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nsta\Desktop\"/>
    </mc:Choice>
  </mc:AlternateContent>
  <bookViews>
    <workbookView xWindow="0" yWindow="0" windowWidth="0" windowHeight="0"/>
  </bookViews>
  <sheets>
    <sheet name="Rekapitulace stavby" sheetId="1" r:id="rId1"/>
    <sheet name="Objekt2 - Stavební" sheetId="2" r:id="rId2"/>
    <sheet name="Objekt4 - ZTI" sheetId="3" r:id="rId3"/>
    <sheet name="Objekt6 - Vytápění" sheetId="4" r:id="rId4"/>
    <sheet name="Objekt8 - Vzduchotechnika" sheetId="5" r:id="rId5"/>
    <sheet name="Objekt9 - Elektroinstalace" sheetId="6" r:id="rId6"/>
    <sheet name="01 - Datové rozvody" sheetId="7" r:id="rId7"/>
    <sheet name="02 - Kamerový systém" sheetId="8" r:id="rId8"/>
    <sheet name="03 - PZTS, EKV, LDP" sheetId="9" r:id="rId9"/>
    <sheet name="04 - Drátěné žlaby" sheetId="10" r:id="rId10"/>
    <sheet name="Objekt11 - MaR" sheetId="11" r:id="rId11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'Objekt2 - Stavební'!$C$145:$K$1329</definedName>
    <definedName name="_xlnm.Print_Area" localSheetId="1">'Objekt2 - Stavební'!$C$4:$J$76,'Objekt2 - Stavební'!$C$82:$J$127,'Objekt2 - Stavební'!$C$133:$K$1329</definedName>
    <definedName name="_xlnm.Print_Titles" localSheetId="1">'Objekt2 - Stavební'!$145:$145</definedName>
    <definedName name="_xlnm._FilterDatabase" localSheetId="2" hidden="1">'Objekt4 - ZTI'!$C$127:$K$358</definedName>
    <definedName name="_xlnm.Print_Area" localSheetId="2">'Objekt4 - ZTI'!$C$4:$J$76,'Objekt4 - ZTI'!$C$82:$J$109,'Objekt4 - ZTI'!$C$115:$K$358</definedName>
    <definedName name="_xlnm.Print_Titles" localSheetId="2">'Objekt4 - ZTI'!$127:$127</definedName>
    <definedName name="_xlnm._FilterDatabase" localSheetId="3" hidden="1">'Objekt6 - Vytápění'!$C$124:$K$215</definedName>
    <definedName name="_xlnm.Print_Area" localSheetId="3">'Objekt6 - Vytápění'!$C$4:$J$76,'Objekt6 - Vytápění'!$C$82:$J$106,'Objekt6 - Vytápění'!$C$112:$K$215</definedName>
    <definedName name="_xlnm.Print_Titles" localSheetId="3">'Objekt6 - Vytápění'!$124:$124</definedName>
    <definedName name="_xlnm._FilterDatabase" localSheetId="4" hidden="1">'Objekt8 - Vzduchotechnika'!$C$120:$K$209</definedName>
    <definedName name="_xlnm.Print_Area" localSheetId="4">'Objekt8 - Vzduchotechnika'!$C$4:$J$76,'Objekt8 - Vzduchotechnika'!$C$82:$J$102,'Objekt8 - Vzduchotechnika'!$C$108:$K$209</definedName>
    <definedName name="_xlnm.Print_Titles" localSheetId="4">'Objekt8 - Vzduchotechnika'!$120:$120</definedName>
    <definedName name="_xlnm._FilterDatabase" localSheetId="5" hidden="1">'Objekt9 - Elektroinstalace'!$C$124:$K$400</definedName>
    <definedName name="_xlnm.Print_Area" localSheetId="5">'Objekt9 - Elektroinstalace'!$C$4:$J$76,'Objekt9 - Elektroinstalace'!$C$82:$J$106,'Objekt9 - Elektroinstalace'!$C$112:$K$400</definedName>
    <definedName name="_xlnm.Print_Titles" localSheetId="5">'Objekt9 - Elektroinstalace'!$124:$124</definedName>
    <definedName name="_xlnm._FilterDatabase" localSheetId="6" hidden="1">'01 - Datové rozvody'!$C$123:$K$162</definedName>
    <definedName name="_xlnm.Print_Area" localSheetId="6">'01 - Datové rozvody'!$C$4:$J$76,'01 - Datové rozvody'!$C$82:$J$103,'01 - Datové rozvody'!$C$109:$K$162</definedName>
    <definedName name="_xlnm.Print_Titles" localSheetId="6">'01 - Datové rozvody'!$123:$123</definedName>
    <definedName name="_xlnm._FilterDatabase" localSheetId="7" hidden="1">'02 - Kamerový systém'!$C$123:$K$152</definedName>
    <definedName name="_xlnm.Print_Area" localSheetId="7">'02 - Kamerový systém'!$C$4:$J$76,'02 - Kamerový systém'!$C$82:$J$103,'02 - Kamerový systém'!$C$109:$K$152</definedName>
    <definedName name="_xlnm.Print_Titles" localSheetId="7">'02 - Kamerový systém'!$123:$123</definedName>
    <definedName name="_xlnm._FilterDatabase" localSheetId="8" hidden="1">'03 - PZTS, EKV, LDP'!$C$123:$K$165</definedName>
    <definedName name="_xlnm.Print_Area" localSheetId="8">'03 - PZTS, EKV, LDP'!$C$4:$J$76,'03 - PZTS, EKV, LDP'!$C$82:$J$103,'03 - PZTS, EKV, LDP'!$C$109:$K$165</definedName>
    <definedName name="_xlnm.Print_Titles" localSheetId="8">'03 - PZTS, EKV, LDP'!$123:$123</definedName>
    <definedName name="_xlnm._FilterDatabase" localSheetId="9" hidden="1">'04 - Drátěné žlaby'!$C$122:$K$152</definedName>
    <definedName name="_xlnm.Print_Area" localSheetId="9">'04 - Drátěné žlaby'!$C$4:$J$76,'04 - Drátěné žlaby'!$C$82:$J$102,'04 - Drátěné žlaby'!$C$108:$K$152</definedName>
    <definedName name="_xlnm.Print_Titles" localSheetId="9">'04 - Drátěné žlaby'!$122:$122</definedName>
    <definedName name="_xlnm._FilterDatabase" localSheetId="10" hidden="1">'Objekt11 - MaR'!$C$134:$K$271</definedName>
    <definedName name="_xlnm.Print_Area" localSheetId="10">'Objekt11 - MaR'!$C$4:$J$76,'Objekt11 - MaR'!$C$82:$J$116,'Objekt11 - MaR'!$C$122:$K$271</definedName>
    <definedName name="_xlnm.Print_Titles" localSheetId="10">'Objekt11 - MaR'!$134:$134</definedName>
  </definedNames>
  <calcPr/>
</workbook>
</file>

<file path=xl/calcChain.xml><?xml version="1.0" encoding="utf-8"?>
<calcChain xmlns="http://schemas.openxmlformats.org/spreadsheetml/2006/main">
  <c i="1" l="1" r="AY105"/>
  <c i="11" r="J37"/>
  <c r="J36"/>
  <c r="J35"/>
  <c i="1" r="AX105"/>
  <c i="11"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T223"/>
  <c r="R224"/>
  <c r="R223"/>
  <c r="P224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F129"/>
  <c r="E127"/>
  <c r="F89"/>
  <c r="E87"/>
  <c r="J24"/>
  <c r="E24"/>
  <c r="J132"/>
  <c r="J23"/>
  <c r="J21"/>
  <c r="E21"/>
  <c r="J131"/>
  <c r="J20"/>
  <c r="J18"/>
  <c r="E18"/>
  <c r="F132"/>
  <c r="J17"/>
  <c r="J15"/>
  <c r="E15"/>
  <c r="F131"/>
  <c r="J14"/>
  <c r="J12"/>
  <c r="J89"/>
  <c r="E7"/>
  <c r="E125"/>
  <c i="10" r="J39"/>
  <c r="J38"/>
  <c i="1" r="AY104"/>
  <c i="10" r="J37"/>
  <c i="1" r="AX104"/>
  <c i="10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7"/>
  <c r="E115"/>
  <c r="F91"/>
  <c r="E89"/>
  <c r="J26"/>
  <c r="E26"/>
  <c r="J120"/>
  <c r="J25"/>
  <c r="J23"/>
  <c r="E23"/>
  <c r="J119"/>
  <c r="J22"/>
  <c r="J20"/>
  <c r="E20"/>
  <c r="F120"/>
  <c r="J19"/>
  <c r="J17"/>
  <c r="E17"/>
  <c r="F119"/>
  <c r="J16"/>
  <c r="J14"/>
  <c r="J117"/>
  <c r="E7"/>
  <c r="E111"/>
  <c i="9" r="J39"/>
  <c r="J38"/>
  <c i="1" r="AY103"/>
  <c i="9" r="J37"/>
  <c i="1" r="AX103"/>
  <c i="9"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F118"/>
  <c r="E116"/>
  <c r="F91"/>
  <c r="E89"/>
  <c r="J26"/>
  <c r="E26"/>
  <c r="J121"/>
  <c r="J25"/>
  <c r="J23"/>
  <c r="E23"/>
  <c r="J93"/>
  <c r="J22"/>
  <c r="J20"/>
  <c r="E20"/>
  <c r="F94"/>
  <c r="J19"/>
  <c r="J17"/>
  <c r="E17"/>
  <c r="F120"/>
  <c r="J16"/>
  <c r="J14"/>
  <c r="J91"/>
  <c r="E7"/>
  <c r="E85"/>
  <c i="8" r="J39"/>
  <c r="J38"/>
  <c i="1" r="AY102"/>
  <c i="8" r="J37"/>
  <c i="1" r="AX102"/>
  <c i="8"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F118"/>
  <c r="E116"/>
  <c r="F91"/>
  <c r="E89"/>
  <c r="J26"/>
  <c r="E26"/>
  <c r="J121"/>
  <c r="J25"/>
  <c r="J23"/>
  <c r="E23"/>
  <c r="J120"/>
  <c r="J22"/>
  <c r="J20"/>
  <c r="E20"/>
  <c r="F121"/>
  <c r="J19"/>
  <c r="J17"/>
  <c r="E17"/>
  <c r="F93"/>
  <c r="J16"/>
  <c r="J14"/>
  <c r="J91"/>
  <c r="E7"/>
  <c r="E112"/>
  <c i="7" r="J39"/>
  <c r="J38"/>
  <c i="1" r="AY101"/>
  <c i="7" r="J37"/>
  <c i="1" r="AX101"/>
  <c i="7"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F118"/>
  <c r="E116"/>
  <c r="F91"/>
  <c r="E89"/>
  <c r="J26"/>
  <c r="E26"/>
  <c r="J94"/>
  <c r="J25"/>
  <c r="J23"/>
  <c r="E23"/>
  <c r="J93"/>
  <c r="J22"/>
  <c r="J20"/>
  <c r="E20"/>
  <c r="F121"/>
  <c r="J19"/>
  <c r="J17"/>
  <c r="E17"/>
  <c r="F120"/>
  <c r="J16"/>
  <c r="J14"/>
  <c r="J118"/>
  <c r="E7"/>
  <c r="E112"/>
  <c i="6" r="J37"/>
  <c r="J36"/>
  <c i="1" r="AY99"/>
  <c i="6" r="J35"/>
  <c i="1" r="AX99"/>
  <c i="6"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F119"/>
  <c r="E117"/>
  <c r="F89"/>
  <c r="E87"/>
  <c r="J24"/>
  <c r="E24"/>
  <c r="J122"/>
  <c r="J23"/>
  <c r="J21"/>
  <c r="E21"/>
  <c r="J91"/>
  <c r="J20"/>
  <c r="J18"/>
  <c r="E18"/>
  <c r="F122"/>
  <c r="J17"/>
  <c r="J15"/>
  <c r="E15"/>
  <c r="F91"/>
  <c r="J14"/>
  <c r="J12"/>
  <c r="J119"/>
  <c r="E7"/>
  <c r="E115"/>
  <c i="5" r="J37"/>
  <c r="J36"/>
  <c i="1" r="AY98"/>
  <c i="5" r="J35"/>
  <c i="1" r="AX98"/>
  <c i="5" r="BI208"/>
  <c r="BH208"/>
  <c r="BG208"/>
  <c r="BF208"/>
  <c r="T208"/>
  <c r="T207"/>
  <c r="T206"/>
  <c r="R208"/>
  <c r="R207"/>
  <c r="R206"/>
  <c r="P208"/>
  <c r="P207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5"/>
  <c r="E113"/>
  <c r="F89"/>
  <c r="E87"/>
  <c r="J24"/>
  <c r="E24"/>
  <c r="J118"/>
  <c r="J23"/>
  <c r="J21"/>
  <c r="E21"/>
  <c r="J91"/>
  <c r="J20"/>
  <c r="J18"/>
  <c r="E18"/>
  <c r="F92"/>
  <c r="J17"/>
  <c r="J15"/>
  <c r="E15"/>
  <c r="F117"/>
  <c r="J14"/>
  <c r="J12"/>
  <c r="J115"/>
  <c r="E7"/>
  <c r="E85"/>
  <c i="4" r="J37"/>
  <c r="J36"/>
  <c i="1" r="AY97"/>
  <c i="4" r="J35"/>
  <c i="1" r="AX97"/>
  <c i="4" r="BI215"/>
  <c r="BH215"/>
  <c r="BG215"/>
  <c r="BF215"/>
  <c r="T215"/>
  <c r="T214"/>
  <c r="T213"/>
  <c r="R215"/>
  <c r="R214"/>
  <c r="R213"/>
  <c r="P215"/>
  <c r="P214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9"/>
  <c r="E117"/>
  <c r="F89"/>
  <c r="E87"/>
  <c r="J24"/>
  <c r="E24"/>
  <c r="J122"/>
  <c r="J23"/>
  <c r="J21"/>
  <c r="E21"/>
  <c r="J91"/>
  <c r="J20"/>
  <c r="J18"/>
  <c r="E18"/>
  <c r="F92"/>
  <c r="J17"/>
  <c r="J15"/>
  <c r="E15"/>
  <c r="F121"/>
  <c r="J14"/>
  <c r="J12"/>
  <c r="J89"/>
  <c r="E7"/>
  <c r="E115"/>
  <c i="3" r="J37"/>
  <c r="J36"/>
  <c i="1" r="AY96"/>
  <c i="3" r="J35"/>
  <c i="1" r="AX96"/>
  <c i="3"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F122"/>
  <c r="E120"/>
  <c r="F89"/>
  <c r="E87"/>
  <c r="J24"/>
  <c r="E24"/>
  <c r="J125"/>
  <c r="J23"/>
  <c r="J21"/>
  <c r="E21"/>
  <c r="J91"/>
  <c r="J20"/>
  <c r="J18"/>
  <c r="E18"/>
  <c r="F125"/>
  <c r="J17"/>
  <c r="J15"/>
  <c r="E15"/>
  <c r="F124"/>
  <c r="J14"/>
  <c r="J12"/>
  <c r="J89"/>
  <c r="E7"/>
  <c r="E118"/>
  <c i="2" r="J37"/>
  <c r="J36"/>
  <c i="1" r="AY95"/>
  <c i="2" r="J35"/>
  <c i="1" r="AX95"/>
  <c i="2" r="BI1328"/>
  <c r="BH1328"/>
  <c r="BG1328"/>
  <c r="BF1328"/>
  <c r="T1328"/>
  <c r="T1327"/>
  <c r="R1328"/>
  <c r="R1327"/>
  <c r="P1328"/>
  <c r="P1327"/>
  <c r="BI1326"/>
  <c r="BH1326"/>
  <c r="BG1326"/>
  <c r="BF1326"/>
  <c r="T1326"/>
  <c r="R1326"/>
  <c r="P1326"/>
  <c r="BI1324"/>
  <c r="BH1324"/>
  <c r="BG1324"/>
  <c r="BF1324"/>
  <c r="T1324"/>
  <c r="R1324"/>
  <c r="P1324"/>
  <c r="BI1321"/>
  <c r="BH1321"/>
  <c r="BG1321"/>
  <c r="BF1321"/>
  <c r="T1321"/>
  <c r="T1320"/>
  <c r="R1321"/>
  <c r="R1320"/>
  <c r="P1321"/>
  <c r="P1320"/>
  <c r="BI1315"/>
  <c r="BH1315"/>
  <c r="BG1315"/>
  <c r="BF1315"/>
  <c r="T1315"/>
  <c r="T1314"/>
  <c r="R1315"/>
  <c r="R1314"/>
  <c r="P1315"/>
  <c r="P1314"/>
  <c r="BI1298"/>
  <c r="BH1298"/>
  <c r="BG1298"/>
  <c r="BF1298"/>
  <c r="T1298"/>
  <c r="R1298"/>
  <c r="P1298"/>
  <c r="BI1296"/>
  <c r="BH1296"/>
  <c r="BG1296"/>
  <c r="BF1296"/>
  <c r="T1296"/>
  <c r="R1296"/>
  <c r="P1296"/>
  <c r="BI1293"/>
  <c r="BH1293"/>
  <c r="BG1293"/>
  <c r="BF1293"/>
  <c r="T1293"/>
  <c r="R1293"/>
  <c r="P1293"/>
  <c r="BI1289"/>
  <c r="BH1289"/>
  <c r="BG1289"/>
  <c r="BF1289"/>
  <c r="T1289"/>
  <c r="R1289"/>
  <c r="P1289"/>
  <c r="BI1286"/>
  <c r="BH1286"/>
  <c r="BG1286"/>
  <c r="BF1286"/>
  <c r="T1286"/>
  <c r="R1286"/>
  <c r="P1286"/>
  <c r="BI1279"/>
  <c r="BH1279"/>
  <c r="BG1279"/>
  <c r="BF1279"/>
  <c r="T1279"/>
  <c r="R1279"/>
  <c r="P1279"/>
  <c r="BI1275"/>
  <c r="BH1275"/>
  <c r="BG1275"/>
  <c r="BF1275"/>
  <c r="T1275"/>
  <c r="R1275"/>
  <c r="P1275"/>
  <c r="BI1272"/>
  <c r="BH1272"/>
  <c r="BG1272"/>
  <c r="BF1272"/>
  <c r="T1272"/>
  <c r="R1272"/>
  <c r="P1272"/>
  <c r="BI1269"/>
  <c r="BH1269"/>
  <c r="BG1269"/>
  <c r="BF1269"/>
  <c r="T1269"/>
  <c r="R1269"/>
  <c r="P1269"/>
  <c r="BI1264"/>
  <c r="BH1264"/>
  <c r="BG1264"/>
  <c r="BF1264"/>
  <c r="T1264"/>
  <c r="R1264"/>
  <c r="P1264"/>
  <c r="BI1262"/>
  <c r="BH1262"/>
  <c r="BG1262"/>
  <c r="BF1262"/>
  <c r="T1262"/>
  <c r="R1262"/>
  <c r="P1262"/>
  <c r="BI1260"/>
  <c r="BH1260"/>
  <c r="BG1260"/>
  <c r="BF1260"/>
  <c r="T1260"/>
  <c r="R1260"/>
  <c r="P1260"/>
  <c r="BI1257"/>
  <c r="BH1257"/>
  <c r="BG1257"/>
  <c r="BF1257"/>
  <c r="T1257"/>
  <c r="R1257"/>
  <c r="P1257"/>
  <c r="BI1254"/>
  <c r="BH1254"/>
  <c r="BG1254"/>
  <c r="BF1254"/>
  <c r="T1254"/>
  <c r="R1254"/>
  <c r="P1254"/>
  <c r="BI1250"/>
  <c r="BH1250"/>
  <c r="BG1250"/>
  <c r="BF1250"/>
  <c r="T1250"/>
  <c r="R1250"/>
  <c r="P1250"/>
  <c r="BI1247"/>
  <c r="BH1247"/>
  <c r="BG1247"/>
  <c r="BF1247"/>
  <c r="T1247"/>
  <c r="R1247"/>
  <c r="P1247"/>
  <c r="BI1243"/>
  <c r="BH1243"/>
  <c r="BG1243"/>
  <c r="BF1243"/>
  <c r="T1243"/>
  <c r="R1243"/>
  <c r="P1243"/>
  <c r="BI1242"/>
  <c r="BH1242"/>
  <c r="BG1242"/>
  <c r="BF1242"/>
  <c r="T1242"/>
  <c r="R1242"/>
  <c r="P1242"/>
  <c r="BI1238"/>
  <c r="BH1238"/>
  <c r="BG1238"/>
  <c r="BF1238"/>
  <c r="T1238"/>
  <c r="R1238"/>
  <c r="P1238"/>
  <c r="BI1237"/>
  <c r="BH1237"/>
  <c r="BG1237"/>
  <c r="BF1237"/>
  <c r="T1237"/>
  <c r="R1237"/>
  <c r="P1237"/>
  <c r="BI1225"/>
  <c r="BH1225"/>
  <c r="BG1225"/>
  <c r="BF1225"/>
  <c r="T1225"/>
  <c r="R1225"/>
  <c r="P1225"/>
  <c r="BI1214"/>
  <c r="BH1214"/>
  <c r="BG1214"/>
  <c r="BF1214"/>
  <c r="T1214"/>
  <c r="R1214"/>
  <c r="P1214"/>
  <c r="BI1211"/>
  <c r="BH1211"/>
  <c r="BG1211"/>
  <c r="BF1211"/>
  <c r="T1211"/>
  <c r="R1211"/>
  <c r="P1211"/>
  <c r="BI1206"/>
  <c r="BH1206"/>
  <c r="BG1206"/>
  <c r="BF1206"/>
  <c r="T1206"/>
  <c r="R1206"/>
  <c r="P1206"/>
  <c r="BI1203"/>
  <c r="BH1203"/>
  <c r="BG1203"/>
  <c r="BF1203"/>
  <c r="T1203"/>
  <c r="R1203"/>
  <c r="P1203"/>
  <c r="BI1198"/>
  <c r="BH1198"/>
  <c r="BG1198"/>
  <c r="BF1198"/>
  <c r="T1198"/>
  <c r="R1198"/>
  <c r="P1198"/>
  <c r="BI1195"/>
  <c r="BH1195"/>
  <c r="BG1195"/>
  <c r="BF1195"/>
  <c r="T1195"/>
  <c r="R1195"/>
  <c r="P1195"/>
  <c r="BI1190"/>
  <c r="BH1190"/>
  <c r="BG1190"/>
  <c r="BF1190"/>
  <c r="T1190"/>
  <c r="R1190"/>
  <c r="P1190"/>
  <c r="BI1184"/>
  <c r="BH1184"/>
  <c r="BG1184"/>
  <c r="BF1184"/>
  <c r="T1184"/>
  <c r="R1184"/>
  <c r="P1184"/>
  <c r="BI1178"/>
  <c r="BH1178"/>
  <c r="BG1178"/>
  <c r="BF1178"/>
  <c r="T1178"/>
  <c r="R1178"/>
  <c r="P1178"/>
  <c r="BI1176"/>
  <c r="BH1176"/>
  <c r="BG1176"/>
  <c r="BF1176"/>
  <c r="T1176"/>
  <c r="R1176"/>
  <c r="P1176"/>
  <c r="BI1174"/>
  <c r="BH1174"/>
  <c r="BG1174"/>
  <c r="BF1174"/>
  <c r="T1174"/>
  <c r="R1174"/>
  <c r="P1174"/>
  <c r="BI1170"/>
  <c r="BH1170"/>
  <c r="BG1170"/>
  <c r="BF1170"/>
  <c r="T1170"/>
  <c r="R1170"/>
  <c r="P1170"/>
  <c r="BI1167"/>
  <c r="BH1167"/>
  <c r="BG1167"/>
  <c r="BF1167"/>
  <c r="T1167"/>
  <c r="R1167"/>
  <c r="P1167"/>
  <c r="BI1164"/>
  <c r="BH1164"/>
  <c r="BG1164"/>
  <c r="BF1164"/>
  <c r="T1164"/>
  <c r="R1164"/>
  <c r="P1164"/>
  <c r="BI1158"/>
  <c r="BH1158"/>
  <c r="BG1158"/>
  <c r="BF1158"/>
  <c r="T1158"/>
  <c r="R1158"/>
  <c r="P1158"/>
  <c r="BI1152"/>
  <c r="BH1152"/>
  <c r="BG1152"/>
  <c r="BF1152"/>
  <c r="T1152"/>
  <c r="R1152"/>
  <c r="P1152"/>
  <c r="BI1149"/>
  <c r="BH1149"/>
  <c r="BG1149"/>
  <c r="BF1149"/>
  <c r="T1149"/>
  <c r="R1149"/>
  <c r="P1149"/>
  <c r="BI1143"/>
  <c r="BH1143"/>
  <c r="BG1143"/>
  <c r="BF1143"/>
  <c r="T1143"/>
  <c r="R1143"/>
  <c r="P1143"/>
  <c r="BI1137"/>
  <c r="BH1137"/>
  <c r="BG1137"/>
  <c r="BF1137"/>
  <c r="T1137"/>
  <c r="R1137"/>
  <c r="P1137"/>
  <c r="BI1135"/>
  <c r="BH1135"/>
  <c r="BG1135"/>
  <c r="BF1135"/>
  <c r="T1135"/>
  <c r="R1135"/>
  <c r="P1135"/>
  <c r="BI1133"/>
  <c r="BH1133"/>
  <c r="BG1133"/>
  <c r="BF1133"/>
  <c r="T1133"/>
  <c r="R1133"/>
  <c r="P1133"/>
  <c r="BI1131"/>
  <c r="BH1131"/>
  <c r="BG1131"/>
  <c r="BF1131"/>
  <c r="T1131"/>
  <c r="R1131"/>
  <c r="P1131"/>
  <c r="BI1128"/>
  <c r="BH1128"/>
  <c r="BG1128"/>
  <c r="BF1128"/>
  <c r="T1128"/>
  <c r="R1128"/>
  <c r="P1128"/>
  <c r="BI1127"/>
  <c r="BH1127"/>
  <c r="BG1127"/>
  <c r="BF1127"/>
  <c r="T1127"/>
  <c r="R1127"/>
  <c r="P1127"/>
  <c r="BI1123"/>
  <c r="BH1123"/>
  <c r="BG1123"/>
  <c r="BF1123"/>
  <c r="T1123"/>
  <c r="R1123"/>
  <c r="P1123"/>
  <c r="BI1119"/>
  <c r="BH1119"/>
  <c r="BG1119"/>
  <c r="BF1119"/>
  <c r="T1119"/>
  <c r="R1119"/>
  <c r="P1119"/>
  <c r="BI1118"/>
  <c r="BH1118"/>
  <c r="BG1118"/>
  <c r="BF1118"/>
  <c r="T1118"/>
  <c r="R1118"/>
  <c r="P1118"/>
  <c r="BI1117"/>
  <c r="BH1117"/>
  <c r="BG1117"/>
  <c r="BF1117"/>
  <c r="T1117"/>
  <c r="R1117"/>
  <c r="P1117"/>
  <c r="BI1113"/>
  <c r="BH1113"/>
  <c r="BG1113"/>
  <c r="BF1113"/>
  <c r="T1113"/>
  <c r="R1113"/>
  <c r="P1113"/>
  <c r="BI1109"/>
  <c r="BH1109"/>
  <c r="BG1109"/>
  <c r="BF1109"/>
  <c r="T1109"/>
  <c r="R1109"/>
  <c r="P1109"/>
  <c r="BI1108"/>
  <c r="BH1108"/>
  <c r="BG1108"/>
  <c r="BF1108"/>
  <c r="T1108"/>
  <c r="R1108"/>
  <c r="P1108"/>
  <c r="BI1107"/>
  <c r="BH1107"/>
  <c r="BG1107"/>
  <c r="BF1107"/>
  <c r="T1107"/>
  <c r="R1107"/>
  <c r="P1107"/>
  <c r="BI1106"/>
  <c r="BH1106"/>
  <c r="BG1106"/>
  <c r="BF1106"/>
  <c r="T1106"/>
  <c r="R1106"/>
  <c r="P1106"/>
  <c r="BI1105"/>
  <c r="BH1105"/>
  <c r="BG1105"/>
  <c r="BF1105"/>
  <c r="T1105"/>
  <c r="R1105"/>
  <c r="P1105"/>
  <c r="BI1104"/>
  <c r="BH1104"/>
  <c r="BG1104"/>
  <c r="BF1104"/>
  <c r="T1104"/>
  <c r="R1104"/>
  <c r="P1104"/>
  <c r="BI1103"/>
  <c r="BH1103"/>
  <c r="BG1103"/>
  <c r="BF1103"/>
  <c r="T1103"/>
  <c r="R1103"/>
  <c r="P1103"/>
  <c r="BI1102"/>
  <c r="BH1102"/>
  <c r="BG1102"/>
  <c r="BF1102"/>
  <c r="T1102"/>
  <c r="R1102"/>
  <c r="P1102"/>
  <c r="BI1101"/>
  <c r="BH1101"/>
  <c r="BG1101"/>
  <c r="BF1101"/>
  <c r="T1101"/>
  <c r="R1101"/>
  <c r="P1101"/>
  <c r="BI1097"/>
  <c r="BH1097"/>
  <c r="BG1097"/>
  <c r="BF1097"/>
  <c r="T1097"/>
  <c r="R1097"/>
  <c r="P1097"/>
  <c r="BI1092"/>
  <c r="BH1092"/>
  <c r="BG1092"/>
  <c r="BF1092"/>
  <c r="T1092"/>
  <c r="R1092"/>
  <c r="P1092"/>
  <c r="BI1091"/>
  <c r="BH1091"/>
  <c r="BG1091"/>
  <c r="BF1091"/>
  <c r="T1091"/>
  <c r="R1091"/>
  <c r="P1091"/>
  <c r="BI1089"/>
  <c r="BH1089"/>
  <c r="BG1089"/>
  <c r="BF1089"/>
  <c r="T1089"/>
  <c r="R1089"/>
  <c r="P1089"/>
  <c r="BI1085"/>
  <c r="BH1085"/>
  <c r="BG1085"/>
  <c r="BF1085"/>
  <c r="T1085"/>
  <c r="R1085"/>
  <c r="P1085"/>
  <c r="BI1084"/>
  <c r="BH1084"/>
  <c r="BG1084"/>
  <c r="BF1084"/>
  <c r="T1084"/>
  <c r="R1084"/>
  <c r="P1084"/>
  <c r="BI1080"/>
  <c r="BH1080"/>
  <c r="BG1080"/>
  <c r="BF1080"/>
  <c r="T1080"/>
  <c r="R1080"/>
  <c r="P1080"/>
  <c r="BI1074"/>
  <c r="BH1074"/>
  <c r="BG1074"/>
  <c r="BF1074"/>
  <c r="T1074"/>
  <c r="R1074"/>
  <c r="P1074"/>
  <c r="BI1071"/>
  <c r="BH1071"/>
  <c r="BG1071"/>
  <c r="BF1071"/>
  <c r="T1071"/>
  <c r="R1071"/>
  <c r="P1071"/>
  <c r="BI1065"/>
  <c r="BH1065"/>
  <c r="BG1065"/>
  <c r="BF1065"/>
  <c r="T1065"/>
  <c r="R1065"/>
  <c r="P1065"/>
  <c r="BI1064"/>
  <c r="BH1064"/>
  <c r="BG1064"/>
  <c r="BF1064"/>
  <c r="T1064"/>
  <c r="R1064"/>
  <c r="P1064"/>
  <c r="BI1060"/>
  <c r="BH1060"/>
  <c r="BG1060"/>
  <c r="BF1060"/>
  <c r="T1060"/>
  <c r="R1060"/>
  <c r="P1060"/>
  <c r="BI1059"/>
  <c r="BH1059"/>
  <c r="BG1059"/>
  <c r="BF1059"/>
  <c r="T1059"/>
  <c r="R1059"/>
  <c r="P1059"/>
  <c r="BI1055"/>
  <c r="BH1055"/>
  <c r="BG1055"/>
  <c r="BF1055"/>
  <c r="T1055"/>
  <c r="R1055"/>
  <c r="P1055"/>
  <c r="BI1054"/>
  <c r="BH1054"/>
  <c r="BG1054"/>
  <c r="BF1054"/>
  <c r="T1054"/>
  <c r="R1054"/>
  <c r="P1054"/>
  <c r="BI1052"/>
  <c r="BH1052"/>
  <c r="BG1052"/>
  <c r="BF1052"/>
  <c r="T1052"/>
  <c r="R1052"/>
  <c r="P1052"/>
  <c r="BI1051"/>
  <c r="BH1051"/>
  <c r="BG1051"/>
  <c r="BF1051"/>
  <c r="T1051"/>
  <c r="R1051"/>
  <c r="P1051"/>
  <c r="BI1050"/>
  <c r="BH1050"/>
  <c r="BG1050"/>
  <c r="BF1050"/>
  <c r="T1050"/>
  <c r="R1050"/>
  <c r="P1050"/>
  <c r="BI1047"/>
  <c r="BH1047"/>
  <c r="BG1047"/>
  <c r="BF1047"/>
  <c r="T1047"/>
  <c r="R1047"/>
  <c r="P1047"/>
  <c r="BI1046"/>
  <c r="BH1046"/>
  <c r="BG1046"/>
  <c r="BF1046"/>
  <c r="T1046"/>
  <c r="R1046"/>
  <c r="P1046"/>
  <c r="BI1045"/>
  <c r="BH1045"/>
  <c r="BG1045"/>
  <c r="BF1045"/>
  <c r="T1045"/>
  <c r="R1045"/>
  <c r="P1045"/>
  <c r="BI1043"/>
  <c r="BH1043"/>
  <c r="BG1043"/>
  <c r="BF1043"/>
  <c r="T1043"/>
  <c r="R1043"/>
  <c r="P1043"/>
  <c r="BI1042"/>
  <c r="BH1042"/>
  <c r="BG1042"/>
  <c r="BF1042"/>
  <c r="T1042"/>
  <c r="R1042"/>
  <c r="P1042"/>
  <c r="BI1041"/>
  <c r="BH1041"/>
  <c r="BG1041"/>
  <c r="BF1041"/>
  <c r="T1041"/>
  <c r="R1041"/>
  <c r="P1041"/>
  <c r="BI1039"/>
  <c r="BH1039"/>
  <c r="BG1039"/>
  <c r="BF1039"/>
  <c r="T1039"/>
  <c r="R1039"/>
  <c r="P1039"/>
  <c r="BI1038"/>
  <c r="BH1038"/>
  <c r="BG1038"/>
  <c r="BF1038"/>
  <c r="T1038"/>
  <c r="R1038"/>
  <c r="P1038"/>
  <c r="BI1037"/>
  <c r="BH1037"/>
  <c r="BG1037"/>
  <c r="BF1037"/>
  <c r="T1037"/>
  <c r="R1037"/>
  <c r="P1037"/>
  <c r="BI1036"/>
  <c r="BH1036"/>
  <c r="BG1036"/>
  <c r="BF1036"/>
  <c r="T1036"/>
  <c r="R1036"/>
  <c r="P1036"/>
  <c r="BI1032"/>
  <c r="BH1032"/>
  <c r="BG1032"/>
  <c r="BF1032"/>
  <c r="T1032"/>
  <c r="R1032"/>
  <c r="P1032"/>
  <c r="BI1026"/>
  <c r="BH1026"/>
  <c r="BG1026"/>
  <c r="BF1026"/>
  <c r="T1026"/>
  <c r="R1026"/>
  <c r="P1026"/>
  <c r="BI1021"/>
  <c r="BH1021"/>
  <c r="BG1021"/>
  <c r="BF1021"/>
  <c r="T1021"/>
  <c r="R1021"/>
  <c r="P1021"/>
  <c r="BI1016"/>
  <c r="BH1016"/>
  <c r="BG1016"/>
  <c r="BF1016"/>
  <c r="T1016"/>
  <c r="R1016"/>
  <c r="P1016"/>
  <c r="BI1003"/>
  <c r="BH1003"/>
  <c r="BG1003"/>
  <c r="BF1003"/>
  <c r="T1003"/>
  <c r="R1003"/>
  <c r="P1003"/>
  <c r="BI998"/>
  <c r="BH998"/>
  <c r="BG998"/>
  <c r="BF998"/>
  <c r="T998"/>
  <c r="R998"/>
  <c r="P998"/>
  <c r="BI997"/>
  <c r="BH997"/>
  <c r="BG997"/>
  <c r="BF997"/>
  <c r="T997"/>
  <c r="R997"/>
  <c r="P997"/>
  <c r="BI995"/>
  <c r="BH995"/>
  <c r="BG995"/>
  <c r="BF995"/>
  <c r="T995"/>
  <c r="R995"/>
  <c r="P995"/>
  <c r="BI994"/>
  <c r="BH994"/>
  <c r="BG994"/>
  <c r="BF994"/>
  <c r="T994"/>
  <c r="R994"/>
  <c r="P994"/>
  <c r="BI992"/>
  <c r="BH992"/>
  <c r="BG992"/>
  <c r="BF992"/>
  <c r="T992"/>
  <c r="R992"/>
  <c r="P992"/>
  <c r="BI991"/>
  <c r="BH991"/>
  <c r="BG991"/>
  <c r="BF991"/>
  <c r="T991"/>
  <c r="R991"/>
  <c r="P991"/>
  <c r="BI979"/>
  <c r="BH979"/>
  <c r="BG979"/>
  <c r="BF979"/>
  <c r="T979"/>
  <c r="R979"/>
  <c r="P979"/>
  <c r="BI978"/>
  <c r="BH978"/>
  <c r="BG978"/>
  <c r="BF978"/>
  <c r="T978"/>
  <c r="R978"/>
  <c r="P978"/>
  <c r="BI976"/>
  <c r="BH976"/>
  <c r="BG976"/>
  <c r="BF976"/>
  <c r="T976"/>
  <c r="R976"/>
  <c r="P976"/>
  <c r="BI975"/>
  <c r="BH975"/>
  <c r="BG975"/>
  <c r="BF975"/>
  <c r="T975"/>
  <c r="R975"/>
  <c r="P975"/>
  <c r="BI973"/>
  <c r="BH973"/>
  <c r="BG973"/>
  <c r="BF973"/>
  <c r="T973"/>
  <c r="R973"/>
  <c r="P973"/>
  <c r="BI972"/>
  <c r="BH972"/>
  <c r="BG972"/>
  <c r="BF972"/>
  <c r="T972"/>
  <c r="R972"/>
  <c r="P972"/>
  <c r="BI965"/>
  <c r="BH965"/>
  <c r="BG965"/>
  <c r="BF965"/>
  <c r="T965"/>
  <c r="R965"/>
  <c r="P965"/>
  <c r="BI964"/>
  <c r="BH964"/>
  <c r="BG964"/>
  <c r="BF964"/>
  <c r="T964"/>
  <c r="R964"/>
  <c r="P964"/>
  <c r="BI963"/>
  <c r="BH963"/>
  <c r="BG963"/>
  <c r="BF963"/>
  <c r="T963"/>
  <c r="R963"/>
  <c r="P963"/>
  <c r="BI957"/>
  <c r="BH957"/>
  <c r="BG957"/>
  <c r="BF957"/>
  <c r="T957"/>
  <c r="R957"/>
  <c r="P957"/>
  <c r="BI956"/>
  <c r="BH956"/>
  <c r="BG956"/>
  <c r="BF956"/>
  <c r="T956"/>
  <c r="R956"/>
  <c r="P956"/>
  <c r="BI952"/>
  <c r="BH952"/>
  <c r="BG952"/>
  <c r="BF952"/>
  <c r="T952"/>
  <c r="R952"/>
  <c r="P952"/>
  <c r="BI949"/>
  <c r="BH949"/>
  <c r="BG949"/>
  <c r="BF949"/>
  <c r="T949"/>
  <c r="R949"/>
  <c r="P949"/>
  <c r="BI948"/>
  <c r="BH948"/>
  <c r="BG948"/>
  <c r="BF948"/>
  <c r="T948"/>
  <c r="R948"/>
  <c r="P948"/>
  <c r="BI943"/>
  <c r="BH943"/>
  <c r="BG943"/>
  <c r="BF943"/>
  <c r="T943"/>
  <c r="R943"/>
  <c r="P943"/>
  <c r="BI940"/>
  <c r="BH940"/>
  <c r="BG940"/>
  <c r="BF940"/>
  <c r="T940"/>
  <c r="R940"/>
  <c r="P940"/>
  <c r="BI937"/>
  <c r="BH937"/>
  <c r="BG937"/>
  <c r="BF937"/>
  <c r="T937"/>
  <c r="R937"/>
  <c r="P937"/>
  <c r="BI931"/>
  <c r="BH931"/>
  <c r="BG931"/>
  <c r="BF931"/>
  <c r="T931"/>
  <c r="R931"/>
  <c r="P931"/>
  <c r="BI927"/>
  <c r="BH927"/>
  <c r="BG927"/>
  <c r="BF927"/>
  <c r="T927"/>
  <c r="R927"/>
  <c r="P927"/>
  <c r="BI922"/>
  <c r="BH922"/>
  <c r="BG922"/>
  <c r="BF922"/>
  <c r="T922"/>
  <c r="R922"/>
  <c r="P922"/>
  <c r="BI921"/>
  <c r="BH921"/>
  <c r="BG921"/>
  <c r="BF921"/>
  <c r="T921"/>
  <c r="R921"/>
  <c r="P921"/>
  <c r="BI908"/>
  <c r="BH908"/>
  <c r="BG908"/>
  <c r="BF908"/>
  <c r="T908"/>
  <c r="R908"/>
  <c r="P908"/>
  <c r="BI904"/>
  <c r="BH904"/>
  <c r="BG904"/>
  <c r="BF904"/>
  <c r="T904"/>
  <c r="R904"/>
  <c r="P904"/>
  <c r="BI903"/>
  <c r="BH903"/>
  <c r="BG903"/>
  <c r="BF903"/>
  <c r="T903"/>
  <c r="R903"/>
  <c r="P903"/>
  <c r="BI899"/>
  <c r="BH899"/>
  <c r="BG899"/>
  <c r="BF899"/>
  <c r="T899"/>
  <c r="R899"/>
  <c r="P899"/>
  <c r="BI894"/>
  <c r="BH894"/>
  <c r="BG894"/>
  <c r="BF894"/>
  <c r="T894"/>
  <c r="R894"/>
  <c r="P894"/>
  <c r="BI889"/>
  <c r="BH889"/>
  <c r="BG889"/>
  <c r="BF889"/>
  <c r="T889"/>
  <c r="R889"/>
  <c r="P889"/>
  <c r="BI885"/>
  <c r="BH885"/>
  <c r="BG885"/>
  <c r="BF885"/>
  <c r="T885"/>
  <c r="R885"/>
  <c r="P885"/>
  <c r="BI882"/>
  <c r="BH882"/>
  <c r="BG882"/>
  <c r="BF882"/>
  <c r="T882"/>
  <c r="R882"/>
  <c r="P882"/>
  <c r="BI880"/>
  <c r="BH880"/>
  <c r="BG880"/>
  <c r="BF880"/>
  <c r="T880"/>
  <c r="R880"/>
  <c r="P880"/>
  <c r="BI878"/>
  <c r="BH878"/>
  <c r="BG878"/>
  <c r="BF878"/>
  <c r="T878"/>
  <c r="R878"/>
  <c r="P878"/>
  <c r="BI876"/>
  <c r="BH876"/>
  <c r="BG876"/>
  <c r="BF876"/>
  <c r="T876"/>
  <c r="R876"/>
  <c r="P876"/>
  <c r="BI872"/>
  <c r="BH872"/>
  <c r="BG872"/>
  <c r="BF872"/>
  <c r="T872"/>
  <c r="R872"/>
  <c r="P872"/>
  <c r="BI868"/>
  <c r="BH868"/>
  <c r="BG868"/>
  <c r="BF868"/>
  <c r="T868"/>
  <c r="R868"/>
  <c r="P868"/>
  <c r="BI864"/>
  <c r="BH864"/>
  <c r="BG864"/>
  <c r="BF864"/>
  <c r="T864"/>
  <c r="R864"/>
  <c r="P864"/>
  <c r="BI850"/>
  <c r="BH850"/>
  <c r="BG850"/>
  <c r="BF850"/>
  <c r="T850"/>
  <c r="R850"/>
  <c r="P850"/>
  <c r="BI846"/>
  <c r="BH846"/>
  <c r="BG846"/>
  <c r="BF846"/>
  <c r="T846"/>
  <c r="R846"/>
  <c r="P846"/>
  <c r="BI844"/>
  <c r="BH844"/>
  <c r="BG844"/>
  <c r="BF844"/>
  <c r="T844"/>
  <c r="R844"/>
  <c r="P844"/>
  <c r="BI839"/>
  <c r="BH839"/>
  <c r="BG839"/>
  <c r="BF839"/>
  <c r="T839"/>
  <c r="R839"/>
  <c r="P839"/>
  <c r="BI834"/>
  <c r="BH834"/>
  <c r="BG834"/>
  <c r="BF834"/>
  <c r="T834"/>
  <c r="R834"/>
  <c r="P834"/>
  <c r="BI831"/>
  <c r="BH831"/>
  <c r="BG831"/>
  <c r="BF831"/>
  <c r="T831"/>
  <c r="R831"/>
  <c r="P831"/>
  <c r="BI825"/>
  <c r="BH825"/>
  <c r="BG825"/>
  <c r="BF825"/>
  <c r="T825"/>
  <c r="R825"/>
  <c r="P825"/>
  <c r="BI824"/>
  <c r="BH824"/>
  <c r="BG824"/>
  <c r="BF824"/>
  <c r="T824"/>
  <c r="R824"/>
  <c r="P824"/>
  <c r="BI822"/>
  <c r="BH822"/>
  <c r="BG822"/>
  <c r="BF822"/>
  <c r="T822"/>
  <c r="R822"/>
  <c r="P822"/>
  <c r="BI821"/>
  <c r="BH821"/>
  <c r="BG821"/>
  <c r="BF821"/>
  <c r="T821"/>
  <c r="R821"/>
  <c r="P821"/>
  <c r="BI819"/>
  <c r="BH819"/>
  <c r="BG819"/>
  <c r="BF819"/>
  <c r="T819"/>
  <c r="R819"/>
  <c r="P819"/>
  <c r="BI814"/>
  <c r="BH814"/>
  <c r="BG814"/>
  <c r="BF814"/>
  <c r="T814"/>
  <c r="R814"/>
  <c r="P814"/>
  <c r="BI810"/>
  <c r="BH810"/>
  <c r="BG810"/>
  <c r="BF810"/>
  <c r="T810"/>
  <c r="R810"/>
  <c r="P810"/>
  <c r="BI806"/>
  <c r="BH806"/>
  <c r="BG806"/>
  <c r="BF806"/>
  <c r="T806"/>
  <c r="R806"/>
  <c r="P806"/>
  <c r="BI805"/>
  <c r="BH805"/>
  <c r="BG805"/>
  <c r="BF805"/>
  <c r="T805"/>
  <c r="R805"/>
  <c r="P805"/>
  <c r="BI799"/>
  <c r="BH799"/>
  <c r="BG799"/>
  <c r="BF799"/>
  <c r="T799"/>
  <c r="R799"/>
  <c r="P799"/>
  <c r="BI790"/>
  <c r="BH790"/>
  <c r="BG790"/>
  <c r="BF790"/>
  <c r="T790"/>
  <c r="R790"/>
  <c r="P790"/>
  <c r="BI785"/>
  <c r="BH785"/>
  <c r="BG785"/>
  <c r="BF785"/>
  <c r="T785"/>
  <c r="R785"/>
  <c r="P785"/>
  <c r="BI781"/>
  <c r="BH781"/>
  <c r="BG781"/>
  <c r="BF781"/>
  <c r="T781"/>
  <c r="R781"/>
  <c r="P781"/>
  <c r="BI777"/>
  <c r="BH777"/>
  <c r="BG777"/>
  <c r="BF777"/>
  <c r="T777"/>
  <c r="R777"/>
  <c r="P777"/>
  <c r="BI772"/>
  <c r="BH772"/>
  <c r="BG772"/>
  <c r="BF772"/>
  <c r="T772"/>
  <c r="R772"/>
  <c r="P772"/>
  <c r="BI768"/>
  <c r="BH768"/>
  <c r="BG768"/>
  <c r="BF768"/>
  <c r="T768"/>
  <c r="R768"/>
  <c r="P768"/>
  <c r="BI764"/>
  <c r="BH764"/>
  <c r="BG764"/>
  <c r="BF764"/>
  <c r="T764"/>
  <c r="R764"/>
  <c r="P764"/>
  <c r="BI758"/>
  <c r="BH758"/>
  <c r="BG758"/>
  <c r="BF758"/>
  <c r="T758"/>
  <c r="R758"/>
  <c r="P758"/>
  <c r="BI753"/>
  <c r="BH753"/>
  <c r="BG753"/>
  <c r="BF753"/>
  <c r="T753"/>
  <c r="R753"/>
  <c r="P753"/>
  <c r="BI748"/>
  <c r="BH748"/>
  <c r="BG748"/>
  <c r="BF748"/>
  <c r="T748"/>
  <c r="R748"/>
  <c r="P748"/>
  <c r="BI743"/>
  <c r="BH743"/>
  <c r="BG743"/>
  <c r="BF743"/>
  <c r="T743"/>
  <c r="R743"/>
  <c r="P743"/>
  <c r="BI735"/>
  <c r="BH735"/>
  <c r="BG735"/>
  <c r="BF735"/>
  <c r="T735"/>
  <c r="R735"/>
  <c r="P735"/>
  <c r="BI730"/>
  <c r="BH730"/>
  <c r="BG730"/>
  <c r="BF730"/>
  <c r="T730"/>
  <c r="R730"/>
  <c r="P730"/>
  <c r="BI725"/>
  <c r="BH725"/>
  <c r="BG725"/>
  <c r="BF725"/>
  <c r="T725"/>
  <c r="R725"/>
  <c r="P725"/>
  <c r="BI722"/>
  <c r="BH722"/>
  <c r="BG722"/>
  <c r="BF722"/>
  <c r="T722"/>
  <c r="R722"/>
  <c r="P722"/>
  <c r="BI721"/>
  <c r="BH721"/>
  <c r="BG721"/>
  <c r="BF721"/>
  <c r="T721"/>
  <c r="R721"/>
  <c r="P721"/>
  <c r="BI717"/>
  <c r="BH717"/>
  <c r="BG717"/>
  <c r="BF717"/>
  <c r="T717"/>
  <c r="R717"/>
  <c r="P717"/>
  <c r="BI713"/>
  <c r="BH713"/>
  <c r="BG713"/>
  <c r="BF713"/>
  <c r="T713"/>
  <c r="R713"/>
  <c r="P713"/>
  <c r="BI712"/>
  <c r="BH712"/>
  <c r="BG712"/>
  <c r="BF712"/>
  <c r="T712"/>
  <c r="R712"/>
  <c r="P712"/>
  <c r="BI708"/>
  <c r="BH708"/>
  <c r="BG708"/>
  <c r="BF708"/>
  <c r="T708"/>
  <c r="R708"/>
  <c r="P708"/>
  <c r="BI704"/>
  <c r="BH704"/>
  <c r="BG704"/>
  <c r="BF704"/>
  <c r="T704"/>
  <c r="R704"/>
  <c r="P704"/>
  <c r="BI700"/>
  <c r="BH700"/>
  <c r="BG700"/>
  <c r="BF700"/>
  <c r="T700"/>
  <c r="R700"/>
  <c r="P700"/>
  <c r="BI697"/>
  <c r="BH697"/>
  <c r="BG697"/>
  <c r="BF697"/>
  <c r="T697"/>
  <c r="R697"/>
  <c r="P697"/>
  <c r="BI695"/>
  <c r="BH695"/>
  <c r="BG695"/>
  <c r="BF695"/>
  <c r="T695"/>
  <c r="R695"/>
  <c r="P695"/>
  <c r="BI692"/>
  <c r="BH692"/>
  <c r="BG692"/>
  <c r="BF692"/>
  <c r="T692"/>
  <c r="R692"/>
  <c r="P692"/>
  <c r="BI691"/>
  <c r="BH691"/>
  <c r="BG691"/>
  <c r="BF691"/>
  <c r="T691"/>
  <c r="R691"/>
  <c r="P691"/>
  <c r="BI690"/>
  <c r="BH690"/>
  <c r="BG690"/>
  <c r="BF690"/>
  <c r="T690"/>
  <c r="R690"/>
  <c r="P690"/>
  <c r="BI689"/>
  <c r="BH689"/>
  <c r="BG689"/>
  <c r="BF689"/>
  <c r="T689"/>
  <c r="R689"/>
  <c r="P689"/>
  <c r="BI688"/>
  <c r="BH688"/>
  <c r="BG688"/>
  <c r="BF688"/>
  <c r="T688"/>
  <c r="R688"/>
  <c r="P688"/>
  <c r="BI687"/>
  <c r="BH687"/>
  <c r="BG687"/>
  <c r="BF687"/>
  <c r="T687"/>
  <c r="R687"/>
  <c r="P687"/>
  <c r="BI686"/>
  <c r="BH686"/>
  <c r="BG686"/>
  <c r="BF686"/>
  <c r="T686"/>
  <c r="R686"/>
  <c r="P686"/>
  <c r="BI683"/>
  <c r="BH683"/>
  <c r="BG683"/>
  <c r="BF683"/>
  <c r="T683"/>
  <c r="R683"/>
  <c r="P683"/>
  <c r="BI681"/>
  <c r="BH681"/>
  <c r="BG681"/>
  <c r="BF681"/>
  <c r="T681"/>
  <c r="R681"/>
  <c r="P681"/>
  <c r="BI679"/>
  <c r="BH679"/>
  <c r="BG679"/>
  <c r="BF679"/>
  <c r="T679"/>
  <c r="R679"/>
  <c r="P679"/>
  <c r="BI676"/>
  <c r="BH676"/>
  <c r="BG676"/>
  <c r="BF676"/>
  <c r="T676"/>
  <c r="R676"/>
  <c r="P676"/>
  <c r="BI675"/>
  <c r="BH675"/>
  <c r="BG675"/>
  <c r="BF675"/>
  <c r="T675"/>
  <c r="R675"/>
  <c r="P675"/>
  <c r="BI673"/>
  <c r="BH673"/>
  <c r="BG673"/>
  <c r="BF673"/>
  <c r="T673"/>
  <c r="R673"/>
  <c r="P673"/>
  <c r="BI668"/>
  <c r="BH668"/>
  <c r="BG668"/>
  <c r="BF668"/>
  <c r="T668"/>
  <c r="R668"/>
  <c r="P668"/>
  <c r="BI665"/>
  <c r="BH665"/>
  <c r="BG665"/>
  <c r="BF665"/>
  <c r="T665"/>
  <c r="R665"/>
  <c r="P665"/>
  <c r="BI662"/>
  <c r="BH662"/>
  <c r="BG662"/>
  <c r="BF662"/>
  <c r="T662"/>
  <c r="R662"/>
  <c r="P662"/>
  <c r="BI657"/>
  <c r="BH657"/>
  <c r="BG657"/>
  <c r="BF657"/>
  <c r="T657"/>
  <c r="R657"/>
  <c r="P657"/>
  <c r="BI652"/>
  <c r="BH652"/>
  <c r="BG652"/>
  <c r="BF652"/>
  <c r="T652"/>
  <c r="R652"/>
  <c r="P652"/>
  <c r="BI648"/>
  <c r="BH648"/>
  <c r="BG648"/>
  <c r="BF648"/>
  <c r="T648"/>
  <c r="R648"/>
  <c r="P648"/>
  <c r="BI645"/>
  <c r="BH645"/>
  <c r="BG645"/>
  <c r="BF645"/>
  <c r="T645"/>
  <c r="R645"/>
  <c r="P645"/>
  <c r="BI644"/>
  <c r="BH644"/>
  <c r="BG644"/>
  <c r="BF644"/>
  <c r="T644"/>
  <c r="R644"/>
  <c r="P644"/>
  <c r="BI642"/>
  <c r="BH642"/>
  <c r="BG642"/>
  <c r="BF642"/>
  <c r="T642"/>
  <c r="R642"/>
  <c r="P642"/>
  <c r="BI639"/>
  <c r="BH639"/>
  <c r="BG639"/>
  <c r="BF639"/>
  <c r="T639"/>
  <c r="R639"/>
  <c r="P639"/>
  <c r="BI637"/>
  <c r="BH637"/>
  <c r="BG637"/>
  <c r="BF637"/>
  <c r="T637"/>
  <c r="R637"/>
  <c r="P637"/>
  <c r="BI634"/>
  <c r="BH634"/>
  <c r="BG634"/>
  <c r="BF634"/>
  <c r="T634"/>
  <c r="R634"/>
  <c r="P634"/>
  <c r="BI630"/>
  <c r="BH630"/>
  <c r="BG630"/>
  <c r="BF630"/>
  <c r="T630"/>
  <c r="R630"/>
  <c r="P630"/>
  <c r="BI627"/>
  <c r="BH627"/>
  <c r="BG627"/>
  <c r="BF627"/>
  <c r="T627"/>
  <c r="R627"/>
  <c r="P627"/>
  <c r="BI623"/>
  <c r="BH623"/>
  <c r="BG623"/>
  <c r="BF623"/>
  <c r="T623"/>
  <c r="R623"/>
  <c r="P623"/>
  <c r="BI620"/>
  <c r="BH620"/>
  <c r="BG620"/>
  <c r="BF620"/>
  <c r="T620"/>
  <c r="R620"/>
  <c r="P620"/>
  <c r="BI617"/>
  <c r="BH617"/>
  <c r="BG617"/>
  <c r="BF617"/>
  <c r="T617"/>
  <c r="R617"/>
  <c r="P617"/>
  <c r="BI611"/>
  <c r="BH611"/>
  <c r="BG611"/>
  <c r="BF611"/>
  <c r="T611"/>
  <c r="R611"/>
  <c r="P611"/>
  <c r="BI607"/>
  <c r="BH607"/>
  <c r="BG607"/>
  <c r="BF607"/>
  <c r="T607"/>
  <c r="R607"/>
  <c r="P607"/>
  <c r="BI600"/>
  <c r="BH600"/>
  <c r="BG600"/>
  <c r="BF600"/>
  <c r="T600"/>
  <c r="R600"/>
  <c r="P600"/>
  <c r="BI593"/>
  <c r="BH593"/>
  <c r="BG593"/>
  <c r="BF593"/>
  <c r="T593"/>
  <c r="R593"/>
  <c r="P593"/>
  <c r="BI590"/>
  <c r="BH590"/>
  <c r="BG590"/>
  <c r="BF590"/>
  <c r="T590"/>
  <c r="R590"/>
  <c r="P590"/>
  <c r="BI585"/>
  <c r="BH585"/>
  <c r="BG585"/>
  <c r="BF585"/>
  <c r="T585"/>
  <c r="R585"/>
  <c r="P585"/>
  <c r="BI582"/>
  <c r="BH582"/>
  <c r="BG582"/>
  <c r="BF582"/>
  <c r="T582"/>
  <c r="R582"/>
  <c r="P582"/>
  <c r="BI577"/>
  <c r="BH577"/>
  <c r="BG577"/>
  <c r="BF577"/>
  <c r="T577"/>
  <c r="R577"/>
  <c r="P577"/>
  <c r="BI574"/>
  <c r="BH574"/>
  <c r="BG574"/>
  <c r="BF574"/>
  <c r="T574"/>
  <c r="R574"/>
  <c r="P574"/>
  <c r="BI570"/>
  <c r="BH570"/>
  <c r="BG570"/>
  <c r="BF570"/>
  <c r="T570"/>
  <c r="R570"/>
  <c r="P570"/>
  <c r="BI567"/>
  <c r="BH567"/>
  <c r="BG567"/>
  <c r="BF567"/>
  <c r="T567"/>
  <c r="R567"/>
  <c r="P567"/>
  <c r="BI562"/>
  <c r="BH562"/>
  <c r="BG562"/>
  <c r="BF562"/>
  <c r="T562"/>
  <c r="R562"/>
  <c r="P562"/>
  <c r="BI555"/>
  <c r="BH555"/>
  <c r="BG555"/>
  <c r="BF555"/>
  <c r="T555"/>
  <c r="R555"/>
  <c r="P555"/>
  <c r="BI554"/>
  <c r="BH554"/>
  <c r="BG554"/>
  <c r="BF554"/>
  <c r="T554"/>
  <c r="R554"/>
  <c r="P554"/>
  <c r="BI550"/>
  <c r="BH550"/>
  <c r="BG550"/>
  <c r="BF550"/>
  <c r="T550"/>
  <c r="T549"/>
  <c r="R550"/>
  <c r="R549"/>
  <c r="P550"/>
  <c r="P549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3"/>
  <c r="BH533"/>
  <c r="BG533"/>
  <c r="BF533"/>
  <c r="T533"/>
  <c r="R533"/>
  <c r="P533"/>
  <c r="BI527"/>
  <c r="BH527"/>
  <c r="BG527"/>
  <c r="BF527"/>
  <c r="T527"/>
  <c r="R527"/>
  <c r="P527"/>
  <c r="BI523"/>
  <c r="BH523"/>
  <c r="BG523"/>
  <c r="BF523"/>
  <c r="T523"/>
  <c r="R523"/>
  <c r="P523"/>
  <c r="BI519"/>
  <c r="BH519"/>
  <c r="BG519"/>
  <c r="BF519"/>
  <c r="T519"/>
  <c r="R519"/>
  <c r="P519"/>
  <c r="BI514"/>
  <c r="BH514"/>
  <c r="BG514"/>
  <c r="BF514"/>
  <c r="T514"/>
  <c r="R514"/>
  <c r="P514"/>
  <c r="BI509"/>
  <c r="BH509"/>
  <c r="BG509"/>
  <c r="BF509"/>
  <c r="T509"/>
  <c r="R509"/>
  <c r="P509"/>
  <c r="BI496"/>
  <c r="BH496"/>
  <c r="BG496"/>
  <c r="BF496"/>
  <c r="T496"/>
  <c r="R496"/>
  <c r="P496"/>
  <c r="BI494"/>
  <c r="BH494"/>
  <c r="BG494"/>
  <c r="BF494"/>
  <c r="T494"/>
  <c r="R494"/>
  <c r="P494"/>
  <c r="BI490"/>
  <c r="BH490"/>
  <c r="BG490"/>
  <c r="BF490"/>
  <c r="T490"/>
  <c r="R490"/>
  <c r="P490"/>
  <c r="BI484"/>
  <c r="BH484"/>
  <c r="BG484"/>
  <c r="BF484"/>
  <c r="T484"/>
  <c r="R484"/>
  <c r="P484"/>
  <c r="BI466"/>
  <c r="BH466"/>
  <c r="BG466"/>
  <c r="BF466"/>
  <c r="T466"/>
  <c r="R466"/>
  <c r="P466"/>
  <c r="BI464"/>
  <c r="BH464"/>
  <c r="BG464"/>
  <c r="BF464"/>
  <c r="T464"/>
  <c r="R464"/>
  <c r="P464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2"/>
  <c r="BH452"/>
  <c r="BG452"/>
  <c r="BF452"/>
  <c r="T452"/>
  <c r="R452"/>
  <c r="P452"/>
  <c r="BI445"/>
  <c r="BH445"/>
  <c r="BG445"/>
  <c r="BF445"/>
  <c r="T445"/>
  <c r="R445"/>
  <c r="P445"/>
  <c r="BI441"/>
  <c r="BH441"/>
  <c r="BG441"/>
  <c r="BF441"/>
  <c r="T441"/>
  <c r="R441"/>
  <c r="P441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19"/>
  <c r="BH419"/>
  <c r="BG419"/>
  <c r="BF419"/>
  <c r="T419"/>
  <c r="R419"/>
  <c r="P419"/>
  <c r="BI418"/>
  <c r="BH418"/>
  <c r="BG418"/>
  <c r="BF418"/>
  <c r="T418"/>
  <c r="R418"/>
  <c r="P418"/>
  <c r="BI417"/>
  <c r="BH417"/>
  <c r="BG417"/>
  <c r="BF417"/>
  <c r="T417"/>
  <c r="R417"/>
  <c r="P417"/>
  <c r="BI416"/>
  <c r="BH416"/>
  <c r="BG416"/>
  <c r="BF416"/>
  <c r="T416"/>
  <c r="R416"/>
  <c r="P416"/>
  <c r="BI406"/>
  <c r="BH406"/>
  <c r="BG406"/>
  <c r="BF406"/>
  <c r="T406"/>
  <c r="R406"/>
  <c r="P406"/>
  <c r="BI397"/>
  <c r="BH397"/>
  <c r="BG397"/>
  <c r="BF397"/>
  <c r="T397"/>
  <c r="R397"/>
  <c r="P397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76"/>
  <c r="BH376"/>
  <c r="BG376"/>
  <c r="BF376"/>
  <c r="T376"/>
  <c r="R376"/>
  <c r="P376"/>
  <c r="BI373"/>
  <c r="BH373"/>
  <c r="BG373"/>
  <c r="BF373"/>
  <c r="T373"/>
  <c r="R373"/>
  <c r="P373"/>
  <c r="BI369"/>
  <c r="BH369"/>
  <c r="BG369"/>
  <c r="BF369"/>
  <c r="T369"/>
  <c r="R369"/>
  <c r="P369"/>
  <c r="BI366"/>
  <c r="BH366"/>
  <c r="BG366"/>
  <c r="BF366"/>
  <c r="T366"/>
  <c r="R366"/>
  <c r="P366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45"/>
  <c r="BH345"/>
  <c r="BG345"/>
  <c r="BF345"/>
  <c r="T345"/>
  <c r="R345"/>
  <c r="P345"/>
  <c r="BI341"/>
  <c r="BH341"/>
  <c r="BG341"/>
  <c r="BF341"/>
  <c r="T341"/>
  <c r="R341"/>
  <c r="P341"/>
  <c r="BI336"/>
  <c r="BH336"/>
  <c r="BG336"/>
  <c r="BF336"/>
  <c r="T336"/>
  <c r="R336"/>
  <c r="P336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2"/>
  <c r="BH282"/>
  <c r="BG282"/>
  <c r="BF282"/>
  <c r="T282"/>
  <c r="R282"/>
  <c r="P282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R149"/>
  <c r="P149"/>
  <c r="F140"/>
  <c r="E138"/>
  <c r="F89"/>
  <c r="E87"/>
  <c r="J24"/>
  <c r="E24"/>
  <c r="J92"/>
  <c r="J23"/>
  <c r="J21"/>
  <c r="E21"/>
  <c r="J142"/>
  <c r="J20"/>
  <c r="J18"/>
  <c r="E18"/>
  <c r="F143"/>
  <c r="J17"/>
  <c r="J15"/>
  <c r="E15"/>
  <c r="F142"/>
  <c r="J14"/>
  <c r="J12"/>
  <c r="J89"/>
  <c r="E7"/>
  <c r="E136"/>
  <c i="1" r="L90"/>
  <c r="AM90"/>
  <c r="AM89"/>
  <c r="L89"/>
  <c r="AM87"/>
  <c r="L87"/>
  <c r="L85"/>
  <c r="L84"/>
  <c i="2" r="J1113"/>
  <c r="BK1104"/>
  <c r="J991"/>
  <c r="J894"/>
  <c r="J781"/>
  <c r="J688"/>
  <c r="J607"/>
  <c r="BK464"/>
  <c r="BK385"/>
  <c r="J321"/>
  <c r="J216"/>
  <c r="J1326"/>
  <c r="J1257"/>
  <c r="BK1174"/>
  <c r="BK1084"/>
  <c r="BK1045"/>
  <c r="J979"/>
  <c r="J844"/>
  <c r="J753"/>
  <c r="J700"/>
  <c r="J681"/>
  <c r="BK577"/>
  <c r="BK533"/>
  <c r="BK441"/>
  <c r="J406"/>
  <c r="J325"/>
  <c r="BK1178"/>
  <c r="BK1113"/>
  <c r="J1059"/>
  <c r="BK908"/>
  <c r="J846"/>
  <c r="J717"/>
  <c r="BK637"/>
  <c r="BK543"/>
  <c r="J424"/>
  <c r="BK305"/>
  <c r="BK210"/>
  <c r="BK1260"/>
  <c r="BK1211"/>
  <c r="J1123"/>
  <c r="J1085"/>
  <c r="J1016"/>
  <c r="BK973"/>
  <c r="J899"/>
  <c r="BK846"/>
  <c r="J533"/>
  <c r="J373"/>
  <c r="J305"/>
  <c r="J162"/>
  <c r="J1272"/>
  <c r="J1238"/>
  <c r="BK1143"/>
  <c r="BK1102"/>
  <c r="BK1042"/>
  <c r="BK976"/>
  <c r="J937"/>
  <c r="BK844"/>
  <c r="J713"/>
  <c r="J657"/>
  <c r="J623"/>
  <c r="J543"/>
  <c r="BK452"/>
  <c r="J366"/>
  <c r="BK270"/>
  <c r="J235"/>
  <c r="BK1298"/>
  <c r="BK1254"/>
  <c r="J1149"/>
  <c r="J1117"/>
  <c r="BK1050"/>
  <c r="J995"/>
  <c r="J834"/>
  <c r="J735"/>
  <c r="J690"/>
  <c r="J590"/>
  <c i="3" r="BK353"/>
  <c r="J335"/>
  <c r="J310"/>
  <c r="BK280"/>
  <c r="J268"/>
  <c r="BK184"/>
  <c r="BK166"/>
  <c r="BK139"/>
  <c r="J337"/>
  <c r="BK318"/>
  <c r="BK293"/>
  <c r="J248"/>
  <c r="J225"/>
  <c r="J149"/>
  <c r="BK357"/>
  <c r="J302"/>
  <c r="J280"/>
  <c r="J258"/>
  <c r="J222"/>
  <c r="J164"/>
  <c r="J130"/>
  <c r="BK347"/>
  <c r="J331"/>
  <c r="J314"/>
  <c r="J294"/>
  <c r="J277"/>
  <c r="BK231"/>
  <c r="BK199"/>
  <c r="BK185"/>
  <c r="J162"/>
  <c r="BK345"/>
  <c r="J324"/>
  <c r="BK307"/>
  <c r="J287"/>
  <c r="J269"/>
  <c r="BK258"/>
  <c r="BK238"/>
  <c r="J200"/>
  <c r="J160"/>
  <c r="BK138"/>
  <c r="BK335"/>
  <c r="BK312"/>
  <c r="BK279"/>
  <c r="BK261"/>
  <c r="BK236"/>
  <c r="BK200"/>
  <c r="BK175"/>
  <c r="J141"/>
  <c r="J290"/>
  <c r="J267"/>
  <c r="BK226"/>
  <c r="BK192"/>
  <c r="BK143"/>
  <c i="4" r="BK201"/>
  <c r="J182"/>
  <c r="BK160"/>
  <c r="BK208"/>
  <c r="J174"/>
  <c r="J130"/>
  <c r="J186"/>
  <c r="J166"/>
  <c r="J140"/>
  <c r="J201"/>
  <c r="BK209"/>
  <c r="J167"/>
  <c r="J198"/>
  <c r="J173"/>
  <c r="J148"/>
  <c r="J205"/>
  <c r="J169"/>
  <c r="BK139"/>
  <c r="BK197"/>
  <c r="BK162"/>
  <c r="BK135"/>
  <c i="5" r="J178"/>
  <c r="BK151"/>
  <c r="BK125"/>
  <c r="J183"/>
  <c r="BK159"/>
  <c r="BK135"/>
  <c r="J189"/>
  <c r="BK130"/>
  <c r="BK176"/>
  <c r="BK158"/>
  <c r="BK133"/>
  <c r="J174"/>
  <c r="J148"/>
  <c r="BK137"/>
  <c r="J163"/>
  <c r="BK139"/>
  <c r="J195"/>
  <c r="BK162"/>
  <c r="BK140"/>
  <c i="6" r="BK356"/>
  <c r="BK329"/>
  <c r="J300"/>
  <c r="BK247"/>
  <c r="BK202"/>
  <c r="J143"/>
  <c r="J392"/>
  <c r="BK350"/>
  <c r="BK310"/>
  <c r="J270"/>
  <c r="J217"/>
  <c r="J176"/>
  <c r="BK134"/>
  <c r="J372"/>
  <c r="J338"/>
  <c r="J315"/>
  <c r="BK262"/>
  <c r="BK229"/>
  <c r="J177"/>
  <c r="J213"/>
  <c r="J174"/>
  <c r="J152"/>
  <c r="BK389"/>
  <c r="J368"/>
  <c r="J329"/>
  <c r="J290"/>
  <c r="J243"/>
  <c r="J208"/>
  <c r="BK167"/>
  <c r="J135"/>
  <c r="J358"/>
  <c r="BK333"/>
  <c r="J309"/>
  <c r="J285"/>
  <c r="J247"/>
  <c r="J198"/>
  <c r="BK392"/>
  <c r="BK367"/>
  <c r="BK334"/>
  <c r="BK280"/>
  <c r="J229"/>
  <c r="BK195"/>
  <c r="BK158"/>
  <c r="J341"/>
  <c r="J317"/>
  <c r="BK276"/>
  <c r="J260"/>
  <c r="BK226"/>
  <c i="7" r="J159"/>
  <c r="J131"/>
  <c r="J160"/>
  <c r="J129"/>
  <c r="BK139"/>
  <c r="J139"/>
  <c i="8" r="BK149"/>
  <c r="BK134"/>
  <c r="BK129"/>
  <c r="BK127"/>
  <c i="9" r="J154"/>
  <c r="BK130"/>
  <c r="J147"/>
  <c r="BK162"/>
  <c r="BK160"/>
  <c r="J160"/>
  <c i="11" r="J206"/>
  <c r="J266"/>
  <c r="BK231"/>
  <c r="BK200"/>
  <c r="J138"/>
  <c r="J231"/>
  <c r="BK189"/>
  <c r="J262"/>
  <c r="BK219"/>
  <c r="J155"/>
  <c r="BK256"/>
  <c r="BK217"/>
  <c r="BK172"/>
  <c r="BK227"/>
  <c r="BK247"/>
  <c r="J199"/>
  <c r="J150"/>
  <c r="BK260"/>
  <c r="J191"/>
  <c r="J140"/>
  <c i="3" r="J303"/>
  <c r="J273"/>
  <c r="BK239"/>
  <c r="BK190"/>
  <c r="BK150"/>
  <c r="J346"/>
  <c r="J329"/>
  <c r="J305"/>
  <c r="BK273"/>
  <c r="J253"/>
  <c r="J229"/>
  <c r="BK197"/>
  <c r="BK167"/>
  <c r="J306"/>
  <c r="BK282"/>
  <c r="J259"/>
  <c r="J234"/>
  <c r="BK202"/>
  <c r="BK156"/>
  <c i="4" r="J208"/>
  <c r="BK185"/>
  <c r="J163"/>
  <c r="J197"/>
  <c r="BK172"/>
  <c r="J215"/>
  <c r="J179"/>
  <c r="J145"/>
  <c r="BK128"/>
  <c r="J141"/>
  <c r="J202"/>
  <c r="J192"/>
  <c r="J160"/>
  <c r="J185"/>
  <c r="BK159"/>
  <c r="BK130"/>
  <c r="J165"/>
  <c r="BK211"/>
  <c r="J180"/>
  <c r="BK149"/>
  <c i="5" r="J192"/>
  <c r="J168"/>
  <c r="BK144"/>
  <c r="BK196"/>
  <c r="J177"/>
  <c r="BK157"/>
  <c r="J203"/>
  <c r="BK167"/>
  <c r="J199"/>
  <c r="J169"/>
  <c r="BK142"/>
  <c r="J200"/>
  <c r="BK173"/>
  <c r="J144"/>
  <c r="J127"/>
  <c r="J161"/>
  <c r="J123"/>
  <c r="BK174"/>
  <c r="J146"/>
  <c i="6" r="BK364"/>
  <c r="J311"/>
  <c r="J298"/>
  <c r="J269"/>
  <c r="BK214"/>
  <c r="BK189"/>
  <c r="BK136"/>
  <c r="BK374"/>
  <c r="J328"/>
  <c r="J305"/>
  <c r="BK282"/>
  <c r="J244"/>
  <c r="J216"/>
  <c r="BK163"/>
  <c r="J127"/>
  <c r="BK358"/>
  <c r="J339"/>
  <c r="BK318"/>
  <c r="BK266"/>
  <c r="J237"/>
  <c r="J193"/>
  <c r="J163"/>
  <c r="BK130"/>
  <c r="J380"/>
  <c r="J351"/>
  <c r="BK314"/>
  <c r="J272"/>
  <c r="J231"/>
  <c r="J187"/>
  <c r="BK153"/>
  <c r="J370"/>
  <c r="BK353"/>
  <c r="J310"/>
  <c r="BK291"/>
  <c r="BK270"/>
  <c r="BK205"/>
  <c r="J399"/>
  <c r="J371"/>
  <c r="BK338"/>
  <c r="BK309"/>
  <c r="BK245"/>
  <c r="J204"/>
  <c r="BK180"/>
  <c r="BK146"/>
  <c r="J330"/>
  <c r="BK306"/>
  <c r="BK283"/>
  <c r="J264"/>
  <c r="J222"/>
  <c r="BK131"/>
  <c i="7" r="BK154"/>
  <c r="J133"/>
  <c r="J135"/>
  <c r="J145"/>
  <c r="J155"/>
  <c i="8" r="J141"/>
  <c r="BK139"/>
  <c r="J150"/>
  <c r="BK131"/>
  <c i="9" r="J141"/>
  <c r="J143"/>
  <c r="BK143"/>
  <c r="BK158"/>
  <c r="J149"/>
  <c r="BK132"/>
  <c r="J130"/>
  <c i="11" r="J197"/>
  <c r="J259"/>
  <c r="J213"/>
  <c r="J189"/>
  <c r="BK246"/>
  <c r="BK197"/>
  <c r="J267"/>
  <c r="J239"/>
  <c r="BK199"/>
  <c r="BK235"/>
  <c r="J185"/>
  <c r="J142"/>
  <c r="BK150"/>
  <c r="BK213"/>
  <c r="BK166"/>
  <c r="J270"/>
  <c r="J211"/>
  <c r="J145"/>
  <c i="2" r="BK1326"/>
  <c r="J1064"/>
  <c r="J973"/>
  <c r="BK921"/>
  <c r="BK819"/>
  <c r="BK725"/>
  <c r="J652"/>
  <c r="BK585"/>
  <c r="J417"/>
  <c r="J336"/>
  <c r="J238"/>
  <c r="BK1262"/>
  <c r="BK1167"/>
  <c r="BK1071"/>
  <c r="BK1003"/>
  <c r="BK922"/>
  <c r="BK772"/>
  <c r="J695"/>
  <c r="BK623"/>
  <c r="J593"/>
  <c r="J496"/>
  <c r="BK418"/>
  <c r="BK282"/>
  <c r="J266"/>
  <c r="J233"/>
  <c r="J173"/>
  <c r="BK1293"/>
  <c r="BK1203"/>
  <c r="BK1119"/>
  <c r="J1071"/>
  <c r="BK957"/>
  <c r="BK894"/>
  <c r="J730"/>
  <c r="BK665"/>
  <c r="J550"/>
  <c r="J397"/>
  <c r="J252"/>
  <c r="J1298"/>
  <c r="BK1152"/>
  <c r="BK1092"/>
  <c r="J1037"/>
  <c r="J952"/>
  <c r="J839"/>
  <c r="J458"/>
  <c r="J359"/>
  <c r="J227"/>
  <c r="J1293"/>
  <c r="J1211"/>
  <c r="J1127"/>
  <c r="J1089"/>
  <c r="BK1036"/>
  <c r="BK943"/>
  <c r="BK834"/>
  <c r="J722"/>
  <c r="J648"/>
  <c r="BK611"/>
  <c r="J509"/>
  <c r="BK426"/>
  <c r="BK288"/>
  <c r="BK216"/>
  <c r="J1289"/>
  <c r="BK1195"/>
  <c r="BK1123"/>
  <c r="J1065"/>
  <c r="BK1021"/>
  <c r="BK814"/>
  <c r="BK730"/>
  <c r="BK662"/>
  <c r="J554"/>
  <c r="BK359"/>
  <c r="J301"/>
  <c r="BK200"/>
  <c r="BK1237"/>
  <c r="BK1225"/>
  <c r="BK1135"/>
  <c r="J1052"/>
  <c r="J994"/>
  <c r="J880"/>
  <c r="J824"/>
  <c r="BK290"/>
  <c r="BK227"/>
  <c r="BK171"/>
  <c i="3" r="BK336"/>
  <c r="J319"/>
  <c r="BK253"/>
  <c r="J233"/>
  <c r="BK221"/>
  <c r="BK198"/>
  <c r="BK161"/>
  <c r="J138"/>
  <c r="BK339"/>
  <c r="J317"/>
  <c r="J289"/>
  <c r="BK263"/>
  <c r="BK234"/>
  <c r="J212"/>
  <c r="J170"/>
  <c r="BK146"/>
  <c r="BK348"/>
  <c r="J333"/>
  <c r="J300"/>
  <c r="BK252"/>
  <c r="BK232"/>
  <c r="BK208"/>
  <c r="BK181"/>
  <c r="J146"/>
  <c r="J328"/>
  <c r="BK298"/>
  <c r="J260"/>
  <c r="J232"/>
  <c r="J208"/>
  <c r="J185"/>
  <c r="BK162"/>
  <c r="J137"/>
  <c r="BK349"/>
  <c r="BK326"/>
  <c r="BK302"/>
  <c r="J283"/>
  <c r="BK212"/>
  <c r="J194"/>
  <c r="J182"/>
  <c r="J148"/>
  <c r="BK341"/>
  <c r="J322"/>
  <c r="J286"/>
  <c r="J246"/>
  <c r="BK223"/>
  <c r="BK188"/>
  <c r="BK149"/>
  <c r="J345"/>
  <c r="J327"/>
  <c r="BK296"/>
  <c r="BK268"/>
  <c r="BK246"/>
  <c r="J221"/>
  <c r="J183"/>
  <c r="J155"/>
  <c r="BK303"/>
  <c r="J263"/>
  <c r="J219"/>
  <c r="BK189"/>
  <c r="BK153"/>
  <c i="4" r="BK198"/>
  <c r="J181"/>
  <c r="J131"/>
  <c r="J158"/>
  <c r="J209"/>
  <c r="BK161"/>
  <c r="BK131"/>
  <c r="BK145"/>
  <c r="J204"/>
  <c r="BK187"/>
  <c r="BK207"/>
  <c r="BK176"/>
  <c r="J144"/>
  <c r="J203"/>
  <c r="J172"/>
  <c r="J135"/>
  <c r="BK181"/>
  <c r="J154"/>
  <c i="5" r="J190"/>
  <c r="J165"/>
  <c r="BK149"/>
  <c r="BK202"/>
  <c r="J167"/>
  <c r="J149"/>
  <c r="J194"/>
  <c r="J155"/>
  <c r="J185"/>
  <c r="J159"/>
  <c r="BK141"/>
  <c r="BK191"/>
  <c r="BK161"/>
  <c r="J138"/>
  <c r="BK147"/>
  <c r="J176"/>
  <c r="BK127"/>
  <c i="6" r="J362"/>
  <c r="J333"/>
  <c r="J288"/>
  <c r="BK260"/>
  <c r="J211"/>
  <c r="J147"/>
  <c r="J396"/>
  <c r="J357"/>
  <c r="BK319"/>
  <c r="J294"/>
  <c r="J253"/>
  <c r="J220"/>
  <c r="BK198"/>
  <c r="J149"/>
  <c r="J374"/>
  <c r="BK351"/>
  <c r="J324"/>
  <c r="BK258"/>
  <c r="BK210"/>
  <c r="BK179"/>
  <c r="J234"/>
  <c r="BK178"/>
  <c r="J146"/>
  <c r="BK375"/>
  <c r="BK345"/>
  <c r="BK308"/>
  <c r="J282"/>
  <c r="BK237"/>
  <c r="BK176"/>
  <c r="BK141"/>
  <c r="J364"/>
  <c r="J348"/>
  <c r="J322"/>
  <c r="J292"/>
  <c r="J258"/>
  <c r="BK199"/>
  <c r="J398"/>
  <c r="BK362"/>
  <c r="BK316"/>
  <c r="J255"/>
  <c r="BK211"/>
  <c r="BK187"/>
  <c r="BK177"/>
  <c r="J140"/>
  <c r="BK324"/>
  <c r="J301"/>
  <c r="BK271"/>
  <c r="J248"/>
  <c r="BK143"/>
  <c i="7" r="BK129"/>
  <c r="BK160"/>
  <c r="J154"/>
  <c r="J127"/>
  <c r="J136"/>
  <c r="J137"/>
  <c i="8" r="J135"/>
  <c r="J127"/>
  <c r="J130"/>
  <c r="BK133"/>
  <c i="9" r="J132"/>
  <c r="BK154"/>
  <c r="J163"/>
  <c i="10" r="BK148"/>
  <c r="BK145"/>
  <c r="BK143"/>
  <c r="J139"/>
  <c r="J133"/>
  <c r="BK131"/>
  <c r="J145"/>
  <c r="BK141"/>
  <c r="J137"/>
  <c r="J136"/>
  <c r="BK133"/>
  <c r="J131"/>
  <c r="J128"/>
  <c r="BK127"/>
  <c r="J151"/>
  <c r="J150"/>
  <c r="J149"/>
  <c r="J140"/>
  <c r="BK139"/>
  <c r="J135"/>
  <c r="J125"/>
  <c r="BK151"/>
  <c r="BK147"/>
  <c r="J141"/>
  <c r="BK140"/>
  <c r="BK137"/>
  <c r="J134"/>
  <c r="J132"/>
  <c r="BK129"/>
  <c r="J127"/>
  <c r="BK152"/>
  <c r="J148"/>
  <c r="BK136"/>
  <c r="BK126"/>
  <c r="BK150"/>
  <c r="BK135"/>
  <c r="J129"/>
  <c r="J152"/>
  <c r="BK149"/>
  <c r="J147"/>
  <c r="BK138"/>
  <c r="BK134"/>
  <c r="J143"/>
  <c r="J138"/>
  <c r="BK132"/>
  <c r="BK128"/>
  <c r="J126"/>
  <c r="BK125"/>
  <c i="11" r="BK266"/>
  <c r="J263"/>
  <c r="J247"/>
  <c r="J246"/>
  <c r="J229"/>
  <c r="J181"/>
  <c r="J254"/>
  <c r="BK202"/>
  <c r="BK148"/>
  <c r="J250"/>
  <c r="BK193"/>
  <c r="BK254"/>
  <c r="BK212"/>
  <c r="J166"/>
  <c r="BK239"/>
  <c r="J203"/>
  <c r="J152"/>
  <c r="BK170"/>
  <c r="J241"/>
  <c r="BK187"/>
  <c r="BK271"/>
  <c r="J204"/>
  <c i="2" r="J1107"/>
  <c r="BK1089"/>
  <c r="BK979"/>
  <c r="BK949"/>
  <c r="J810"/>
  <c r="BK704"/>
  <c r="J634"/>
  <c r="J523"/>
  <c r="J356"/>
  <c r="BK274"/>
  <c r="BK1328"/>
  <c r="J1184"/>
  <c r="J1102"/>
  <c r="J1043"/>
  <c r="J943"/>
  <c r="J819"/>
  <c r="BK743"/>
  <c r="BK688"/>
  <c r="BK617"/>
  <c r="J519"/>
  <c r="J428"/>
  <c r="J341"/>
  <c r="J275"/>
  <c r="BK248"/>
  <c r="J221"/>
  <c r="BK154"/>
  <c r="BK1275"/>
  <c r="J1158"/>
  <c r="J1092"/>
  <c r="J949"/>
  <c r="J882"/>
  <c r="J805"/>
  <c r="J668"/>
  <c r="BK554"/>
  <c r="BK428"/>
  <c r="BK275"/>
  <c r="BK185"/>
  <c r="J1243"/>
  <c r="BK1164"/>
  <c r="J1104"/>
  <c r="J1042"/>
  <c r="BK965"/>
  <c r="BK850"/>
  <c r="BK436"/>
  <c r="BK316"/>
  <c r="J204"/>
  <c r="J1321"/>
  <c r="J1254"/>
  <c r="BK1149"/>
  <c r="J1105"/>
  <c r="J1047"/>
  <c r="BK991"/>
  <c r="J927"/>
  <c r="BK878"/>
  <c r="J790"/>
  <c r="BK687"/>
  <c r="BK634"/>
  <c r="BK570"/>
  <c r="J434"/>
  <c r="J297"/>
  <c r="J256"/>
  <c i="1" r="AS100"/>
  <c i="2" r="BK768"/>
  <c r="J673"/>
  <c r="BK555"/>
  <c r="BK423"/>
  <c r="BK321"/>
  <c r="J210"/>
  <c r="BK1321"/>
  <c r="J1275"/>
  <c r="J1214"/>
  <c r="J1080"/>
  <c r="BK1039"/>
  <c r="J964"/>
  <c r="BK831"/>
  <c r="J743"/>
  <c r="BK690"/>
  <c r="BK648"/>
  <c r="J642"/>
  <c r="BK590"/>
  <c r="BK550"/>
  <c r="J490"/>
  <c r="BK456"/>
  <c r="J418"/>
  <c r="BK341"/>
  <c r="J260"/>
  <c r="J185"/>
  <c r="J171"/>
  <c r="BK1206"/>
  <c r="J1108"/>
  <c r="BK1046"/>
  <c r="J997"/>
  <c r="J963"/>
  <c r="J908"/>
  <c r="BK882"/>
  <c r="BK839"/>
  <c r="BK805"/>
  <c r="BK721"/>
  <c r="J687"/>
  <c r="J630"/>
  <c r="J555"/>
  <c r="BK445"/>
  <c r="BK369"/>
  <c r="BK301"/>
  <c r="BK256"/>
  <c r="J158"/>
  <c i="3" r="J334"/>
  <c r="BK316"/>
  <c r="BK247"/>
  <c r="BK230"/>
  <c r="BK216"/>
  <c r="BK173"/>
  <c r="J159"/>
  <c r="J152"/>
  <c r="J344"/>
  <c r="J323"/>
  <c r="BK295"/>
  <c r="BK266"/>
  <c r="BK233"/>
  <c r="BK224"/>
  <c r="BK196"/>
  <c r="J167"/>
  <c r="BK141"/>
  <c r="J341"/>
  <c r="BK311"/>
  <c r="J254"/>
  <c r="J239"/>
  <c r="BK214"/>
  <c r="BK203"/>
  <c r="J178"/>
  <c r="J134"/>
  <c r="J347"/>
  <c r="J295"/>
  <c r="BK270"/>
  <c r="BK240"/>
  <c r="BK211"/>
  <c r="J181"/>
  <c r="J143"/>
  <c r="J351"/>
  <c r="J320"/>
  <c r="BK308"/>
  <c r="BK290"/>
  <c r="BK244"/>
  <c r="BK195"/>
  <c r="J175"/>
  <c r="BK154"/>
  <c r="BK343"/>
  <c r="BK321"/>
  <c r="BK276"/>
  <c r="BK257"/>
  <c r="J235"/>
  <c r="J198"/>
  <c r="J165"/>
  <c r="BK132"/>
  <c r="BK328"/>
  <c r="J307"/>
  <c r="J275"/>
  <c r="BK243"/>
  <c r="J228"/>
  <c r="J188"/>
  <c r="BK165"/>
  <c r="BK130"/>
  <c r="BK288"/>
  <c r="BK249"/>
  <c r="BK206"/>
  <c r="BK160"/>
  <c i="4" r="BK212"/>
  <c r="J191"/>
  <c r="J170"/>
  <c r="J128"/>
  <c r="BK195"/>
  <c r="BK157"/>
  <c r="J127"/>
  <c r="BK168"/>
  <c r="BK134"/>
  <c r="BK206"/>
  <c r="J129"/>
  <c r="J200"/>
  <c r="J175"/>
  <c r="BK133"/>
  <c r="J177"/>
  <c r="J162"/>
  <c r="J139"/>
  <c r="J178"/>
  <c r="BK156"/>
  <c r="BK196"/>
  <c r="BK167"/>
  <c r="J134"/>
  <c i="5" r="BK177"/>
  <c r="J156"/>
  <c r="J135"/>
  <c r="BK192"/>
  <c r="BK169"/>
  <c r="BK150"/>
  <c r="J129"/>
  <c r="J188"/>
  <c r="BK128"/>
  <c r="J172"/>
  <c r="BK124"/>
  <c r="J187"/>
  <c r="BK146"/>
  <c r="BK136"/>
  <c r="BK185"/>
  <c r="J141"/>
  <c r="BK205"/>
  <c r="BK172"/>
  <c r="J154"/>
  <c i="6" r="BK363"/>
  <c r="J344"/>
  <c r="BK286"/>
  <c r="J245"/>
  <c r="BK193"/>
  <c r="J183"/>
  <c r="BK394"/>
  <c r="J352"/>
  <c r="BK295"/>
  <c r="BK248"/>
  <c r="BK213"/>
  <c r="J178"/>
  <c r="BK135"/>
  <c r="J373"/>
  <c r="BK354"/>
  <c r="J334"/>
  <c r="J299"/>
  <c r="BK255"/>
  <c r="BK204"/>
  <c r="BK183"/>
  <c r="J156"/>
  <c r="BK390"/>
  <c r="J361"/>
  <c r="BK335"/>
  <c r="BK304"/>
  <c r="BK254"/>
  <c r="J219"/>
  <c r="J161"/>
  <c r="BK365"/>
  <c r="J349"/>
  <c r="J320"/>
  <c r="J295"/>
  <c r="BK279"/>
  <c r="BK225"/>
  <c r="BK147"/>
  <c r="J382"/>
  <c r="BK347"/>
  <c r="J319"/>
  <c r="BK269"/>
  <c r="BK217"/>
  <c r="BK185"/>
  <c r="J137"/>
  <c r="BK320"/>
  <c r="J297"/>
  <c r="J256"/>
  <c r="BK220"/>
  <c i="7" r="BK162"/>
  <c r="BK145"/>
  <c r="BK131"/>
  <c r="BK133"/>
  <c r="J142"/>
  <c r="J143"/>
  <c i="8" r="J152"/>
  <c r="J134"/>
  <c r="J144"/>
  <c r="J149"/>
  <c i="9" r="J140"/>
  <c r="J144"/>
  <c r="BK127"/>
  <c r="BK138"/>
  <c r="J139"/>
  <c r="BK133"/>
  <c r="J136"/>
  <c i="11" r="J221"/>
  <c r="BK258"/>
  <c r="BK204"/>
  <c r="BK178"/>
  <c r="J256"/>
  <c r="J195"/>
  <c r="J260"/>
  <c r="J233"/>
  <c r="J198"/>
  <c r="BK262"/>
  <c r="BK230"/>
  <c r="J183"/>
  <c r="J248"/>
  <c r="J255"/>
  <c r="BK198"/>
  <c r="BK140"/>
  <c r="BK233"/>
  <c r="BK183"/>
  <c i="2" r="BK1118"/>
  <c r="J1084"/>
  <c r="J978"/>
  <c r="BK937"/>
  <c r="BK790"/>
  <c r="BK676"/>
  <c r="J620"/>
  <c r="J452"/>
  <c r="J307"/>
  <c r="BK196"/>
  <c r="J1250"/>
  <c r="BK1133"/>
  <c r="BK1064"/>
  <c r="J1036"/>
  <c r="BK931"/>
  <c r="J799"/>
  <c r="J712"/>
  <c r="BK639"/>
  <c r="BK562"/>
  <c r="J464"/>
  <c r="BK419"/>
  <c r="J345"/>
  <c r="J1324"/>
  <c r="J1170"/>
  <c r="J1103"/>
  <c r="BK1032"/>
  <c r="BK927"/>
  <c r="J864"/>
  <c r="BK692"/>
  <c r="BK600"/>
  <c r="BK527"/>
  <c r="J388"/>
  <c r="BK260"/>
  <c r="J149"/>
  <c r="J1195"/>
  <c r="BK1108"/>
  <c r="BK1047"/>
  <c r="J976"/>
  <c r="BK880"/>
  <c r="BK537"/>
  <c r="J416"/>
  <c r="BK311"/>
  <c r="BK1324"/>
  <c r="BK1250"/>
  <c r="J1133"/>
  <c r="J1097"/>
  <c r="J1038"/>
  <c r="J957"/>
  <c r="J921"/>
  <c r="J814"/>
  <c r="J683"/>
  <c r="J645"/>
  <c r="J527"/>
  <c r="J436"/>
  <c r="BK345"/>
  <c r="J264"/>
  <c r="BK177"/>
  <c r="J1260"/>
  <c r="BK1190"/>
  <c r="BK1103"/>
  <c r="BK1043"/>
  <c r="BK994"/>
  <c r="BK781"/>
  <c r="J721"/>
  <c r="J639"/>
  <c r="BK514"/>
  <c r="BK356"/>
  <c r="J277"/>
  <c r="BK221"/>
  <c i="3" r="J357"/>
  <c r="BK324"/>
  <c r="BK283"/>
  <c r="J226"/>
  <c r="BK207"/>
  <c r="J166"/>
  <c r="J135"/>
  <c r="BK346"/>
  <c r="BK327"/>
  <c r="BK304"/>
  <c r="BK278"/>
  <c r="J250"/>
  <c r="J218"/>
  <c r="BK174"/>
  <c r="J154"/>
  <c r="J350"/>
  <c r="BK334"/>
  <c r="J298"/>
  <c r="J249"/>
  <c r="J224"/>
  <c r="J187"/>
  <c r="J171"/>
  <c r="BK137"/>
  <c r="J353"/>
  <c r="J315"/>
  <c r="BK291"/>
  <c r="BK274"/>
  <c r="BK241"/>
  <c r="J215"/>
  <c r="J192"/>
  <c r="BK152"/>
  <c r="J356"/>
  <c r="BK332"/>
  <c r="J311"/>
  <c r="J291"/>
  <c r="J266"/>
  <c r="J190"/>
  <c r="J169"/>
  <c r="BK142"/>
  <c r="BK333"/>
  <c r="BK310"/>
  <c r="BK284"/>
  <c r="BK254"/>
  <c r="BK227"/>
  <c r="J176"/>
  <c r="J145"/>
  <c r="BK342"/>
  <c r="BK322"/>
  <c r="BK286"/>
  <c r="BK269"/>
  <c r="J252"/>
  <c r="J223"/>
  <c r="J191"/>
  <c r="J161"/>
  <c r="BK294"/>
  <c r="J278"/>
  <c r="BK245"/>
  <c r="BK210"/>
  <c r="BK176"/>
  <c r="J139"/>
  <c i="4" r="J196"/>
  <c r="BK166"/>
  <c r="J211"/>
  <c r="BK177"/>
  <c r="BK140"/>
  <c r="J184"/>
  <c r="BK154"/>
  <c r="BK129"/>
  <c r="BK155"/>
  <c r="BK205"/>
  <c r="BK190"/>
  <c r="J155"/>
  <c r="J193"/>
  <c r="BK169"/>
  <c r="BK142"/>
  <c r="BK192"/>
  <c r="J161"/>
  <c r="J206"/>
  <c r="J171"/>
  <c r="J150"/>
  <c i="5" r="J196"/>
  <c r="J164"/>
  <c r="J136"/>
  <c r="BK193"/>
  <c r="BK165"/>
  <c r="J147"/>
  <c r="BK190"/>
  <c r="J134"/>
  <c r="BK195"/>
  <c r="J171"/>
  <c r="J143"/>
  <c r="BK208"/>
  <c r="BK164"/>
  <c r="BK143"/>
  <c r="J124"/>
  <c r="J145"/>
  <c r="J125"/>
  <c r="J158"/>
  <c r="J150"/>
  <c i="6" r="J354"/>
  <c r="J306"/>
  <c r="J274"/>
  <c r="BK234"/>
  <c r="BK186"/>
  <c r="J129"/>
  <c r="BK361"/>
  <c r="J323"/>
  <c r="BK296"/>
  <c r="J262"/>
  <c r="BK219"/>
  <c r="J189"/>
  <c r="BK140"/>
  <c r="J365"/>
  <c r="J342"/>
  <c r="BK323"/>
  <c r="BK277"/>
  <c r="J238"/>
  <c r="J185"/>
  <c r="BK228"/>
  <c r="J207"/>
  <c r="J170"/>
  <c r="BK400"/>
  <c r="J367"/>
  <c r="BK317"/>
  <c r="J296"/>
  <c r="BK256"/>
  <c r="J205"/>
  <c r="J165"/>
  <c r="J130"/>
  <c r="BK341"/>
  <c r="BK312"/>
  <c r="BK289"/>
  <c r="BK235"/>
  <c r="J190"/>
  <c r="J394"/>
  <c r="J353"/>
  <c r="J331"/>
  <c r="BK305"/>
  <c i="7" r="BK146"/>
  <c r="BK136"/>
  <c r="J140"/>
  <c r="BK137"/>
  <c r="BK135"/>
  <c i="8" r="BK144"/>
  <c r="BK150"/>
  <c r="J133"/>
  <c r="J139"/>
  <c i="9" r="J165"/>
  <c r="BK146"/>
  <c r="BK149"/>
  <c r="J135"/>
  <c r="BK165"/>
  <c r="J129"/>
  <c i="11" r="J212"/>
  <c r="BK152"/>
  <c r="J235"/>
  <c r="J178"/>
  <c r="BK259"/>
  <c r="J227"/>
  <c r="J170"/>
  <c r="J257"/>
  <c r="J200"/>
  <c r="J157"/>
  <c r="BK215"/>
  <c r="BK244"/>
  <c r="BK164"/>
  <c r="J271"/>
  <c r="J215"/>
  <c r="BK157"/>
  <c i="2" r="BK1137"/>
  <c r="J1045"/>
  <c r="J972"/>
  <c r="BK824"/>
  <c r="BK735"/>
  <c r="BK679"/>
  <c r="BK645"/>
  <c r="J547"/>
  <c r="BK392"/>
  <c r="J292"/>
  <c r="J192"/>
  <c r="J1206"/>
  <c r="J1131"/>
  <c r="BK1054"/>
  <c r="J998"/>
  <c r="BK889"/>
  <c r="J758"/>
  <c r="J708"/>
  <c r="BK686"/>
  <c r="J600"/>
  <c r="J541"/>
  <c r="BK458"/>
  <c r="BK417"/>
  <c r="BK297"/>
  <c r="J270"/>
  <c r="BK235"/>
  <c r="J206"/>
  <c r="BK1279"/>
  <c r="BK1184"/>
  <c r="J1135"/>
  <c r="BK1085"/>
  <c r="BK948"/>
  <c r="BK868"/>
  <c r="J704"/>
  <c r="J582"/>
  <c r="BK519"/>
  <c r="J385"/>
  <c r="J288"/>
  <c r="BK1247"/>
  <c r="J1176"/>
  <c r="J1106"/>
  <c r="BK1051"/>
  <c r="BK992"/>
  <c r="BK904"/>
  <c r="BK821"/>
  <c r="J419"/>
  <c r="BK246"/>
  <c r="BK165"/>
  <c r="J1264"/>
  <c r="J1174"/>
  <c r="BK1109"/>
  <c r="J1050"/>
  <c r="BK978"/>
  <c r="BK753"/>
  <c r="J676"/>
  <c r="BK630"/>
  <c r="J514"/>
  <c r="J423"/>
  <c r="BK277"/>
  <c r="J196"/>
  <c r="J1269"/>
  <c r="J1237"/>
  <c r="BK1107"/>
  <c r="J1041"/>
  <c r="BK972"/>
  <c r="BK777"/>
  <c r="BK695"/>
  <c r="J574"/>
  <c r="BK496"/>
  <c r="BK233"/>
  <c r="BK149"/>
  <c r="BK1286"/>
  <c r="BK1242"/>
  <c r="J1190"/>
  <c r="J1060"/>
  <c r="J1051"/>
  <c r="J868"/>
  <c r="BK758"/>
  <c r="BK697"/>
  <c r="J679"/>
  <c r="BK642"/>
  <c r="J611"/>
  <c r="BK574"/>
  <c r="J537"/>
  <c r="J466"/>
  <c r="J425"/>
  <c r="BK388"/>
  <c r="BK286"/>
  <c r="J246"/>
  <c r="BK183"/>
  <c r="J1178"/>
  <c r="J1164"/>
  <c r="J1101"/>
  <c r="BK1038"/>
  <c r="J975"/>
  <c r="J940"/>
  <c r="J889"/>
  <c r="J872"/>
  <c r="BK825"/>
  <c r="BK785"/>
  <c r="J725"/>
  <c r="BK689"/>
  <c r="BK668"/>
  <c r="BK620"/>
  <c r="BK523"/>
  <c r="BK434"/>
  <c r="BK336"/>
  <c r="BK264"/>
  <c r="BK192"/>
  <c i="3" r="BK337"/>
  <c r="BK320"/>
  <c r="J255"/>
  <c r="J238"/>
  <c r="J214"/>
  <c r="J195"/>
  <c r="BK157"/>
  <c r="BK350"/>
  <c r="J332"/>
  <c r="BK306"/>
  <c r="J270"/>
  <c r="J247"/>
  <c r="BK229"/>
  <c r="J203"/>
  <c r="BK169"/>
  <c r="J142"/>
  <c r="J343"/>
  <c r="J326"/>
  <c r="J281"/>
  <c r="J245"/>
  <c r="BK218"/>
  <c r="BK182"/>
  <c r="J168"/>
  <c r="J131"/>
  <c r="BK351"/>
  <c r="J304"/>
  <c r="J285"/>
  <c r="J251"/>
  <c r="BK219"/>
  <c r="J204"/>
  <c r="J150"/>
  <c r="J358"/>
  <c r="J342"/>
  <c r="J316"/>
  <c r="J292"/>
  <c r="J261"/>
  <c r="J202"/>
  <c r="BK183"/>
  <c r="BK147"/>
  <c r="J330"/>
  <c r="BK260"/>
  <c r="BK228"/>
  <c r="J197"/>
  <c r="J157"/>
  <c r="BK134"/>
  <c r="J336"/>
  <c r="J308"/>
  <c r="BK277"/>
  <c r="BK259"/>
  <c r="J241"/>
  <c r="BK205"/>
  <c r="J173"/>
  <c r="BK131"/>
  <c r="BK292"/>
  <c r="BK271"/>
  <c r="J242"/>
  <c r="J213"/>
  <c r="BK179"/>
  <c r="BK140"/>
  <c i="4" r="J199"/>
  <c r="BK179"/>
  <c r="BK144"/>
  <c r="J188"/>
  <c r="J143"/>
  <c r="J187"/>
  <c r="BK165"/>
  <c r="BK138"/>
  <c r="BK127"/>
  <c r="J133"/>
  <c r="BK199"/>
  <c r="BK180"/>
  <c r="J152"/>
  <c r="BK184"/>
  <c r="BK163"/>
  <c r="BK141"/>
  <c r="BK188"/>
  <c r="J142"/>
  <c r="BK204"/>
  <c r="BK178"/>
  <c r="J156"/>
  <c i="5" r="BK203"/>
  <c r="J173"/>
  <c r="BK154"/>
  <c r="J128"/>
  <c r="J191"/>
  <c r="BK163"/>
  <c r="J137"/>
  <c r="J193"/>
  <c r="J132"/>
  <c r="BK168"/>
  <c r="J139"/>
  <c r="BK194"/>
  <c r="J166"/>
  <c r="J140"/>
  <c r="BK188"/>
  <c r="J152"/>
  <c r="J130"/>
  <c r="J179"/>
  <c r="J153"/>
  <c r="BK123"/>
  <c i="6" r="J345"/>
  <c r="BK325"/>
  <c r="BK278"/>
  <c r="J251"/>
  <c r="BK201"/>
  <c r="J158"/>
  <c r="BK398"/>
  <c r="BK346"/>
  <c r="BK300"/>
  <c r="J275"/>
  <c r="J232"/>
  <c r="J214"/>
  <c r="J180"/>
  <c r="BK144"/>
  <c r="J389"/>
  <c r="BK344"/>
  <c r="J326"/>
  <c r="BK298"/>
  <c r="BK243"/>
  <c r="BK192"/>
  <c r="BK221"/>
  <c r="BK190"/>
  <c r="BK159"/>
  <c r="BK396"/>
  <c r="BK370"/>
  <c r="BK340"/>
  <c r="BK301"/>
  <c r="BK257"/>
  <c r="J228"/>
  <c r="BK171"/>
  <c r="BK137"/>
  <c r="BK373"/>
  <c r="J350"/>
  <c r="J318"/>
  <c r="J293"/>
  <c r="BK272"/>
  <c r="J221"/>
  <c r="J153"/>
  <c r="J376"/>
  <c r="BK343"/>
  <c r="J312"/>
  <c r="J252"/>
  <c r="BK207"/>
  <c r="BK182"/>
  <c r="J148"/>
  <c r="BK321"/>
  <c r="BK290"/>
  <c r="J266"/>
  <c r="BK231"/>
  <c r="BK155"/>
  <c i="7" r="BK157"/>
  <c r="J132"/>
  <c r="BK143"/>
  <c r="J162"/>
  <c r="BK127"/>
  <c r="J149"/>
  <c i="8" r="J146"/>
  <c r="BK130"/>
  <c r="BK137"/>
  <c r="BK146"/>
  <c i="9" r="J138"/>
  <c r="BK140"/>
  <c r="BK139"/>
  <c r="BK135"/>
  <c r="J162"/>
  <c r="J127"/>
  <c i="11" r="BK203"/>
  <c r="BK255"/>
  <c r="J201"/>
  <c r="J172"/>
  <c r="BK257"/>
  <c r="BK201"/>
  <c r="BK174"/>
  <c r="BK241"/>
  <c r="J187"/>
  <c r="J258"/>
  <c r="BK229"/>
  <c r="BK191"/>
  <c r="J148"/>
  <c r="BK142"/>
  <c r="BK206"/>
  <c r="BK159"/>
  <c r="BK270"/>
  <c r="BK221"/>
  <c r="J174"/>
  <c i="2" r="J1279"/>
  <c r="BK995"/>
  <c r="BK956"/>
  <c r="J831"/>
  <c r="J748"/>
  <c r="BK657"/>
  <c r="BK593"/>
  <c r="BK425"/>
  <c r="J286"/>
  <c r="BK162"/>
  <c r="J1247"/>
  <c r="J1152"/>
  <c r="BK1055"/>
  <c r="BK997"/>
  <c r="J825"/>
  <c r="BK717"/>
  <c r="J689"/>
  <c r="BK1264"/>
  <c r="J1137"/>
  <c r="J1091"/>
  <c r="BK1016"/>
  <c r="BK899"/>
  <c r="J785"/>
  <c r="BK652"/>
  <c r="J545"/>
  <c r="BK466"/>
  <c r="BK307"/>
  <c r="J183"/>
  <c r="J1242"/>
  <c r="BK1127"/>
  <c r="BK1097"/>
  <c r="J1026"/>
  <c r="J956"/>
  <c r="BK864"/>
  <c r="J445"/>
  <c r="BK325"/>
  <c r="BK206"/>
  <c r="J1328"/>
  <c r="J1262"/>
  <c r="BK1117"/>
  <c r="BK1059"/>
  <c r="J1003"/>
  <c r="J948"/>
  <c r="BK903"/>
  <c r="BK799"/>
  <c r="J675"/>
  <c r="BK545"/>
  <c r="J484"/>
  <c r="J376"/>
  <c r="J290"/>
  <c r="BK241"/>
  <c r="BK158"/>
  <c r="BK1257"/>
  <c r="BK1158"/>
  <c r="J1119"/>
  <c r="BK1080"/>
  <c r="J1039"/>
  <c r="J904"/>
  <c r="J772"/>
  <c r="BK700"/>
  <c r="J567"/>
  <c r="J427"/>
  <c r="J353"/>
  <c r="BK238"/>
  <c r="BK181"/>
  <c r="J1296"/>
  <c r="BK1272"/>
  <c r="J1198"/>
  <c r="BK1065"/>
  <c r="BK1037"/>
  <c r="BK963"/>
  <c r="BK810"/>
  <c r="BK713"/>
  <c r="J686"/>
  <c r="BK644"/>
  <c r="J637"/>
  <c r="J577"/>
  <c r="BK539"/>
  <c r="BK484"/>
  <c r="J433"/>
  <c r="BK424"/>
  <c r="BK366"/>
  <c r="BK266"/>
  <c r="BK212"/>
  <c r="J154"/>
  <c r="BK1176"/>
  <c r="J1109"/>
  <c r="BK1060"/>
  <c r="BK1026"/>
  <c r="J965"/>
  <c r="J903"/>
  <c r="BK876"/>
  <c r="J821"/>
  <c r="J777"/>
  <c r="BK712"/>
  <c r="BK683"/>
  <c r="BK627"/>
  <c r="BK547"/>
  <c r="J456"/>
  <c r="BK416"/>
  <c r="J316"/>
  <c r="BK204"/>
  <c i="3" r="BK356"/>
  <c r="J325"/>
  <c r="BK314"/>
  <c r="J244"/>
  <c r="BK225"/>
  <c r="J199"/>
  <c r="BK171"/>
  <c r="J156"/>
  <c r="BK355"/>
  <c r="J312"/>
  <c r="J271"/>
  <c r="BK237"/>
  <c r="J216"/>
  <c r="J172"/>
  <c r="BK148"/>
  <c r="BK344"/>
  <c r="BK330"/>
  <c r="J284"/>
  <c r="J230"/>
  <c r="BK204"/>
  <c r="BK177"/>
  <c r="BK145"/>
  <c r="J354"/>
  <c r="BK305"/>
  <c r="BK287"/>
  <c r="BK272"/>
  <c r="J243"/>
  <c r="J217"/>
  <c r="BK186"/>
  <c r="J174"/>
  <c r="BK144"/>
  <c r="BK354"/>
  <c r="J340"/>
  <c r="J318"/>
  <c r="J297"/>
  <c r="BK275"/>
  <c r="BK222"/>
  <c r="BK191"/>
  <c r="BK168"/>
  <c r="BK135"/>
  <c r="BK300"/>
  <c r="BK289"/>
  <c r="J279"/>
  <c r="BK264"/>
  <c r="J240"/>
  <c r="J205"/>
  <c r="BK170"/>
  <c r="BK133"/>
  <c r="BK338"/>
  <c r="BK315"/>
  <c r="J282"/>
  <c r="J264"/>
  <c r="BK242"/>
  <c r="BK213"/>
  <c r="BK178"/>
  <c r="J144"/>
  <c r="J301"/>
  <c r="BK285"/>
  <c r="BK256"/>
  <c r="BK217"/>
  <c r="BK187"/>
  <c i="4" r="BK215"/>
  <c r="BK193"/>
  <c r="BK175"/>
  <c r="BK152"/>
  <c r="BK182"/>
  <c r="J153"/>
  <c r="J212"/>
  <c r="J183"/>
  <c r="BK148"/>
  <c r="J151"/>
  <c r="J207"/>
  <c r="J195"/>
  <c r="J176"/>
  <c r="J149"/>
  <c r="BK170"/>
  <c r="BK146"/>
  <c r="BK191"/>
  <c r="J157"/>
  <c r="BK200"/>
  <c r="J168"/>
  <c r="J138"/>
  <c i="5" r="J181"/>
  <c r="J162"/>
  <c r="BK148"/>
  <c r="J208"/>
  <c r="BK178"/>
  <c r="BK152"/>
  <c r="BK126"/>
  <c r="J175"/>
  <c r="BK131"/>
  <c r="BK181"/>
  <c r="J157"/>
  <c r="BK129"/>
  <c r="BK189"/>
  <c r="BK155"/>
  <c r="J126"/>
  <c r="BK153"/>
  <c r="J131"/>
  <c r="BK187"/>
  <c r="BK156"/>
  <c r="J142"/>
  <c i="6" r="BK348"/>
  <c r="J307"/>
  <c r="BK294"/>
  <c r="BK264"/>
  <c r="J241"/>
  <c r="J192"/>
  <c r="BK168"/>
  <c r="J400"/>
  <c r="J359"/>
  <c r="BK322"/>
  <c r="J289"/>
  <c r="J226"/>
  <c r="BK196"/>
  <c r="BK151"/>
  <c r="J366"/>
  <c r="BK349"/>
  <c r="J332"/>
  <c r="J276"/>
  <c r="J173"/>
  <c r="BK170"/>
  <c r="J168"/>
  <c r="J167"/>
  <c r="BK161"/>
  <c r="BK152"/>
  <c r="BK148"/>
  <c r="J141"/>
  <c r="J138"/>
  <c r="J136"/>
  <c r="J134"/>
  <c r="J131"/>
  <c r="BK127"/>
  <c r="BK386"/>
  <c r="BK384"/>
  <c r="BK382"/>
  <c r="BK380"/>
  <c r="J378"/>
  <c r="BK372"/>
  <c r="BK371"/>
  <c r="BK368"/>
  <c r="BK366"/>
  <c r="J363"/>
  <c r="J355"/>
  <c r="J347"/>
  <c r="J346"/>
  <c r="J340"/>
  <c r="BK332"/>
  <c r="BK330"/>
  <c r="J321"/>
  <c r="BK311"/>
  <c r="J304"/>
  <c r="BK303"/>
  <c r="J302"/>
  <c r="BK293"/>
  <c r="BK292"/>
  <c r="J291"/>
  <c r="BK288"/>
  <c r="BK285"/>
  <c r="BK284"/>
  <c r="J283"/>
  <c r="J279"/>
  <c r="J278"/>
  <c r="J277"/>
  <c r="BK273"/>
  <c r="J271"/>
  <c r="J254"/>
  <c r="BK252"/>
  <c r="J250"/>
  <c r="BK244"/>
  <c r="J240"/>
  <c r="BK238"/>
  <c r="J225"/>
  <c r="J195"/>
  <c r="BK165"/>
  <c r="BK133"/>
  <c r="J386"/>
  <c r="J343"/>
  <c r="J316"/>
  <c r="J284"/>
  <c r="J235"/>
  <c r="J196"/>
  <c r="BK149"/>
  <c r="BK378"/>
  <c r="J356"/>
  <c r="BK328"/>
  <c r="BK302"/>
  <c r="BK275"/>
  <c r="J201"/>
  <c r="J155"/>
  <c r="J390"/>
  <c r="BK339"/>
  <c r="BK315"/>
  <c r="BK251"/>
  <c r="J210"/>
  <c r="BK173"/>
  <c r="J144"/>
  <c r="BK326"/>
  <c r="J303"/>
  <c r="BK274"/>
  <c r="BK240"/>
  <c r="J133"/>
  <c i="7" r="BK149"/>
  <c r="BK142"/>
  <c r="BK140"/>
  <c r="J151"/>
  <c r="J157"/>
  <c i="8" r="J147"/>
  <c r="J129"/>
  <c r="BK147"/>
  <c r="BK152"/>
  <c i="9" r="J158"/>
  <c r="BK147"/>
  <c r="BK144"/>
  <c r="BK136"/>
  <c r="J157"/>
  <c r="J152"/>
  <c r="BK163"/>
  <c i="11" r="J244"/>
  <c r="J269"/>
  <c r="BK250"/>
  <c r="BK195"/>
  <c r="J264"/>
  <c r="J219"/>
  <c r="BK162"/>
  <c r="BK248"/>
  <c r="J209"/>
  <c r="BK269"/>
  <c r="J224"/>
  <c r="BK176"/>
  <c r="BK211"/>
  <c r="J202"/>
  <c r="J176"/>
  <c r="BK264"/>
  <c r="J205"/>
  <c r="BK155"/>
  <c i="2" r="J1143"/>
  <c r="J1054"/>
  <c r="BK952"/>
  <c r="BK872"/>
  <c r="J764"/>
  <c r="J662"/>
  <c r="J627"/>
  <c r="BK490"/>
  <c r="BK406"/>
  <c r="BK247"/>
  <c r="BK1296"/>
  <c r="BK1198"/>
  <c r="BK1105"/>
  <c r="BK1052"/>
  <c r="BK975"/>
  <c r="J806"/>
  <c r="BK722"/>
  <c r="J692"/>
  <c r="BK582"/>
  <c r="J539"/>
  <c r="BK433"/>
  <c r="BK376"/>
  <c r="BK292"/>
  <c r="BK252"/>
  <c r="J177"/>
  <c r="J1315"/>
  <c r="BK1214"/>
  <c r="J1128"/>
  <c r="BK1074"/>
  <c r="BK940"/>
  <c r="J822"/>
  <c r="BK673"/>
  <c r="BK567"/>
  <c r="J494"/>
  <c r="BK373"/>
  <c r="J248"/>
  <c r="BK1289"/>
  <c r="J1225"/>
  <c r="J1118"/>
  <c r="J1074"/>
  <c r="BK998"/>
  <c r="J922"/>
  <c r="BK822"/>
  <c r="J460"/>
  <c r="J369"/>
  <c r="J282"/>
  <c r="J200"/>
  <c r="J1286"/>
  <c r="J1203"/>
  <c r="BK1131"/>
  <c r="BK1091"/>
  <c r="BK1041"/>
  <c r="BK964"/>
  <c r="J876"/>
  <c r="BK691"/>
  <c r="J665"/>
  <c r="BK607"/>
  <c r="BK494"/>
  <c r="BK397"/>
  <c r="J311"/>
  <c r="J247"/>
  <c r="BK173"/>
  <c r="BK1243"/>
  <c r="BK1128"/>
  <c r="BK1101"/>
  <c r="J1046"/>
  <c r="J885"/>
  <c r="BK748"/>
  <c r="J697"/>
  <c r="J570"/>
  <c r="J426"/>
  <c r="J329"/>
  <c r="J165"/>
  <c r="BK1315"/>
  <c r="BK1269"/>
  <c r="BK1170"/>
  <c r="J1055"/>
  <c r="J1021"/>
  <c r="J878"/>
  <c r="J768"/>
  <c r="BK708"/>
  <c r="BK681"/>
  <c r="J644"/>
  <c r="J617"/>
  <c r="J562"/>
  <c r="BK509"/>
  <c r="BK460"/>
  <c r="BK427"/>
  <c r="J392"/>
  <c r="BK329"/>
  <c r="J241"/>
  <c r="J181"/>
  <c r="BK1238"/>
  <c r="J1167"/>
  <c r="BK1106"/>
  <c r="J1032"/>
  <c r="J992"/>
  <c r="J931"/>
  <c r="BK885"/>
  <c r="J850"/>
  <c r="BK806"/>
  <c r="BK764"/>
  <c r="J691"/>
  <c r="BK675"/>
  <c r="J585"/>
  <c r="BK541"/>
  <c r="J441"/>
  <c r="BK353"/>
  <c r="J274"/>
  <c r="J212"/>
  <c i="3" r="J348"/>
  <c r="BK331"/>
  <c r="J256"/>
  <c r="BK235"/>
  <c r="J211"/>
  <c r="J186"/>
  <c r="BK164"/>
  <c r="J153"/>
  <c r="J349"/>
  <c r="BK325"/>
  <c r="BK299"/>
  <c r="J274"/>
  <c r="BK255"/>
  <c r="J231"/>
  <c r="BK209"/>
  <c r="J158"/>
  <c r="J133"/>
  <c r="J338"/>
  <c r="BK323"/>
  <c r="J257"/>
  <c r="J237"/>
  <c r="BK215"/>
  <c r="J196"/>
  <c r="BK172"/>
  <c r="BK358"/>
  <c r="J339"/>
  <c r="J299"/>
  <c r="J276"/>
  <c r="BK248"/>
  <c r="J227"/>
  <c r="J207"/>
  <c r="J177"/>
  <c r="J147"/>
  <c r="J355"/>
  <c r="J321"/>
  <c r="BK301"/>
  <c r="J272"/>
  <c r="J206"/>
  <c r="J189"/>
  <c r="BK158"/>
  <c r="J132"/>
  <c r="BK329"/>
  <c r="BK319"/>
  <c r="BK297"/>
  <c r="J296"/>
  <c r="BK281"/>
  <c r="BK267"/>
  <c r="BK250"/>
  <c r="J209"/>
  <c r="J184"/>
  <c r="J140"/>
  <c r="BK340"/>
  <c r="BK317"/>
  <c r="J288"/>
  <c r="BK265"/>
  <c r="BK251"/>
  <c r="J210"/>
  <c r="J179"/>
  <c r="BK159"/>
  <c r="J293"/>
  <c r="J265"/>
  <c r="J236"/>
  <c r="BK194"/>
  <c r="BK155"/>
  <c i="4" r="BK202"/>
  <c r="BK171"/>
  <c r="BK151"/>
  <c r="BK183"/>
  <c r="J146"/>
  <c r="BK194"/>
  <c r="BK173"/>
  <c r="BK136"/>
  <c r="BK153"/>
  <c r="BK203"/>
  <c r="BK186"/>
  <c r="J159"/>
  <c r="J190"/>
  <c r="BK150"/>
  <c r="J136"/>
  <c r="BK174"/>
  <c r="BK143"/>
  <c r="J194"/>
  <c r="BK158"/>
  <c i="5" r="J202"/>
  <c r="BK171"/>
  <c r="BK138"/>
  <c r="J205"/>
  <c r="BK179"/>
  <c r="BK145"/>
  <c r="BK199"/>
  <c r="BK160"/>
  <c r="BK200"/>
  <c r="BK175"/>
  <c r="J151"/>
  <c r="J198"/>
  <c r="J160"/>
  <c r="BK132"/>
  <c r="BK183"/>
  <c r="J133"/>
  <c r="BK198"/>
  <c r="BK166"/>
  <c r="BK134"/>
  <c i="6" r="J369"/>
  <c r="BK342"/>
  <c r="BK297"/>
  <c r="J257"/>
  <c r="BK222"/>
  <c r="J171"/>
  <c r="BK399"/>
  <c r="BK369"/>
  <c r="J314"/>
  <c r="J273"/>
  <c r="BK224"/>
  <c r="J179"/>
  <c r="BK138"/>
  <c r="BK376"/>
  <c r="BK357"/>
  <c r="J335"/>
  <c r="BK307"/>
  <c r="BK253"/>
  <c r="J202"/>
  <c r="BK216"/>
  <c r="J182"/>
  <c r="J151"/>
  <c r="J384"/>
  <c r="BK355"/>
  <c r="BK331"/>
  <c r="J287"/>
  <c r="BK241"/>
  <c r="J199"/>
  <c r="BK156"/>
  <c r="BK129"/>
  <c r="BK359"/>
  <c r="J336"/>
  <c r="BK299"/>
  <c r="J280"/>
  <c r="BK232"/>
  <c r="BK174"/>
  <c r="J375"/>
  <c r="BK352"/>
  <c r="J325"/>
  <c r="BK287"/>
  <c r="J224"/>
  <c r="J186"/>
  <c r="J159"/>
  <c r="BK336"/>
  <c r="J308"/>
  <c r="J286"/>
  <c r="BK250"/>
  <c r="BK208"/>
  <c i="7" r="J146"/>
  <c r="BK151"/>
  <c r="BK155"/>
  <c r="BK159"/>
  <c r="BK132"/>
  <c i="8" r="J137"/>
  <c r="BK135"/>
  <c r="BK141"/>
  <c r="J131"/>
  <c i="9" r="BK129"/>
  <c r="J133"/>
  <c r="J146"/>
  <c r="BK152"/>
  <c r="BK141"/>
  <c r="BK157"/>
  <c i="11" r="J237"/>
  <c r="BK267"/>
  <c r="BK224"/>
  <c r="BK185"/>
  <c r="BK263"/>
  <c r="J230"/>
  <c r="J164"/>
  <c r="J252"/>
  <c r="J193"/>
  <c r="BK145"/>
  <c r="BK252"/>
  <c r="BK205"/>
  <c r="J159"/>
  <c r="BK209"/>
  <c r="J217"/>
  <c r="BK181"/>
  <c r="BK138"/>
  <c r="BK237"/>
  <c r="J162"/>
  <c i="2" l="1" r="P148"/>
  <c r="T211"/>
  <c r="R324"/>
  <c r="T553"/>
  <c r="BK724"/>
  <c r="J724"/>
  <c r="J114"/>
  <c r="T884"/>
  <c r="P1169"/>
  <c r="P1288"/>
  <c i="3" r="R129"/>
  <c r="P151"/>
  <c r="BK180"/>
  <c r="J180"/>
  <c r="J101"/>
  <c r="BK201"/>
  <c r="J201"/>
  <c r="J103"/>
  <c r="BK262"/>
  <c r="J262"/>
  <c r="J105"/>
  <c r="BK313"/>
  <c r="J313"/>
  <c r="J107"/>
  <c r="T352"/>
  <c i="4" r="T132"/>
  <c r="P147"/>
  <c r="T164"/>
  <c r="P210"/>
  <c i="5" r="T122"/>
  <c r="R201"/>
  <c i="6" r="R281"/>
  <c r="T313"/>
  <c r="P360"/>
  <c r="T377"/>
  <c i="7" r="BK126"/>
  <c r="J126"/>
  <c r="J100"/>
  <c r="P153"/>
  <c i="8" r="BK126"/>
  <c r="J126"/>
  <c r="J100"/>
  <c r="R143"/>
  <c i="9" r="BK126"/>
  <c r="BK125"/>
  <c r="P151"/>
  <c i="10" r="R146"/>
  <c i="3" r="BK136"/>
  <c r="J136"/>
  <c r="J98"/>
  <c r="T151"/>
  <c r="R180"/>
  <c r="R193"/>
  <c r="R220"/>
  <c r="T313"/>
  <c i="4" r="R126"/>
  <c r="BK137"/>
  <c r="J137"/>
  <c r="J99"/>
  <c r="BK164"/>
  <c r="J164"/>
  <c r="J101"/>
  <c r="R189"/>
  <c i="5" r="P122"/>
  <c r="P201"/>
  <c i="6" r="P281"/>
  <c r="T327"/>
  <c r="R337"/>
  <c r="BK388"/>
  <c r="J388"/>
  <c r="J105"/>
  <c i="7" r="P148"/>
  <c i="8" r="P126"/>
  <c r="P125"/>
  <c r="P138"/>
  <c i="9" r="R156"/>
  <c i="10" r="BK146"/>
  <c r="J146"/>
  <c r="J101"/>
  <c i="11" r="BK137"/>
  <c r="J137"/>
  <c r="J98"/>
  <c r="T147"/>
  <c r="P161"/>
  <c r="P169"/>
  <c r="P208"/>
  <c i="2" r="BK211"/>
  <c r="J211"/>
  <c r="J100"/>
  <c r="P276"/>
  <c r="P315"/>
  <c r="R315"/>
  <c r="T435"/>
  <c r="R540"/>
  <c r="BK647"/>
  <c r="J647"/>
  <c r="J109"/>
  <c r="R678"/>
  <c r="R685"/>
  <c r="R699"/>
  <c r="R884"/>
  <c r="R1169"/>
  <c r="R1259"/>
  <c r="BK1323"/>
  <c r="J1323"/>
  <c r="J125"/>
  <c r="P1323"/>
  <c r="P1319"/>
  <c i="3" r="BK129"/>
  <c r="T129"/>
  <c r="R151"/>
  <c r="P180"/>
  <c r="P201"/>
  <c r="P220"/>
  <c r="P313"/>
  <c i="4" r="BK132"/>
  <c r="J132"/>
  <c r="J98"/>
  <c r="R137"/>
  <c r="T147"/>
  <c r="T189"/>
  <c i="5" r="R170"/>
  <c i="6" r="BK268"/>
  <c r="J268"/>
  <c r="J98"/>
  <c r="T268"/>
  <c r="T126"/>
  <c r="T125"/>
  <c r="R327"/>
  <c r="BK360"/>
  <c r="J360"/>
  <c r="J103"/>
  <c r="R388"/>
  <c i="7" r="BK148"/>
  <c r="J148"/>
  <c r="J101"/>
  <c r="T153"/>
  <c i="8" r="P143"/>
  <c i="9" r="T156"/>
  <c i="10" r="T124"/>
  <c i="11" r="R137"/>
  <c r="T154"/>
  <c r="R180"/>
  <c r="T214"/>
  <c r="BK232"/>
  <c r="J232"/>
  <c r="J110"/>
  <c i="2" r="R148"/>
  <c r="R191"/>
  <c r="BK324"/>
  <c r="J324"/>
  <c r="J103"/>
  <c r="R435"/>
  <c r="P540"/>
  <c r="T647"/>
  <c r="T685"/>
  <c r="T699"/>
  <c r="P884"/>
  <c r="T1169"/>
  <c r="T1259"/>
  <c i="3" r="R136"/>
  <c r="T163"/>
  <c r="P193"/>
  <c r="T201"/>
  <c r="P262"/>
  <c r="BK309"/>
  <c r="J309"/>
  <c r="J106"/>
  <c r="T309"/>
  <c r="R352"/>
  <c i="4" r="T126"/>
  <c r="P137"/>
  <c r="R147"/>
  <c r="BK189"/>
  <c r="J189"/>
  <c r="J102"/>
  <c r="BK210"/>
  <c r="J210"/>
  <c r="J103"/>
  <c i="10" r="P124"/>
  <c i="11" r="P154"/>
  <c r="BK180"/>
  <c r="J180"/>
  <c r="J105"/>
  <c r="T208"/>
  <c r="P226"/>
  <c r="T226"/>
  <c r="P243"/>
  <c r="BK253"/>
  <c r="J253"/>
  <c r="J113"/>
  <c r="P261"/>
  <c i="2" r="T148"/>
  <c r="P191"/>
  <c r="T276"/>
  <c r="BK435"/>
  <c r="J435"/>
  <c r="J104"/>
  <c r="R553"/>
  <c r="BK678"/>
  <c r="J678"/>
  <c r="J110"/>
  <c r="P685"/>
  <c r="R694"/>
  <c r="P724"/>
  <c r="BK833"/>
  <c r="J833"/>
  <c r="J115"/>
  <c r="T833"/>
  <c r="R1049"/>
  <c r="P1130"/>
  <c r="BK1259"/>
  <c r="J1259"/>
  <c r="J120"/>
  <c r="BK1288"/>
  <c r="J1288"/>
  <c r="J121"/>
  <c i="3" r="P129"/>
  <c r="BK151"/>
  <c r="J151"/>
  <c r="J99"/>
  <c r="P163"/>
  <c r="BK193"/>
  <c r="J193"/>
  <c r="J102"/>
  <c r="R201"/>
  <c r="R262"/>
  <c r="R309"/>
  <c r="P352"/>
  <c i="5" r="BK170"/>
  <c r="J170"/>
  <c r="J98"/>
  <c r="T201"/>
  <c i="6" r="BK281"/>
  <c r="J281"/>
  <c r="J99"/>
  <c r="R313"/>
  <c r="P337"/>
  <c r="BK377"/>
  <c r="J377"/>
  <c r="J104"/>
  <c r="P377"/>
  <c i="7" r="T126"/>
  <c r="T125"/>
  <c r="T124"/>
  <c r="T148"/>
  <c i="8" r="T126"/>
  <c r="T125"/>
  <c r="R138"/>
  <c i="9" r="T126"/>
  <c r="T125"/>
  <c r="T124"/>
  <c r="T151"/>
  <c i="10" r="R124"/>
  <c r="R123"/>
  <c i="11" r="R147"/>
  <c r="T161"/>
  <c r="T180"/>
  <c r="P214"/>
  <c r="T232"/>
  <c r="R253"/>
  <c i="2" r="BK191"/>
  <c r="J191"/>
  <c r="J99"/>
  <c r="T191"/>
  <c r="BK276"/>
  <c r="J276"/>
  <c r="J101"/>
  <c r="T324"/>
  <c r="P553"/>
  <c r="P678"/>
  <c r="BK694"/>
  <c r="J694"/>
  <c r="J112"/>
  <c r="T694"/>
  <c r="T724"/>
  <c r="P833"/>
  <c r="BK1049"/>
  <c r="J1049"/>
  <c r="J117"/>
  <c r="BK1169"/>
  <c r="J1169"/>
  <c r="J119"/>
  <c r="T1288"/>
  <c r="T1323"/>
  <c r="T1319"/>
  <c i="3" r="P136"/>
  <c r="BK163"/>
  <c r="J163"/>
  <c r="J100"/>
  <c r="T180"/>
  <c r="T193"/>
  <c r="T220"/>
  <c r="R313"/>
  <c i="4" r="P126"/>
  <c r="R132"/>
  <c r="BK147"/>
  <c r="J147"/>
  <c r="J100"/>
  <c r="R164"/>
  <c r="R210"/>
  <c i="5" r="P170"/>
  <c i="6" r="R268"/>
  <c r="R126"/>
  <c r="R125"/>
  <c r="P313"/>
  <c r="BK337"/>
  <c r="J337"/>
  <c r="J102"/>
  <c r="T337"/>
  <c r="T388"/>
  <c i="7" r="BK153"/>
  <c r="J153"/>
  <c r="J102"/>
  <c i="8" r="R126"/>
  <c r="R125"/>
  <c r="R124"/>
  <c r="T143"/>
  <c i="9" r="P126"/>
  <c r="P125"/>
  <c r="BK156"/>
  <c r="J156"/>
  <c r="J102"/>
  <c i="10" r="BK124"/>
  <c r="J124"/>
  <c r="J99"/>
  <c i="11" r="BK147"/>
  <c r="J147"/>
  <c r="J100"/>
  <c r="R154"/>
  <c r="R169"/>
  <c r="R168"/>
  <c r="R208"/>
  <c r="P232"/>
  <c r="R243"/>
  <c r="T249"/>
  <c r="T253"/>
  <c r="T261"/>
  <c r="P268"/>
  <c i="2" r="BK148"/>
  <c r="J148"/>
  <c r="J98"/>
  <c r="R211"/>
  <c r="P324"/>
  <c r="BK553"/>
  <c r="P647"/>
  <c r="T678"/>
  <c r="BK699"/>
  <c r="J699"/>
  <c r="J113"/>
  <c r="R724"/>
  <c r="R833"/>
  <c r="T1049"/>
  <c r="T1130"/>
  <c r="P1259"/>
  <c r="R1323"/>
  <c r="R1319"/>
  <c i="3" r="T136"/>
  <c r="R163"/>
  <c r="BK220"/>
  <c r="J220"/>
  <c r="J104"/>
  <c r="T262"/>
  <c r="P309"/>
  <c r="BK352"/>
  <c r="J352"/>
  <c r="J108"/>
  <c i="4" r="BK126"/>
  <c r="P132"/>
  <c r="T137"/>
  <c r="P164"/>
  <c r="P189"/>
  <c r="T210"/>
  <c i="5" r="BK122"/>
  <c r="T170"/>
  <c i="6" r="T281"/>
  <c r="P327"/>
  <c r="T360"/>
  <c r="P388"/>
  <c i="7" r="P126"/>
  <c r="P125"/>
  <c r="P124"/>
  <c i="1" r="AU101"/>
  <c i="7" r="R148"/>
  <c i="8" r="BK143"/>
  <c r="J143"/>
  <c r="J102"/>
  <c i="9" r="BK151"/>
  <c r="J151"/>
  <c r="J101"/>
  <c r="R151"/>
  <c i="10" r="P146"/>
  <c i="11" r="T137"/>
  <c r="P147"/>
  <c r="R161"/>
  <c r="P180"/>
  <c r="BK214"/>
  <c r="J214"/>
  <c r="J107"/>
  <c r="R232"/>
  <c r="T243"/>
  <c r="P249"/>
  <c r="P253"/>
  <c r="R261"/>
  <c r="R268"/>
  <c i="2" r="P211"/>
  <c r="R276"/>
  <c r="BK315"/>
  <c r="J315"/>
  <c r="J102"/>
  <c r="T315"/>
  <c r="P435"/>
  <c r="BK540"/>
  <c r="J540"/>
  <c r="J105"/>
  <c r="T540"/>
  <c r="R647"/>
  <c r="BK685"/>
  <c r="J685"/>
  <c r="J111"/>
  <c r="P694"/>
  <c r="P699"/>
  <c r="BK884"/>
  <c r="J884"/>
  <c r="J116"/>
  <c r="P1049"/>
  <c r="BK1130"/>
  <c r="J1130"/>
  <c r="J118"/>
  <c r="R1130"/>
  <c r="R1288"/>
  <c i="5" r="R122"/>
  <c r="R121"/>
  <c r="BK201"/>
  <c r="J201"/>
  <c r="J99"/>
  <c i="6" r="P268"/>
  <c r="P126"/>
  <c r="P125"/>
  <c i="1" r="AU99"/>
  <c i="6" r="BK313"/>
  <c r="J313"/>
  <c r="J100"/>
  <c r="BK327"/>
  <c r="J327"/>
  <c r="J101"/>
  <c r="R360"/>
  <c r="R377"/>
  <c i="7" r="R126"/>
  <c r="R125"/>
  <c r="R124"/>
  <c r="R153"/>
  <c i="8" r="BK138"/>
  <c r="J138"/>
  <c r="J101"/>
  <c r="T138"/>
  <c i="9" r="R126"/>
  <c r="R125"/>
  <c r="R124"/>
  <c r="P156"/>
  <c i="10" r="T146"/>
  <c i="11" r="P137"/>
  <c r="BK154"/>
  <c r="J154"/>
  <c r="J101"/>
  <c r="BK161"/>
  <c r="J161"/>
  <c r="J102"/>
  <c r="BK169"/>
  <c r="J169"/>
  <c r="J104"/>
  <c r="T169"/>
  <c r="T168"/>
  <c r="BK208"/>
  <c r="J208"/>
  <c r="J106"/>
  <c r="R214"/>
  <c r="BK226"/>
  <c r="J226"/>
  <c r="J109"/>
  <c r="R226"/>
  <c r="BK243"/>
  <c r="J243"/>
  <c r="J111"/>
  <c r="BK249"/>
  <c r="J249"/>
  <c r="J112"/>
  <c r="R249"/>
  <c r="BK261"/>
  <c r="J261"/>
  <c r="J114"/>
  <c r="BK268"/>
  <c r="J268"/>
  <c r="J115"/>
  <c r="T268"/>
  <c i="5" r="BK207"/>
  <c r="J207"/>
  <c r="J101"/>
  <c i="2" r="BK549"/>
  <c r="J549"/>
  <c r="J106"/>
  <c i="10" r="BK144"/>
  <c r="J144"/>
  <c r="J100"/>
  <c i="11" r="BK223"/>
  <c r="J223"/>
  <c r="J108"/>
  <c i="2" r="BK1327"/>
  <c r="J1327"/>
  <c r="J126"/>
  <c i="11" r="BK144"/>
  <c r="J144"/>
  <c r="J99"/>
  <c i="4" r="BK214"/>
  <c r="J214"/>
  <c r="J105"/>
  <c i="2" r="BK1314"/>
  <c r="J1314"/>
  <c r="J122"/>
  <c r="BK1320"/>
  <c r="J1320"/>
  <c r="J124"/>
  <c i="6" r="BK126"/>
  <c r="BK125"/>
  <c r="J125"/>
  <c i="10" r="BK123"/>
  <c r="J123"/>
  <c i="11" r="J92"/>
  <c r="J129"/>
  <c r="BE148"/>
  <c r="BE166"/>
  <c r="BE170"/>
  <c r="BE185"/>
  <c r="BE187"/>
  <c r="BE195"/>
  <c r="BE250"/>
  <c r="BE255"/>
  <c r="BE266"/>
  <c r="BE269"/>
  <c r="BE270"/>
  <c r="BE271"/>
  <c r="F91"/>
  <c r="BE155"/>
  <c r="BE172"/>
  <c r="BE193"/>
  <c r="BE227"/>
  <c r="BE230"/>
  <c r="E85"/>
  <c r="BE159"/>
  <c r="BE162"/>
  <c r="BE164"/>
  <c r="BE176"/>
  <c r="BE197"/>
  <c r="BE198"/>
  <c r="BE200"/>
  <c r="BE203"/>
  <c r="J91"/>
  <c r="BE138"/>
  <c r="BE201"/>
  <c r="BE221"/>
  <c r="BE231"/>
  <c r="BE233"/>
  <c r="BE237"/>
  <c r="BE259"/>
  <c r="BE260"/>
  <c r="BE267"/>
  <c r="BE142"/>
  <c r="BE152"/>
  <c r="BE174"/>
  <c r="BE178"/>
  <c r="BE181"/>
  <c r="BE183"/>
  <c r="BE189"/>
  <c r="BE202"/>
  <c r="BE204"/>
  <c r="BE205"/>
  <c r="BE213"/>
  <c r="BE263"/>
  <c r="BE264"/>
  <c r="BE140"/>
  <c r="BE157"/>
  <c r="BE199"/>
  <c r="BE206"/>
  <c r="BE209"/>
  <c r="BE211"/>
  <c r="BE212"/>
  <c r="BE224"/>
  <c r="BE241"/>
  <c r="BE244"/>
  <c r="BE254"/>
  <c r="BE262"/>
  <c r="BE215"/>
  <c r="BE217"/>
  <c r="BE219"/>
  <c r="BE235"/>
  <c r="BE246"/>
  <c r="BE247"/>
  <c r="BE248"/>
  <c r="BE256"/>
  <c r="BE257"/>
  <c r="F92"/>
  <c r="BE145"/>
  <c r="BE150"/>
  <c r="BE191"/>
  <c r="BE229"/>
  <c r="BE239"/>
  <c r="BE252"/>
  <c r="BE258"/>
  <c i="9" r="J125"/>
  <c r="J99"/>
  <c r="J126"/>
  <c r="J100"/>
  <c i="10" r="BE131"/>
  <c r="BE134"/>
  <c r="BE140"/>
  <c r="BE147"/>
  <c r="BE149"/>
  <c r="BE151"/>
  <c r="E85"/>
  <c r="J94"/>
  <c r="BE133"/>
  <c r="F94"/>
  <c r="BE132"/>
  <c r="BE148"/>
  <c r="BE150"/>
  <c r="J93"/>
  <c r="BE135"/>
  <c r="BE136"/>
  <c r="BE139"/>
  <c r="BE143"/>
  <c r="BE152"/>
  <c r="J91"/>
  <c r="BE127"/>
  <c r="BE137"/>
  <c r="BE138"/>
  <c r="BE145"/>
  <c r="BE125"/>
  <c r="BE126"/>
  <c r="F93"/>
  <c r="BE128"/>
  <c r="BE129"/>
  <c r="BE141"/>
  <c i="8" r="BK125"/>
  <c r="J125"/>
  <c r="J99"/>
  <c i="9" r="J94"/>
  <c r="F121"/>
  <c r="BE133"/>
  <c r="BE146"/>
  <c r="BE147"/>
  <c r="BE163"/>
  <c r="BE165"/>
  <c r="E112"/>
  <c r="BE138"/>
  <c r="BE141"/>
  <c r="BE143"/>
  <c r="BE144"/>
  <c r="J120"/>
  <c r="BE130"/>
  <c r="BE132"/>
  <c r="J118"/>
  <c r="BE127"/>
  <c r="BE129"/>
  <c r="BE139"/>
  <c r="BE140"/>
  <c r="BE149"/>
  <c r="BE154"/>
  <c r="BE157"/>
  <c r="BE158"/>
  <c r="F93"/>
  <c r="BE136"/>
  <c r="BE160"/>
  <c r="BE135"/>
  <c r="BE152"/>
  <c r="BE162"/>
  <c i="8" r="E85"/>
  <c r="F94"/>
  <c r="J118"/>
  <c r="BE141"/>
  <c r="BE144"/>
  <c r="BE150"/>
  <c r="BE129"/>
  <c r="BE139"/>
  <c i="7" r="BK125"/>
  <c r="J125"/>
  <c r="J99"/>
  <c i="8" r="J94"/>
  <c r="BE127"/>
  <c r="BE135"/>
  <c r="BE146"/>
  <c r="BE149"/>
  <c r="J93"/>
  <c r="F120"/>
  <c r="BE133"/>
  <c r="BE137"/>
  <c r="BE147"/>
  <c r="BE152"/>
  <c r="BE130"/>
  <c r="BE131"/>
  <c r="BE134"/>
  <c i="6" r="J126"/>
  <c r="J97"/>
  <c i="7" r="BE154"/>
  <c r="BE162"/>
  <c r="J121"/>
  <c r="BE131"/>
  <c r="BE142"/>
  <c r="BE146"/>
  <c i="6" r="J96"/>
  <c i="7" r="E85"/>
  <c r="J91"/>
  <c r="BE157"/>
  <c r="F93"/>
  <c r="BE129"/>
  <c r="BE137"/>
  <c r="BE151"/>
  <c r="J120"/>
  <c r="BE127"/>
  <c r="BE132"/>
  <c r="BE139"/>
  <c r="BE140"/>
  <c r="BE145"/>
  <c r="BE149"/>
  <c r="F94"/>
  <c r="BE133"/>
  <c r="BE135"/>
  <c r="BE136"/>
  <c r="BE143"/>
  <c r="BE159"/>
  <c r="BE155"/>
  <c r="BE160"/>
  <c i="5" r="J122"/>
  <c r="J97"/>
  <c r="BK206"/>
  <c r="J206"/>
  <c r="J100"/>
  <c i="6" r="J121"/>
  <c r="BE134"/>
  <c r="BE140"/>
  <c r="BE147"/>
  <c r="BE158"/>
  <c r="BE171"/>
  <c r="BE185"/>
  <c r="BE211"/>
  <c r="BE213"/>
  <c r="BE214"/>
  <c r="BE229"/>
  <c r="BE234"/>
  <c r="BE277"/>
  <c r="BE289"/>
  <c r="BE293"/>
  <c r="BE315"/>
  <c r="BE339"/>
  <c r="F92"/>
  <c r="BE127"/>
  <c r="BE129"/>
  <c r="BE130"/>
  <c r="BE143"/>
  <c r="BE151"/>
  <c r="BE152"/>
  <c r="BE153"/>
  <c r="BE168"/>
  <c r="BE179"/>
  <c r="BE198"/>
  <c r="BE221"/>
  <c r="BE247"/>
  <c r="BE257"/>
  <c r="BE262"/>
  <c r="BE266"/>
  <c r="BE272"/>
  <c r="BE290"/>
  <c r="BE291"/>
  <c r="BE294"/>
  <c r="BE295"/>
  <c r="BE296"/>
  <c r="BE307"/>
  <c r="BE322"/>
  <c r="BE329"/>
  <c r="BE359"/>
  <c r="BE364"/>
  <c r="BE389"/>
  <c r="BE135"/>
  <c r="BE141"/>
  <c r="BE148"/>
  <c r="BE156"/>
  <c r="BE170"/>
  <c r="BE207"/>
  <c r="BE208"/>
  <c r="BE241"/>
  <c r="BE244"/>
  <c r="BE251"/>
  <c r="BE252"/>
  <c r="BE264"/>
  <c r="BE306"/>
  <c r="BE314"/>
  <c r="BE316"/>
  <c r="BE325"/>
  <c r="BE331"/>
  <c r="BE332"/>
  <c r="BE344"/>
  <c r="BE346"/>
  <c r="BE347"/>
  <c r="BE352"/>
  <c r="BE361"/>
  <c r="BE362"/>
  <c r="BE363"/>
  <c r="BE369"/>
  <c r="J92"/>
  <c r="BE133"/>
  <c r="BE138"/>
  <c r="BE144"/>
  <c r="BE159"/>
  <c r="BE174"/>
  <c r="BE177"/>
  <c r="BE186"/>
  <c r="BE189"/>
  <c r="BE193"/>
  <c r="BE216"/>
  <c r="BE225"/>
  <c r="BE232"/>
  <c r="BE240"/>
  <c r="BE274"/>
  <c r="BE275"/>
  <c r="BE278"/>
  <c r="BE280"/>
  <c r="BE285"/>
  <c r="BE299"/>
  <c r="BE303"/>
  <c r="BE320"/>
  <c r="BE324"/>
  <c r="BE326"/>
  <c r="BE354"/>
  <c r="BE357"/>
  <c r="BE358"/>
  <c r="BE374"/>
  <c r="BE376"/>
  <c r="BE378"/>
  <c r="BE382"/>
  <c r="BE392"/>
  <c r="BE394"/>
  <c r="BE399"/>
  <c r="BE400"/>
  <c r="E85"/>
  <c r="F121"/>
  <c r="BE136"/>
  <c r="BE137"/>
  <c r="BE155"/>
  <c r="BE201"/>
  <c r="BE204"/>
  <c r="BE210"/>
  <c r="BE231"/>
  <c r="BE260"/>
  <c r="BE269"/>
  <c r="BE297"/>
  <c r="BE300"/>
  <c r="BE318"/>
  <c r="BE323"/>
  <c r="BE336"/>
  <c r="BE342"/>
  <c r="BE343"/>
  <c r="BE365"/>
  <c r="BE370"/>
  <c r="BE398"/>
  <c r="J89"/>
  <c r="BE146"/>
  <c r="BE180"/>
  <c r="BE182"/>
  <c r="BE183"/>
  <c r="BE195"/>
  <c r="BE196"/>
  <c r="BE219"/>
  <c r="BE220"/>
  <c r="BE222"/>
  <c r="BE224"/>
  <c r="BE226"/>
  <c r="BE245"/>
  <c r="BE248"/>
  <c r="BE250"/>
  <c r="BE254"/>
  <c r="BE271"/>
  <c r="BE273"/>
  <c r="BE279"/>
  <c r="BE284"/>
  <c r="BE286"/>
  <c r="BE288"/>
  <c r="BE304"/>
  <c r="BE305"/>
  <c r="BE309"/>
  <c r="BE310"/>
  <c r="BE312"/>
  <c r="BE328"/>
  <c r="BE345"/>
  <c r="BE348"/>
  <c r="BE353"/>
  <c r="BE356"/>
  <c r="BE375"/>
  <c r="BE380"/>
  <c r="BE384"/>
  <c r="BE396"/>
  <c r="BE190"/>
  <c r="BE192"/>
  <c r="BE202"/>
  <c r="BE235"/>
  <c r="BE237"/>
  <c r="BE238"/>
  <c r="BE255"/>
  <c r="BE256"/>
  <c r="BE258"/>
  <c r="BE283"/>
  <c r="BE292"/>
  <c r="BE298"/>
  <c r="BE301"/>
  <c r="BE308"/>
  <c r="BE311"/>
  <c r="BE333"/>
  <c r="BE334"/>
  <c r="BE335"/>
  <c r="BE338"/>
  <c r="BE340"/>
  <c r="BE349"/>
  <c r="BE366"/>
  <c r="BE367"/>
  <c r="BE368"/>
  <c r="BE371"/>
  <c r="BE372"/>
  <c r="BE373"/>
  <c r="BE386"/>
  <c r="BE390"/>
  <c r="BE131"/>
  <c r="BE149"/>
  <c r="BE161"/>
  <c r="BE163"/>
  <c r="BE165"/>
  <c r="BE167"/>
  <c r="BE173"/>
  <c r="BE176"/>
  <c r="BE178"/>
  <c r="BE187"/>
  <c r="BE199"/>
  <c r="BE205"/>
  <c r="BE217"/>
  <c r="BE228"/>
  <c r="BE243"/>
  <c r="BE253"/>
  <c r="BE270"/>
  <c r="BE276"/>
  <c r="BE282"/>
  <c r="BE287"/>
  <c r="BE302"/>
  <c r="BE317"/>
  <c r="BE319"/>
  <c r="BE321"/>
  <c r="BE330"/>
  <c r="BE341"/>
  <c r="BE350"/>
  <c r="BE351"/>
  <c r="BE355"/>
  <c i="5" r="J92"/>
  <c r="BE129"/>
  <c r="BE135"/>
  <c r="BE146"/>
  <c r="BE148"/>
  <c r="F91"/>
  <c r="BE149"/>
  <c r="BE150"/>
  <c r="BE151"/>
  <c r="BE152"/>
  <c r="BE155"/>
  <c r="BE157"/>
  <c r="BE161"/>
  <c r="BE171"/>
  <c r="BE185"/>
  <c r="BE138"/>
  <c r="BE159"/>
  <c r="BE160"/>
  <c r="BE187"/>
  <c r="BE193"/>
  <c r="BE198"/>
  <c r="J89"/>
  <c r="F118"/>
  <c r="BE128"/>
  <c r="BE130"/>
  <c r="BE139"/>
  <c r="BE145"/>
  <c r="BE163"/>
  <c r="BE175"/>
  <c r="BE183"/>
  <c r="BE196"/>
  <c r="BE199"/>
  <c r="BE202"/>
  <c r="BE203"/>
  <c r="BE205"/>
  <c r="E111"/>
  <c r="J117"/>
  <c r="BE127"/>
  <c r="BE147"/>
  <c r="BE154"/>
  <c r="BE156"/>
  <c r="BE167"/>
  <c r="BE174"/>
  <c r="BE177"/>
  <c r="BE178"/>
  <c r="BE179"/>
  <c r="BE188"/>
  <c r="BE125"/>
  <c r="BE136"/>
  <c r="BE153"/>
  <c r="BE165"/>
  <c r="BE169"/>
  <c r="BE173"/>
  <c r="BE181"/>
  <c r="BE192"/>
  <c i="4" r="J126"/>
  <c r="J97"/>
  <c i="5" r="BE124"/>
  <c r="BE132"/>
  <c r="BE133"/>
  <c r="BE134"/>
  <c r="BE141"/>
  <c r="BE142"/>
  <c r="BE143"/>
  <c r="BE144"/>
  <c r="BE158"/>
  <c r="BE162"/>
  <c r="BE164"/>
  <c r="BE166"/>
  <c r="BE168"/>
  <c r="BE176"/>
  <c r="BE190"/>
  <c r="BE194"/>
  <c r="BE195"/>
  <c r="BE200"/>
  <c r="BE123"/>
  <c r="BE126"/>
  <c r="BE131"/>
  <c r="BE137"/>
  <c r="BE140"/>
  <c r="BE172"/>
  <c r="BE189"/>
  <c r="BE191"/>
  <c r="BE208"/>
  <c i="3" r="J129"/>
  <c r="J97"/>
  <c i="4" r="F91"/>
  <c r="F122"/>
  <c r="BE131"/>
  <c r="BE160"/>
  <c r="BE166"/>
  <c r="BE169"/>
  <c r="BE173"/>
  <c r="BE174"/>
  <c r="BE177"/>
  <c r="BE183"/>
  <c r="BE202"/>
  <c r="J121"/>
  <c r="BE129"/>
  <c r="BE150"/>
  <c r="BE181"/>
  <c r="BE182"/>
  <c r="BE184"/>
  <c r="BE185"/>
  <c r="BE197"/>
  <c r="BE201"/>
  <c r="BE209"/>
  <c r="BE215"/>
  <c r="BE133"/>
  <c r="BE134"/>
  <c r="BE140"/>
  <c r="BE153"/>
  <c r="BE154"/>
  <c r="BE168"/>
  <c r="BE180"/>
  <c r="BE194"/>
  <c r="BE195"/>
  <c r="BE196"/>
  <c r="BE199"/>
  <c r="BE205"/>
  <c r="BE212"/>
  <c r="BE127"/>
  <c r="BE128"/>
  <c r="BE138"/>
  <c r="BE143"/>
  <c r="BE144"/>
  <c r="BE145"/>
  <c r="BE157"/>
  <c r="BE161"/>
  <c r="BE162"/>
  <c r="BE163"/>
  <c r="BE165"/>
  <c r="BE179"/>
  <c r="BE192"/>
  <c r="BE193"/>
  <c r="J119"/>
  <c r="BE135"/>
  <c r="BE139"/>
  <c r="BE149"/>
  <c r="BE203"/>
  <c r="BE204"/>
  <c r="BE208"/>
  <c r="E85"/>
  <c r="BE130"/>
  <c r="BE152"/>
  <c r="BE156"/>
  <c r="BE158"/>
  <c r="BE167"/>
  <c r="BE170"/>
  <c r="BE171"/>
  <c r="BE172"/>
  <c r="BE176"/>
  <c r="BE178"/>
  <c r="BE191"/>
  <c r="BE200"/>
  <c r="BE207"/>
  <c r="BE136"/>
  <c r="BE141"/>
  <c r="BE142"/>
  <c r="BE151"/>
  <c r="BE155"/>
  <c r="BE175"/>
  <c r="BE198"/>
  <c r="BE206"/>
  <c r="J92"/>
  <c r="BE146"/>
  <c r="BE148"/>
  <c r="BE159"/>
  <c r="BE186"/>
  <c r="BE187"/>
  <c r="BE188"/>
  <c r="BE190"/>
  <c r="BE211"/>
  <c i="3" r="F91"/>
  <c r="BE137"/>
  <c r="BE150"/>
  <c r="BE158"/>
  <c r="BE166"/>
  <c r="BE167"/>
  <c r="BE168"/>
  <c r="BE169"/>
  <c r="BE172"/>
  <c r="BE174"/>
  <c r="BE184"/>
  <c r="BE215"/>
  <c r="BE216"/>
  <c r="BE221"/>
  <c r="BE223"/>
  <c r="BE224"/>
  <c r="BE230"/>
  <c r="BE240"/>
  <c r="BE247"/>
  <c r="BE248"/>
  <c r="BE254"/>
  <c r="BE258"/>
  <c r="BE268"/>
  <c r="BE269"/>
  <c r="BE270"/>
  <c r="BE287"/>
  <c r="BE300"/>
  <c i="2" r="BK147"/>
  <c i="3" r="E85"/>
  <c r="F92"/>
  <c r="BE139"/>
  <c r="BE142"/>
  <c r="BE170"/>
  <c r="BE192"/>
  <c r="BE207"/>
  <c r="BE208"/>
  <c r="BE218"/>
  <c r="BE232"/>
  <c r="BE250"/>
  <c r="BE257"/>
  <c r="BE267"/>
  <c r="BE271"/>
  <c r="BE272"/>
  <c r="BE281"/>
  <c r="BE314"/>
  <c r="BE324"/>
  <c r="BE325"/>
  <c r="BE337"/>
  <c r="BE341"/>
  <c r="BE143"/>
  <c r="BE155"/>
  <c r="BE171"/>
  <c r="BE173"/>
  <c r="BE175"/>
  <c r="BE181"/>
  <c r="BE186"/>
  <c r="BE194"/>
  <c r="BE195"/>
  <c r="BE212"/>
  <c r="BE219"/>
  <c r="BE231"/>
  <c r="BE233"/>
  <c r="BE244"/>
  <c r="BE278"/>
  <c r="BE291"/>
  <c r="BE292"/>
  <c r="BE293"/>
  <c r="BE294"/>
  <c r="BE295"/>
  <c r="BE299"/>
  <c r="BE302"/>
  <c r="BE306"/>
  <c r="BE316"/>
  <c r="BE317"/>
  <c r="BE318"/>
  <c r="BE320"/>
  <c r="BE338"/>
  <c r="BE339"/>
  <c r="BE340"/>
  <c r="J122"/>
  <c r="BE130"/>
  <c r="BE138"/>
  <c r="BE145"/>
  <c r="BE156"/>
  <c r="BE177"/>
  <c r="BE187"/>
  <c r="BE210"/>
  <c r="BE226"/>
  <c r="BE229"/>
  <c r="BE237"/>
  <c r="BE238"/>
  <c r="BE239"/>
  <c r="BE241"/>
  <c r="BE246"/>
  <c r="BE255"/>
  <c r="BE256"/>
  <c r="BE259"/>
  <c r="BE260"/>
  <c r="BE274"/>
  <c r="BE289"/>
  <c r="BE304"/>
  <c r="BE305"/>
  <c r="BE344"/>
  <c r="BE345"/>
  <c r="BE346"/>
  <c r="BE348"/>
  <c r="BE353"/>
  <c r="J92"/>
  <c r="BE132"/>
  <c r="BE133"/>
  <c r="BE134"/>
  <c r="BE159"/>
  <c r="BE161"/>
  <c r="BE183"/>
  <c r="BE190"/>
  <c r="BE196"/>
  <c r="BE200"/>
  <c r="BE202"/>
  <c r="BE209"/>
  <c r="BE225"/>
  <c r="BE234"/>
  <c r="BE236"/>
  <c r="BE263"/>
  <c r="BE264"/>
  <c r="BE265"/>
  <c r="BE266"/>
  <c r="BE290"/>
  <c r="BE296"/>
  <c r="BE297"/>
  <c r="BE307"/>
  <c r="BE308"/>
  <c r="BE323"/>
  <c r="BE331"/>
  <c r="BE332"/>
  <c r="BE333"/>
  <c r="BE334"/>
  <c r="BE335"/>
  <c r="BE336"/>
  <c r="BE342"/>
  <c r="BE343"/>
  <c r="BE350"/>
  <c r="BE355"/>
  <c i="2" r="J553"/>
  <c r="J108"/>
  <c i="3" r="BE141"/>
  <c r="BE147"/>
  <c r="BE153"/>
  <c r="BE157"/>
  <c r="BE165"/>
  <c r="BE176"/>
  <c r="BE179"/>
  <c r="BE185"/>
  <c r="BE191"/>
  <c r="BE197"/>
  <c r="BE199"/>
  <c r="BE206"/>
  <c r="BE211"/>
  <c r="BE227"/>
  <c r="BE228"/>
  <c r="BE243"/>
  <c r="BE273"/>
  <c r="BE279"/>
  <c r="BE288"/>
  <c r="BE303"/>
  <c r="BE319"/>
  <c r="BE321"/>
  <c r="BE322"/>
  <c r="BE329"/>
  <c r="J124"/>
  <c r="BE131"/>
  <c r="BE135"/>
  <c r="BE152"/>
  <c r="BE162"/>
  <c r="BE164"/>
  <c r="BE188"/>
  <c r="BE198"/>
  <c r="BE214"/>
  <c r="BE235"/>
  <c r="BE245"/>
  <c r="BE251"/>
  <c r="BE252"/>
  <c r="BE253"/>
  <c r="BE261"/>
  <c r="BE276"/>
  <c r="BE277"/>
  <c r="BE282"/>
  <c r="BE283"/>
  <c r="BE284"/>
  <c r="BE285"/>
  <c r="BE286"/>
  <c r="BE298"/>
  <c r="BE301"/>
  <c r="BE356"/>
  <c r="BE357"/>
  <c r="BE140"/>
  <c r="BE144"/>
  <c r="BE146"/>
  <c r="BE148"/>
  <c r="BE149"/>
  <c r="BE154"/>
  <c r="BE160"/>
  <c r="BE178"/>
  <c r="BE182"/>
  <c r="BE189"/>
  <c r="BE203"/>
  <c r="BE204"/>
  <c r="BE205"/>
  <c r="BE213"/>
  <c r="BE217"/>
  <c r="BE222"/>
  <c r="BE242"/>
  <c r="BE249"/>
  <c r="BE275"/>
  <c r="BE280"/>
  <c r="BE310"/>
  <c r="BE311"/>
  <c r="BE312"/>
  <c r="BE315"/>
  <c r="BE326"/>
  <c r="BE327"/>
  <c r="BE328"/>
  <c r="BE330"/>
  <c r="BE347"/>
  <c r="BE349"/>
  <c r="BE351"/>
  <c r="BE354"/>
  <c r="BE358"/>
  <c i="2" r="E85"/>
  <c r="F91"/>
  <c r="J140"/>
  <c r="BE149"/>
  <c r="BE196"/>
  <c r="BE206"/>
  <c r="BE241"/>
  <c r="BE277"/>
  <c r="BE311"/>
  <c r="BE359"/>
  <c r="BE373"/>
  <c r="BE376"/>
  <c r="BE385"/>
  <c r="BE419"/>
  <c r="BE427"/>
  <c r="BE484"/>
  <c r="BE533"/>
  <c r="BE537"/>
  <c r="BE639"/>
  <c r="BE676"/>
  <c r="BE679"/>
  <c r="BE681"/>
  <c r="BE697"/>
  <c r="BE748"/>
  <c r="BE753"/>
  <c r="BE758"/>
  <c r="BE844"/>
  <c r="BE943"/>
  <c r="BE949"/>
  <c r="BE979"/>
  <c r="BE1003"/>
  <c r="BE1016"/>
  <c r="BE1041"/>
  <c r="BE1042"/>
  <c r="BE1047"/>
  <c r="BE1080"/>
  <c r="BE1092"/>
  <c r="BE1103"/>
  <c r="BE1117"/>
  <c r="BE1118"/>
  <c r="BE1127"/>
  <c r="BE1133"/>
  <c r="BE1152"/>
  <c r="BE1158"/>
  <c r="BE1174"/>
  <c r="BE1195"/>
  <c r="BE1198"/>
  <c r="BE1250"/>
  <c r="BE158"/>
  <c r="BE162"/>
  <c r="BE227"/>
  <c r="BE235"/>
  <c r="BE275"/>
  <c r="BE290"/>
  <c r="BE305"/>
  <c r="BE307"/>
  <c r="BE353"/>
  <c r="BE423"/>
  <c r="BE441"/>
  <c r="BE445"/>
  <c r="BE452"/>
  <c r="BE458"/>
  <c r="BE494"/>
  <c r="BE527"/>
  <c r="BE545"/>
  <c r="BE554"/>
  <c r="BE555"/>
  <c r="BE570"/>
  <c r="BE585"/>
  <c r="BE607"/>
  <c r="BE634"/>
  <c r="BE642"/>
  <c r="BE644"/>
  <c r="BE721"/>
  <c r="BE722"/>
  <c r="BE730"/>
  <c r="BE777"/>
  <c r="BE781"/>
  <c r="BE785"/>
  <c r="BE790"/>
  <c r="BE805"/>
  <c r="BE814"/>
  <c r="BE821"/>
  <c r="BE927"/>
  <c r="BE940"/>
  <c r="BE952"/>
  <c r="BE956"/>
  <c r="BE965"/>
  <c r="BE978"/>
  <c r="BE991"/>
  <c r="BE1032"/>
  <c r="BE1036"/>
  <c r="BE1046"/>
  <c r="BE1060"/>
  <c r="BE1071"/>
  <c r="BE1085"/>
  <c r="BE1091"/>
  <c r="BE1104"/>
  <c r="BE1106"/>
  <c r="BE1123"/>
  <c r="BE1149"/>
  <c r="BE192"/>
  <c r="BE212"/>
  <c r="BE246"/>
  <c r="BE247"/>
  <c r="BE256"/>
  <c r="BE260"/>
  <c r="BE282"/>
  <c r="BE288"/>
  <c r="BE292"/>
  <c r="BE341"/>
  <c r="BE406"/>
  <c r="BE547"/>
  <c r="BE550"/>
  <c r="BE645"/>
  <c r="BE648"/>
  <c r="BE652"/>
  <c r="BE657"/>
  <c r="BE687"/>
  <c r="BE688"/>
  <c r="BE689"/>
  <c r="BE692"/>
  <c r="BE717"/>
  <c r="BE725"/>
  <c r="BE819"/>
  <c r="BE839"/>
  <c r="BE878"/>
  <c r="BE880"/>
  <c r="BE894"/>
  <c r="BE922"/>
  <c r="BE931"/>
  <c r="BE976"/>
  <c r="BE992"/>
  <c r="BE997"/>
  <c r="BE1037"/>
  <c r="BE1055"/>
  <c r="BE1097"/>
  <c r="BE1109"/>
  <c r="BE1135"/>
  <c r="BE1203"/>
  <c r="BE1206"/>
  <c r="BE1211"/>
  <c r="BE1326"/>
  <c r="BE1328"/>
  <c r="J91"/>
  <c r="J143"/>
  <c r="BE165"/>
  <c r="BE185"/>
  <c r="BE210"/>
  <c r="BE248"/>
  <c r="BE325"/>
  <c r="BE329"/>
  <c r="BE388"/>
  <c r="BE417"/>
  <c r="BE418"/>
  <c r="BE424"/>
  <c r="BE428"/>
  <c r="BE464"/>
  <c r="BE466"/>
  <c r="BE562"/>
  <c r="BE567"/>
  <c r="BE593"/>
  <c r="BE600"/>
  <c r="BE620"/>
  <c r="BE637"/>
  <c r="BE686"/>
  <c r="BE690"/>
  <c r="BE695"/>
  <c r="BE700"/>
  <c r="BE704"/>
  <c r="BE708"/>
  <c r="BE712"/>
  <c r="BE772"/>
  <c r="BE822"/>
  <c r="BE850"/>
  <c r="BE864"/>
  <c r="BE882"/>
  <c r="BE885"/>
  <c r="BE899"/>
  <c r="BE1021"/>
  <c r="BE1064"/>
  <c r="BE1084"/>
  <c r="BE1107"/>
  <c r="BE1247"/>
  <c r="BE1296"/>
  <c r="BE1298"/>
  <c r="BE1315"/>
  <c r="BE154"/>
  <c r="BE173"/>
  <c r="BE181"/>
  <c r="BE216"/>
  <c r="BE252"/>
  <c r="BE266"/>
  <c r="BE274"/>
  <c r="BE286"/>
  <c r="BE321"/>
  <c r="BE336"/>
  <c r="BE345"/>
  <c r="BE397"/>
  <c r="BE519"/>
  <c r="BE543"/>
  <c r="BE806"/>
  <c r="BE810"/>
  <c r="BE824"/>
  <c r="BE889"/>
  <c r="BE937"/>
  <c r="BE948"/>
  <c r="BE1038"/>
  <c r="BE1039"/>
  <c r="BE1043"/>
  <c r="BE1059"/>
  <c r="BE1128"/>
  <c r="BE1131"/>
  <c r="BE1178"/>
  <c r="BE1184"/>
  <c r="BE1257"/>
  <c r="BE1264"/>
  <c r="BE1286"/>
  <c r="BE1321"/>
  <c r="BE1324"/>
  <c r="BE171"/>
  <c r="BE177"/>
  <c r="BE204"/>
  <c r="BE221"/>
  <c r="BE270"/>
  <c r="BE297"/>
  <c r="BE356"/>
  <c r="BE416"/>
  <c r="BE425"/>
  <c r="BE433"/>
  <c r="BE434"/>
  <c r="BE456"/>
  <c r="BE496"/>
  <c r="BE541"/>
  <c r="BE627"/>
  <c r="BE662"/>
  <c r="BE691"/>
  <c r="BE743"/>
  <c r="BE799"/>
  <c r="BE825"/>
  <c r="BE872"/>
  <c r="BE972"/>
  <c r="BE973"/>
  <c r="BE975"/>
  <c r="BE995"/>
  <c r="BE998"/>
  <c r="BE1045"/>
  <c r="BE1050"/>
  <c r="BE1052"/>
  <c r="BE1054"/>
  <c r="BE1101"/>
  <c r="BE1108"/>
  <c r="BE1167"/>
  <c r="BE1238"/>
  <c r="BE1254"/>
  <c r="BE1262"/>
  <c r="BE1272"/>
  <c r="BE200"/>
  <c r="BE238"/>
  <c r="BE316"/>
  <c r="BE366"/>
  <c r="BE392"/>
  <c r="BE426"/>
  <c r="BE436"/>
  <c r="BE460"/>
  <c r="BE490"/>
  <c r="BE509"/>
  <c r="BE523"/>
  <c r="BE574"/>
  <c r="BE590"/>
  <c r="BE665"/>
  <c r="BE668"/>
  <c r="BE683"/>
  <c r="BE735"/>
  <c r="BE764"/>
  <c r="BE768"/>
  <c r="BE831"/>
  <c r="BE868"/>
  <c r="BE876"/>
  <c r="BE921"/>
  <c r="BE963"/>
  <c r="BE994"/>
  <c r="BE1065"/>
  <c r="BE1089"/>
  <c r="BE1113"/>
  <c r="BE1119"/>
  <c r="BE1137"/>
  <c r="BE1143"/>
  <c r="BE1164"/>
  <c r="BE1170"/>
  <c r="BE1176"/>
  <c r="BE1190"/>
  <c r="BE1214"/>
  <c r="BE1242"/>
  <c r="BE1260"/>
  <c r="BE1269"/>
  <c r="BE1275"/>
  <c r="BE1279"/>
  <c r="BE1289"/>
  <c r="BE1293"/>
  <c r="F92"/>
  <c r="BE183"/>
  <c r="BE233"/>
  <c r="BE264"/>
  <c r="BE301"/>
  <c r="BE369"/>
  <c r="BE514"/>
  <c r="BE539"/>
  <c r="BE577"/>
  <c r="BE582"/>
  <c r="BE611"/>
  <c r="BE617"/>
  <c r="BE623"/>
  <c r="BE630"/>
  <c r="BE673"/>
  <c r="BE675"/>
  <c r="BE713"/>
  <c r="BE834"/>
  <c r="BE846"/>
  <c r="BE903"/>
  <c r="BE904"/>
  <c r="BE908"/>
  <c r="BE957"/>
  <c r="BE964"/>
  <c r="BE1026"/>
  <c r="BE1051"/>
  <c r="BE1074"/>
  <c r="BE1102"/>
  <c r="BE1105"/>
  <c r="BE1225"/>
  <c r="BE1237"/>
  <c r="BE1243"/>
  <c r="F37"/>
  <c i="1" r="BD95"/>
  <c i="7" r="F39"/>
  <c i="1" r="BD101"/>
  <c i="8" r="F37"/>
  <c i="1" r="BB102"/>
  <c i="9" r="J36"/>
  <c i="1" r="AW103"/>
  <c i="10" r="F38"/>
  <c i="1" r="BC104"/>
  <c i="11" r="F35"/>
  <c i="1" r="BB105"/>
  <c i="2" r="F36"/>
  <c i="1" r="BC95"/>
  <c i="7" r="F36"/>
  <c i="1" r="BA101"/>
  <c i="8" r="F38"/>
  <c i="1" r="BC102"/>
  <c i="10" r="F39"/>
  <c i="1" r="BD104"/>
  <c i="11" r="F34"/>
  <c i="1" r="BA105"/>
  <c i="2" r="F35"/>
  <c i="1" r="BB95"/>
  <c i="8" r="F36"/>
  <c i="1" r="BA102"/>
  <c i="9" r="F37"/>
  <c i="1" r="BB103"/>
  <c i="11" r="F37"/>
  <c i="1" r="BD105"/>
  <c i="2" r="J34"/>
  <c i="1" r="AW95"/>
  <c i="8" r="J36"/>
  <c i="1" r="AW102"/>
  <c i="9" r="F38"/>
  <c i="1" r="BC103"/>
  <c i="10" r="F36"/>
  <c i="1" r="BA104"/>
  <c i="11" r="F36"/>
  <c i="1" r="BC105"/>
  <c i="3" r="F34"/>
  <c i="1" r="BA96"/>
  <c i="4" r="J34"/>
  <c i="1" r="AW97"/>
  <c i="4" r="F34"/>
  <c i="1" r="BA97"/>
  <c i="4" r="F35"/>
  <c i="1" r="BB97"/>
  <c i="5" r="F34"/>
  <c i="1" r="BA98"/>
  <c i="5" r="F35"/>
  <c i="1" r="BB98"/>
  <c i="6" r="J34"/>
  <c i="1" r="AW99"/>
  <c i="7" r="F38"/>
  <c i="1" r="BC101"/>
  <c i="7" r="F37"/>
  <c i="1" r="BB101"/>
  <c i="8" r="F39"/>
  <c i="1" r="BD102"/>
  <c i="9" r="F39"/>
  <c i="1" r="BD103"/>
  <c i="10" r="J36"/>
  <c i="1" r="AW104"/>
  <c i="10" r="J32"/>
  <c i="1" r="AS94"/>
  <c i="3" r="F36"/>
  <c i="1" r="BC96"/>
  <c i="3" r="J34"/>
  <c i="1" r="AW96"/>
  <c i="4" r="F37"/>
  <c i="1" r="BD97"/>
  <c i="4" r="F36"/>
  <c i="1" r="BC97"/>
  <c i="5" r="F36"/>
  <c i="1" r="BC98"/>
  <c i="5" r="F37"/>
  <c i="1" r="BD98"/>
  <c i="6" r="F37"/>
  <c i="1" r="BD99"/>
  <c i="6" r="F36"/>
  <c i="1" r="BC99"/>
  <c i="6" r="J30"/>
  <c i="2" r="F34"/>
  <c i="1" r="BA95"/>
  <c i="7" r="J36"/>
  <c i="1" r="AW101"/>
  <c i="9" r="F36"/>
  <c i="1" r="BA103"/>
  <c i="10" r="F37"/>
  <c i="1" r="BB104"/>
  <c i="11" r="J34"/>
  <c i="1" r="AW105"/>
  <c i="3" r="F35"/>
  <c i="1" r="BB96"/>
  <c i="3" r="F37"/>
  <c i="1" r="BD96"/>
  <c i="5" r="J34"/>
  <c i="1" r="AW98"/>
  <c i="6" r="F34"/>
  <c i="1" r="BA99"/>
  <c i="6" r="F35"/>
  <c i="1" r="BB99"/>
  <c i="2" l="1" r="R552"/>
  <c i="5" r="T121"/>
  <c i="9" r="P124"/>
  <c i="1" r="AU103"/>
  <c i="11" r="R136"/>
  <c r="R135"/>
  <c i="8" r="P124"/>
  <c i="1" r="AU102"/>
  <c i="2" r="T552"/>
  <c r="T147"/>
  <c r="T146"/>
  <c i="3" r="T128"/>
  <c i="4" r="T125"/>
  <c i="9" r="BK124"/>
  <c r="J124"/>
  <c i="3" r="BK128"/>
  <c r="J128"/>
  <c r="J96"/>
  <c i="2" r="P147"/>
  <c r="BK552"/>
  <c r="J552"/>
  <c r="J107"/>
  <c i="3" r="R128"/>
  <c i="4" r="P125"/>
  <c i="1" r="AU97"/>
  <c i="2" r="P552"/>
  <c i="8" r="T124"/>
  <c i="10" r="P123"/>
  <c i="1" r="AU104"/>
  <c i="10" r="T123"/>
  <c i="11" r="P168"/>
  <c r="P136"/>
  <c r="P135"/>
  <c i="1" r="AU105"/>
  <c i="11" r="T136"/>
  <c r="T135"/>
  <c i="3" r="P128"/>
  <c i="1" r="AU96"/>
  <c i="2" r="R147"/>
  <c r="R146"/>
  <c i="5" r="P121"/>
  <c i="1" r="AU98"/>
  <c i="4" r="R125"/>
  <c i="1" r="AG99"/>
  <c i="4" r="BK213"/>
  <c r="J213"/>
  <c r="J104"/>
  <c i="2" r="BK1319"/>
  <c r="J1319"/>
  <c r="J123"/>
  <c i="11" r="BK168"/>
  <c r="J168"/>
  <c r="J103"/>
  <c i="1" r="AG104"/>
  <c i="10" r="J98"/>
  <c i="8" r="BK124"/>
  <c r="J124"/>
  <c i="7" r="BK124"/>
  <c r="J124"/>
  <c r="J98"/>
  <c i="5" r="BK121"/>
  <c r="J121"/>
  <c r="J96"/>
  <c i="2" r="J147"/>
  <c r="J97"/>
  <c i="4" r="F33"/>
  <c i="1" r="AZ97"/>
  <c i="6" r="F33"/>
  <c i="1" r="AZ99"/>
  <c i="5" r="F33"/>
  <c i="1" r="AZ98"/>
  <c i="7" r="F35"/>
  <c i="1" r="AZ101"/>
  <c i="8" r="J35"/>
  <c i="1" r="AV102"/>
  <c r="AT102"/>
  <c i="9" r="J35"/>
  <c i="1" r="AV103"/>
  <c r="AT103"/>
  <c r="BC100"/>
  <c r="AY100"/>
  <c i="10" r="F35"/>
  <c i="1" r="AZ104"/>
  <c i="11" r="F33"/>
  <c i="1" r="AZ105"/>
  <c i="2" r="F33"/>
  <c i="1" r="AZ95"/>
  <c i="3" r="F33"/>
  <c i="1" r="AZ96"/>
  <c r="BA100"/>
  <c r="AW100"/>
  <c i="11" r="J33"/>
  <c i="1" r="AV105"/>
  <c r="AT105"/>
  <c i="9" r="J32"/>
  <c i="1" r="AG103"/>
  <c i="4" r="J33"/>
  <c i="1" r="AV97"/>
  <c r="AT97"/>
  <c i="6" r="J33"/>
  <c i="1" r="AV99"/>
  <c r="AT99"/>
  <c r="AN99"/>
  <c i="5" r="J33"/>
  <c i="1" r="AV98"/>
  <c r="AT98"/>
  <c i="7" r="J35"/>
  <c i="1" r="AV101"/>
  <c r="AT101"/>
  <c i="8" r="F35"/>
  <c i="1" r="AZ102"/>
  <c i="8" r="J32"/>
  <c i="1" r="AG102"/>
  <c i="9" r="F35"/>
  <c i="1" r="AZ103"/>
  <c i="10" r="J35"/>
  <c i="1" r="AV104"/>
  <c r="AT104"/>
  <c r="AN104"/>
  <c r="BB100"/>
  <c r="AX100"/>
  <c i="2" r="J33"/>
  <c i="1" r="AV95"/>
  <c r="AT95"/>
  <c i="3" r="J33"/>
  <c i="1" r="AV96"/>
  <c r="AT96"/>
  <c r="BD100"/>
  <c i="2" l="1" r="P146"/>
  <c i="1" r="AU95"/>
  <c i="11" r="BK136"/>
  <c r="BK135"/>
  <c r="J135"/>
  <c i="4" r="BK125"/>
  <c r="J125"/>
  <c r="J96"/>
  <c i="9" r="J98"/>
  <c i="2" r="BK146"/>
  <c r="J146"/>
  <c r="J96"/>
  <c i="10" r="J41"/>
  <c i="1" r="AN102"/>
  <c i="8" r="J98"/>
  <c i="9" r="J41"/>
  <c i="8" r="J41"/>
  <c i="6" r="J39"/>
  <c i="1" r="AN103"/>
  <c i="3" r="J30"/>
  <c i="1" r="AG96"/>
  <c i="5" r="J30"/>
  <c i="1" r="AG98"/>
  <c r="BA94"/>
  <c r="W30"/>
  <c r="AU100"/>
  <c i="7" r="J32"/>
  <c i="1" r="AG101"/>
  <c r="AG100"/>
  <c i="11" r="J30"/>
  <c i="1" r="AG105"/>
  <c r="BD94"/>
  <c r="W33"/>
  <c r="BB94"/>
  <c r="W31"/>
  <c r="AZ100"/>
  <c r="AV100"/>
  <c r="AT100"/>
  <c r="BC94"/>
  <c r="AY94"/>
  <c i="11" l="1" r="J39"/>
  <c i="3" r="J39"/>
  <c i="11" r="J96"/>
  <c r="J136"/>
  <c r="J97"/>
  <c i="7" r="J41"/>
  <c i="1" r="AN101"/>
  <c i="5" r="J39"/>
  <c i="1" r="AN98"/>
  <c r="AN100"/>
  <c r="AN105"/>
  <c r="AN96"/>
  <c r="AU94"/>
  <c i="2" r="J30"/>
  <c i="1" r="AG95"/>
  <c r="AN95"/>
  <c i="4" r="J30"/>
  <c i="1" r="AG97"/>
  <c r="AW94"/>
  <c r="AK30"/>
  <c r="W32"/>
  <c r="AZ94"/>
  <c r="W29"/>
  <c r="AX94"/>
  <c i="2" l="1" r="J39"/>
  <c i="4" r="J39"/>
  <c i="1" r="AN97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<sst xmlns="http://schemas.openxmlformats.org/spreadsheetml/2006/main">
  <si>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</si>
  <si>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</si>
  <si>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</si>
  <si>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</si>
  <si>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</si>
  <si>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{b57f71bb-d178-4dd4-84ae-456731dd960a}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</si>
  <si>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</si>
  <si>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</si>
  <si>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</si>
  <si>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</si>
  <si>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</si>
  <si>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</si>
  <si>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</si>
  <si>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</si>
  <si>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</si>
  <si>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</si>
  <si>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</si>
  <si>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Adaptace MěÚ Litvínov</t>
  </si>
  <si>
    <t>KSO:</t>
  </si>
  <si>
    <t>CC-CZ:</t>
  </si>
  <si>
    <t>Místo:</t>
  </si>
  <si>
    <t xml:space="preserve"> </t>
  </si>
  <si>
    <t>Datum:</t>
  </si>
  <si>
    <t>24. 4. 2025</t>
  </si>
  <si>
    <t>Zadavatel:</t>
  </si>
  <si>
    <t>IČ:</t>
  </si>
  <si>
    <t>00266027</t>
  </si>
  <si>
    <t>Město Litvínov</t>
  </si>
  <si>
    <t>DIČ:</t>
  </si>
  <si>
    <t>CZ00266027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</si>
  <si>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</si>
  <si>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</si>
  <si>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</si>
  <si>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</si>
  <si>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</si>
  <si>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</si>
  <si>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</si>
  <si>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</si>
  <si>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</si>
  <si>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</si>
  <si>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</si>
  <si>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</si>
  <si>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</si>
  <si>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</si>
  <si>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</si>
  <si>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</si>
  <si>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</si>
  <si>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</si>
  <si>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</si>
  <si>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</si>
  <si>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</si>
  <si>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</si>
  <si>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</si>
  <si>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</si>
  <si>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</si>
  <si>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</si>
  <si>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</si>
  <si>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</si>
  <si>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</si>
  <si>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</si>
  <si>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</si>
  <si>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</si>
  <si>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</si>
  <si>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</si>
  <si>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</si>
  <si>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</si>
  <si>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</si>
  <si>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</si>
  <si>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</si>
  <si>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</si>
  <si>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</si>
  <si>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</si>
  <si>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</si>
  <si>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</si>
  <si>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</si>
  <si>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</si>
  <si>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</si>
  <si>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</si>
  <si>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</si>
  <si>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</si>
  <si>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</si>
  <si>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Objekt2</t>
  </si>
  <si>
    <t>Stavební</t>
  </si>
  <si>
    <t>STA</t>
  </si>
  <si>
    <t>1</t>
  </si>
  <si>
    <t>{79ae6b17-4bce-4a87-8f5e-71a6c0399d66}</t>
  </si>
  <si>
    <t>2</t>
  </si>
  <si>
    <t>Objekt4</t>
  </si>
  <si>
    <t>ZTI</t>
  </si>
  <si>
    <t>{8e3f6b63-8370-4c1e-87e5-3eeaf3616afe}</t>
  </si>
  <si>
    <t>Objekt6</t>
  </si>
  <si>
    <t>Vytápění</t>
  </si>
  <si>
    <t>{8c0fe20d-5dbc-432b-8172-d6db330acdf0}</t>
  </si>
  <si>
    <t>Objekt8</t>
  </si>
  <si>
    <t>Vzduchotechnika</t>
  </si>
  <si>
    <t>{76a5e5c9-1115-4fc4-94b9-17a71e0246de}</t>
  </si>
  <si>
    <t>Objekt9</t>
  </si>
  <si>
    <t>Elektroinstalace</t>
  </si>
  <si>
    <t>{c83fbb6a-d947-468f-87b7-d546fdcd388b}</t>
  </si>
  <si>
    <t>Objekt10</t>
  </si>
  <si>
    <t>Slaboproud</t>
  </si>
  <si>
    <t>{fff7c2f1-dc3e-4243-b423-bbefed8acc89}</t>
  </si>
  <si>
    <t>01</t>
  </si>
  <si>
    <t>Datové rozvody</t>
  </si>
  <si>
    <t>Soupis</t>
  </si>
  <si>
    <t>{0c1d807a-9302-4a81-b846-37b58f8b5a10}</t>
  </si>
  <si>
    <t>02</t>
  </si>
  <si>
    <t>Kamerový systém</t>
  </si>
  <si>
    <t>{30067673-e649-4e0e-abf1-fc70d3fc26fc}</t>
  </si>
  <si>
    <t>03</t>
  </si>
  <si>
    <t>PZTS, EKV, LDP</t>
  </si>
  <si>
    <t>{cadbb253-8a64-40a8-9545-a905515058ad}</t>
  </si>
  <si>
    <t>04</t>
  </si>
  <si>
    <t>Drátěné žlaby</t>
  </si>
  <si>
    <t>{98df8e02-6eae-450d-8011-a4eb0252fe4b}</t>
  </si>
  <si>
    <t>Objekt11</t>
  </si>
  <si>
    <t>MaR</t>
  </si>
  <si>
    <t>{504dc0c8-3fc3-4530-9ca4-a9d634a9f953}</t>
  </si>
  <si>
    <t>KRYCÍ LIST SOUPISU PRACÍ</t>
  </si>
  <si>
    <t>Objekt:</t>
  </si>
  <si>
    <t>Objekt2 - Stavební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</si>
  <si>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</si>
  <si>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</si>
  <si>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</si>
  <si>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</si>
  <si>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</si>
  <si>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Práce a dodávky HSV   </t>
  </si>
  <si>
    <t xml:space="preserve">    1 - Zemní práce   </t>
  </si>
  <si>
    <t xml:space="preserve">    2 - Zakládání   </t>
  </si>
  <si>
    <t xml:space="preserve">    3 - Svislé a kompletní konstrukce   </t>
  </si>
  <si>
    <t xml:space="preserve">    4 - Vodorovné konstrukce   </t>
  </si>
  <si>
    <t xml:space="preserve">    5 - Komunikace pozemní   </t>
  </si>
  <si>
    <t xml:space="preserve">    6 - Úpravy povrchů, podlahy a osazování výplní   </t>
  </si>
  <si>
    <t xml:space="preserve">    9 - Ostatní konstrukce a práce, bourání   </t>
  </si>
  <si>
    <t xml:space="preserve">    997 - Přesun sutě   </t>
  </si>
  <si>
    <t xml:space="preserve">    998 - Přesun hmot   </t>
  </si>
  <si>
    <t xml:space="preserve">PSV - Práce a dodávky PSV   </t>
  </si>
  <si>
    <t xml:space="preserve">    712 - Povlakové krytiny   </t>
  </si>
  <si>
    <t xml:space="preserve">    713 - Izolace tepelné   </t>
  </si>
  <si>
    <t xml:space="preserve">    721 - Zdravotechnika - vnitřní kanalizace   </t>
  </si>
  <si>
    <t xml:space="preserve">    725 - Zdravotechnika - zařizovací předměty   </t>
  </si>
  <si>
    <t xml:space="preserve">    761 - Konstrukce prosvětlovací   </t>
  </si>
  <si>
    <t xml:space="preserve">    762 - Konstrukce tesařské   </t>
  </si>
  <si>
    <t xml:space="preserve">    763 - Konstrukce suché výstavby   </t>
  </si>
  <si>
    <t xml:space="preserve">    764 - Konstrukce klempířské   </t>
  </si>
  <si>
    <t xml:space="preserve">    766 - Konstrukce truhlářské   </t>
  </si>
  <si>
    <t xml:space="preserve">    767 - Konstrukce zámečnické   </t>
  </si>
  <si>
    <t xml:space="preserve">    771 - Podlahy z dlaždic   </t>
  </si>
  <si>
    <t xml:space="preserve">    776 - Podlahy povlakové   </t>
  </si>
  <si>
    <t xml:space="preserve">    781 - Dokončovací práce - obklady   </t>
  </si>
  <si>
    <t xml:space="preserve">    784 - Dokončovací práce - malby a tapety   </t>
  </si>
  <si>
    <t xml:space="preserve">    787 - Dokončovací práce - zasklívání   </t>
  </si>
  <si>
    <t xml:space="preserve">VRN - Vedlejší rozpočtové náklady   </t>
  </si>
  <si>
    <t xml:space="preserve">    VRN2 - Příprava staveniště   </t>
  </si>
  <si>
    <t xml:space="preserve">    VRN3 - Zařízení staveniště   </t>
  </si>
  <si>
    <t xml:space="preserve">    VRN9 - Ostatní náklady  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</si>
  <si>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</si>
  <si>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</si>
  <si>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</si>
  <si>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</si>
  <si>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</si>
  <si>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</si>
  <si>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</si>
  <si>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</si>
  <si>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</si>
  <si>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</si>
  <si>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</si>
  <si>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</si>
  <si>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</si>
  <si>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</si>
  <si>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Práce a dodávky HSV   </t>
  </si>
  <si>
    <t>ROZPOCET</t>
  </si>
  <si>
    <t xml:space="preserve">Zemní práce   </t>
  </si>
  <si>
    <t>K</t>
  </si>
  <si>
    <t>113106123</t>
  </si>
  <si>
    <t>Rozebrání dlažeb ze zámkových dlaždic komunikací pro pěší ručně</t>
  </si>
  <si>
    <t>m2</t>
  </si>
  <si>
    <t>CS ÚRS 2025 02</t>
  </si>
  <si>
    <t>4</t>
  </si>
  <si>
    <t>Online PSC</t>
  </si>
  <si>
    <t>https://podminky.urs.cz/item/CS_URS_2025_02/113106123</t>
  </si>
  <si>
    <t>VV</t>
  </si>
  <si>
    <t xml:space="preserve">34,95*1,5   </t>
  </si>
  <si>
    <t xml:space="preserve">"jižní fasáda" (3,5+5,7)*0,6   </t>
  </si>
  <si>
    <t xml:space="preserve">Součet   </t>
  </si>
  <si>
    <t>113107130</t>
  </si>
  <si>
    <t>Odstranění podkladu z betonu prostého tl 100 mm ručně</t>
  </si>
  <si>
    <t>https://podminky.urs.cz/item/CS_URS_2025_02/113107130</t>
  </si>
  <si>
    <t xml:space="preserve">34,6*0,3   </t>
  </si>
  <si>
    <t>Součet</t>
  </si>
  <si>
    <t>3</t>
  </si>
  <si>
    <t>113107142</t>
  </si>
  <si>
    <t>Odstranění podkladu živičného tl 100 mm ručně</t>
  </si>
  <si>
    <t>6</t>
  </si>
  <si>
    <t>https://podminky.urs.cz/item/CS_URS_2025_02/113107142</t>
  </si>
  <si>
    <t xml:space="preserve">8,4*0,3   </t>
  </si>
  <si>
    <t>131413701</t>
  </si>
  <si>
    <t>Hloubení nezapažených jam v soudržných horninách třídy těžitelnosti II skupiny 5 ručně</t>
  </si>
  <si>
    <t>m3</t>
  </si>
  <si>
    <t>-664018638</t>
  </si>
  <si>
    <t>https://podminky.urs.cz/item/CS_URS_2025_02/131413701</t>
  </si>
  <si>
    <t xml:space="preserve">"základové patky" (0,8*0,8*1,1)*7   </t>
  </si>
  <si>
    <t>5</t>
  </si>
  <si>
    <t>132412131</t>
  </si>
  <si>
    <t>Hloubení nezapažených rýh šířky do 800 mm v soudržných horninách třídy těžitelnosti II skupiny 5 ručně</t>
  </si>
  <si>
    <t>8</t>
  </si>
  <si>
    <t>https://podminky.urs.cz/item/CS_URS_2025_02/132412131</t>
  </si>
  <si>
    <t xml:space="preserve">"Jižní fasáda" 45,5*0,3*0,2   </t>
  </si>
  <si>
    <t xml:space="preserve">"západní fasáda" 7,4*0,3*0,3   </t>
  </si>
  <si>
    <t xml:space="preserve">"východní fasáda" 4,8*0,3*0,2   </t>
  </si>
  <si>
    <t>162211211</t>
  </si>
  <si>
    <t>Vodorovné přemístění do 10 m nošením výkopku z horniny třídy těžitelnosti II skupiny 4 a 5</t>
  </si>
  <si>
    <t>10</t>
  </si>
  <si>
    <t>https://podminky.urs.cz/item/CS_URS_2025_02/162211211</t>
  </si>
  <si>
    <t>7</t>
  </si>
  <si>
    <t>162751137</t>
  </si>
  <si>
    <t>Vodorovné přemístění přes 9 000 do 10000 m výkopku/sypaniny z horniny třídy těžitelnosti II skupiny 4 a 5</t>
  </si>
  <si>
    <t>https://podminky.urs.cz/item/CS_URS_2025_02/162751137</t>
  </si>
  <si>
    <t xml:space="preserve">8,612-3,684   </t>
  </si>
  <si>
    <t>162751139</t>
  </si>
  <si>
    <t>Příplatek k vodorovnému přemístění výkopku/sypaniny z horniny třídy těžitelnosti II skupiny 4 a 5 ZKD 1000 m přes 10000 m</t>
  </si>
  <si>
    <t>14</t>
  </si>
  <si>
    <t>https://podminky.urs.cz/item/CS_URS_2025_02/162751139</t>
  </si>
  <si>
    <t xml:space="preserve">4,928 * 10   </t>
  </si>
  <si>
    <t>9</t>
  </si>
  <si>
    <t>171251201</t>
  </si>
  <si>
    <t>Uložení sypaniny na skládky nebo meziskládky</t>
  </si>
  <si>
    <t>16</t>
  </si>
  <si>
    <t>https://podminky.urs.cz/item/CS_URS_2025_02/171251201</t>
  </si>
  <si>
    <t>171201231</t>
  </si>
  <si>
    <t>Poplatek za uložení zeminy a kamení na recyklační skládce (skládkovné) kód odpadu 17 05 04</t>
  </si>
  <si>
    <t>t</t>
  </si>
  <si>
    <t>18</t>
  </si>
  <si>
    <t>https://podminky.urs.cz/item/CS_URS_2025_02/171201231</t>
  </si>
  <si>
    <t>11</t>
  </si>
  <si>
    <t>174101101</t>
  </si>
  <si>
    <t>Zásyp jam, šachet rýh nebo kolem objektů sypaninou se zhutněním</t>
  </si>
  <si>
    <t>20</t>
  </si>
  <si>
    <t>https://podminky.urs.cz/item/CS_URS_2025_02/174101101</t>
  </si>
  <si>
    <t xml:space="preserve">Zakládání   </t>
  </si>
  <si>
    <t>271572211</t>
  </si>
  <si>
    <t>Podsyp pod základové konstrukce se zhutněním z netříděného štěrkopísku</t>
  </si>
  <si>
    <t>22</t>
  </si>
  <si>
    <t>https://podminky.urs.cz/item/CS_URS_2025_02/271572211</t>
  </si>
  <si>
    <t xml:space="preserve">(0,8*0,8*0,1)*7   </t>
  </si>
  <si>
    <t>13</t>
  </si>
  <si>
    <t>275321411</t>
  </si>
  <si>
    <t>Základové patky ze ŽB bez zvýšených nároků na prostředí tř. C 20/25</t>
  </si>
  <si>
    <t>24</t>
  </si>
  <si>
    <t>https://podminky.urs.cz/item/CS_URS_2025_02/275321411</t>
  </si>
  <si>
    <t xml:space="preserve">(0,7*0,7*1,0)*7   </t>
  </si>
  <si>
    <t>275351121</t>
  </si>
  <si>
    <t>Zřízení bednění základových patek</t>
  </si>
  <si>
    <t>26</t>
  </si>
  <si>
    <t>https://podminky.urs.cz/item/CS_URS_2025_02/275351121</t>
  </si>
  <si>
    <t xml:space="preserve">((4*0,7)*1,0)*7   </t>
  </si>
  <si>
    <t>15</t>
  </si>
  <si>
    <t>275351122</t>
  </si>
  <si>
    <t>Odstranění bednění základových patek</t>
  </si>
  <si>
    <t>28</t>
  </si>
  <si>
    <t>https://podminky.urs.cz/item/CS_URS_2025_02/275351122</t>
  </si>
  <si>
    <t>275361221</t>
  </si>
  <si>
    <t>Výztuž základových patek betonářskou ocelí 10 216 (E)</t>
  </si>
  <si>
    <t>30</t>
  </si>
  <si>
    <t>https://podminky.urs.cz/item/CS_URS_2025_02/275361221</t>
  </si>
  <si>
    <t xml:space="preserve">"12" 7*60/1000   </t>
  </si>
  <si>
    <t>17</t>
  </si>
  <si>
    <t>2753612R1</t>
  </si>
  <si>
    <t>Napojení patek na stávající základový pas - oddilatování</t>
  </si>
  <si>
    <t>kpl</t>
  </si>
  <si>
    <t>CN 2025</t>
  </si>
  <si>
    <t>32</t>
  </si>
  <si>
    <t xml:space="preserve">Svislé a kompletní konstrukce   </t>
  </si>
  <si>
    <t>311235161</t>
  </si>
  <si>
    <t>Zdivo jednovrstvé z cihel broušených přes P10 do P15 na tenkovrstvou maltu tl 300 mm</t>
  </si>
  <si>
    <t>34</t>
  </si>
  <si>
    <t>https://podminky.urs.cz/item/CS_URS_2025_02/311235161</t>
  </si>
  <si>
    <t xml:space="preserve">"Přizdívka elektro" 5,786   </t>
  </si>
  <si>
    <t>19</t>
  </si>
  <si>
    <t>311272121</t>
  </si>
  <si>
    <t>Zdivo z pórobetonových tvárnic na pero a drážku do P2 do 450 kg/m3 na tenkovrstvou maltu tl 250 mm</t>
  </si>
  <si>
    <t>36</t>
  </si>
  <si>
    <t>https://podminky.urs.cz/item/CS_URS_2025_02/311272121</t>
  </si>
  <si>
    <t xml:space="preserve">"3.NP" 8,594   </t>
  </si>
  <si>
    <t xml:space="preserve">"3.NP výtahová šachta" 2,414+2,15+2,488+2,488   </t>
  </si>
  <si>
    <t>311272221</t>
  </si>
  <si>
    <t>Zdivo z pórobetonových tvárnic na pero a drážku do P2 do 450 kg/m3 na tenkovrstvou maltu tl 300 mm</t>
  </si>
  <si>
    <t>38</t>
  </si>
  <si>
    <t>https://podminky.urs.cz/item/CS_URS_2025_02/311272221</t>
  </si>
  <si>
    <t xml:space="preserve">"1NP výtahová šachta" 0,247   </t>
  </si>
  <si>
    <t xml:space="preserve">"2NP výtahová šachta" 0,247   </t>
  </si>
  <si>
    <t xml:space="preserve">"3.NP výtahová šachta" 3,137+3,146   </t>
  </si>
  <si>
    <t>311272341</t>
  </si>
  <si>
    <t>Zdivo z pórobetonových tvárnic na pero a drážku přes P2 do P4 přes 450 do 600 kg/m3 na tenkovrstvou maltu tl 375 mm</t>
  </si>
  <si>
    <t>40</t>
  </si>
  <si>
    <t>https://podminky.urs.cz/item/CS_URS_2025_02/311272341</t>
  </si>
  <si>
    <t xml:space="preserve">"1NP 360" 2,756   </t>
  </si>
  <si>
    <t xml:space="preserve">"1.NP dozdívka dveří schodiště" 0,328   </t>
  </si>
  <si>
    <t xml:space="preserve">"3.NP výtahová šachta" 3,383   </t>
  </si>
  <si>
    <t>317941121</t>
  </si>
  <si>
    <t>Osazování ocelových válcovaných nosníků na zdivu I, IE, U, UE nebo L do č 12</t>
  </si>
  <si>
    <t>42</t>
  </si>
  <si>
    <t>https://podminky.urs.cz/item/CS_URS_2025_02/317941121</t>
  </si>
  <si>
    <t>23</t>
  </si>
  <si>
    <t>M</t>
  </si>
  <si>
    <t>13010954</t>
  </si>
  <si>
    <t>ocel profilová HE-A 140 jakost 11 375</t>
  </si>
  <si>
    <t>44</t>
  </si>
  <si>
    <t xml:space="preserve">3,258   </t>
  </si>
  <si>
    <t>13010914</t>
  </si>
  <si>
    <t>ocel profilová U 140 jakost 11 375</t>
  </si>
  <si>
    <t>46</t>
  </si>
  <si>
    <t xml:space="preserve">0,384   </t>
  </si>
  <si>
    <t>25</t>
  </si>
  <si>
    <t>317941123</t>
  </si>
  <si>
    <t>Osazování ocelových válcovaných nosníků na zdivu I, IE, U, UE nebo L do č 22</t>
  </si>
  <si>
    <t>48</t>
  </si>
  <si>
    <t>https://podminky.urs.cz/item/CS_URS_2025_02/317941123</t>
  </si>
  <si>
    <t xml:space="preserve">"původní šikmá část střechy U220" (21,6*29,4/1000)*2   </t>
  </si>
  <si>
    <t xml:space="preserve">(3*3,0)*15,8*1,1/1000   </t>
  </si>
  <si>
    <t>13010748</t>
  </si>
  <si>
    <t>ocel profilová IPE 160 jakost 11 375</t>
  </si>
  <si>
    <t>50</t>
  </si>
  <si>
    <t>27</t>
  </si>
  <si>
    <t>13011025</t>
  </si>
  <si>
    <t>ocel profilová U 220 jakost 11 375</t>
  </si>
  <si>
    <t>52</t>
  </si>
  <si>
    <t>342321510</t>
  </si>
  <si>
    <t>Stěny výplňové ze ŽB tř. C 20/25</t>
  </si>
  <si>
    <t>54</t>
  </si>
  <si>
    <t>https://podminky.urs.cz/item/CS_URS_2025_02/342321510</t>
  </si>
  <si>
    <t xml:space="preserve">"výlez" 5,8*0,15*0,2   </t>
  </si>
  <si>
    <t>29</t>
  </si>
  <si>
    <t>341361221</t>
  </si>
  <si>
    <t>Výztuž stěn betonářskou ocelí 10 216</t>
  </si>
  <si>
    <t>56</t>
  </si>
  <si>
    <t>https://podminky.urs.cz/item/CS_URS_2025_02/341361221</t>
  </si>
  <si>
    <t xml:space="preserve">"poklop" (8*0,1)*0,89*1,1/1000   </t>
  </si>
  <si>
    <t>341362021</t>
  </si>
  <si>
    <t>Výztuž stěn svařovanými sítěmi Kari</t>
  </si>
  <si>
    <t>58</t>
  </si>
  <si>
    <t>https://podminky.urs.cz/item/CS_URS_2025_02/341362021</t>
  </si>
  <si>
    <t xml:space="preserve">(5,8*0,24)*3,03*1,1/1000   </t>
  </si>
  <si>
    <t>31</t>
  </si>
  <si>
    <t>342351311</t>
  </si>
  <si>
    <t>Zřízení jednostranného bednění výplňových stěn a příček</t>
  </si>
  <si>
    <t>60</t>
  </si>
  <si>
    <t>https://podminky.urs.cz/item/CS_URS_2025_02/342351311</t>
  </si>
  <si>
    <t xml:space="preserve">5,8*0,4   </t>
  </si>
  <si>
    <t>342351312</t>
  </si>
  <si>
    <t>Odstranění jednostranného bednění výplňových stěn a příček</t>
  </si>
  <si>
    <t>62</t>
  </si>
  <si>
    <t>https://podminky.urs.cz/item/CS_URS_2025_02/342351312</t>
  </si>
  <si>
    <t>33</t>
  </si>
  <si>
    <t>342272225</t>
  </si>
  <si>
    <t>Příčka z pórobetonových hladkých tvárnic na tenkovrstvou maltu tl 100 mm</t>
  </si>
  <si>
    <t>64</t>
  </si>
  <si>
    <t>https://podminky.urs.cz/item/CS_URS_2025_02/342272225</t>
  </si>
  <si>
    <t xml:space="preserve">"3.NP" 13,05   </t>
  </si>
  <si>
    <t>346272266</t>
  </si>
  <si>
    <t>Přizdívka z pórobetonových tvárnic tl 200 mm</t>
  </si>
  <si>
    <t>66</t>
  </si>
  <si>
    <t>https://podminky.urs.cz/item/CS_URS_2025_02/346272266</t>
  </si>
  <si>
    <t xml:space="preserve">"nadezdívka podstavců na střeše" 4,83/0,48   </t>
  </si>
  <si>
    <t>35</t>
  </si>
  <si>
    <t>3462722R1</t>
  </si>
  <si>
    <t>Rozšíření a úprava otvoru pro dveře 1.NP ke schodišti</t>
  </si>
  <si>
    <t>68</t>
  </si>
  <si>
    <t>3462722R2</t>
  </si>
  <si>
    <t>Úprava napojení stěny u okna 1.NP</t>
  </si>
  <si>
    <t>70</t>
  </si>
  <si>
    <t xml:space="preserve">Vodorovné konstrukce   </t>
  </si>
  <si>
    <t>37</t>
  </si>
  <si>
    <t>411321414</t>
  </si>
  <si>
    <t>Stropy deskové ze ŽB tř. C 25/30</t>
  </si>
  <si>
    <t>72</t>
  </si>
  <si>
    <t>https://podminky.urs.cz/item/CS_URS_2025_02/411321414</t>
  </si>
  <si>
    <t xml:space="preserve">"původní šikmá střecha" 35*1,5*0,12   </t>
  </si>
  <si>
    <t xml:space="preserve">"3.NP výtahová šachta" 0,738+1,715   </t>
  </si>
  <si>
    <t>411351011</t>
  </si>
  <si>
    <t>Zřízení bednění stropů deskových tl do 25 cm bez podpěrné kce</t>
  </si>
  <si>
    <t>74</t>
  </si>
  <si>
    <t>https://podminky.urs.cz/item/CS_URS_2025_02/411351011</t>
  </si>
  <si>
    <t xml:space="preserve">9,6+4,1   </t>
  </si>
  <si>
    <t>39</t>
  </si>
  <si>
    <t>411351012</t>
  </si>
  <si>
    <t>Odstranění bednění stropů deskových tl do 25 cm bez podpěrné kce</t>
  </si>
  <si>
    <t>76</t>
  </si>
  <si>
    <t>https://podminky.urs.cz/item/CS_URS_2025_02/411351012</t>
  </si>
  <si>
    <t>411354313</t>
  </si>
  <si>
    <t>Zřízení podpěrné konstrukce stropů výšky do 4 m tl do 25 cm</t>
  </si>
  <si>
    <t>78</t>
  </si>
  <si>
    <t>https://podminky.urs.cz/item/CS_URS_2025_02/411354313</t>
  </si>
  <si>
    <t>41</t>
  </si>
  <si>
    <t>411354314</t>
  </si>
  <si>
    <t>Odstranění podpěrné konstrukce stropů výšky do 4 m tl do 25 cm</t>
  </si>
  <si>
    <t>80</t>
  </si>
  <si>
    <t>https://podminky.urs.cz/item/CS_URS_2025_02/411354314</t>
  </si>
  <si>
    <t>411362021</t>
  </si>
  <si>
    <t>Výztuž stropů svařovanými sítěmi Kari</t>
  </si>
  <si>
    <t>82</t>
  </si>
  <si>
    <t>https://podminky.urs.cz/item/CS_URS_2025_02/411362021</t>
  </si>
  <si>
    <t xml:space="preserve">"deska pro šikmou část střechy 8x150x150" (35*1,5)*5,27*1,1/1000   </t>
  </si>
  <si>
    <t xml:space="preserve">"výtahová šachta" (4,099+9,526)*5,27*1,1/1000   </t>
  </si>
  <si>
    <t>43</t>
  </si>
  <si>
    <t>417321515</t>
  </si>
  <si>
    <t>Ztužující pásy a věnce ze ŽB tř. C 25/30</t>
  </si>
  <si>
    <t>84</t>
  </si>
  <si>
    <t>https://podminky.urs.cz/item/CS_URS_2025_02/417321515</t>
  </si>
  <si>
    <t xml:space="preserve">"1.NP pod parapety" (0,4*0,25*8,5)+(0,4*0,25*8,5)   </t>
  </si>
  <si>
    <t>417351115</t>
  </si>
  <si>
    <t>Zřízení bednění ztužujících věnců</t>
  </si>
  <si>
    <t>86</t>
  </si>
  <si>
    <t>https://podminky.urs.cz/item/CS_URS_2025_02/417351115</t>
  </si>
  <si>
    <t xml:space="preserve">(17,0*0,4)*2   </t>
  </si>
  <si>
    <t>45</t>
  </si>
  <si>
    <t>417351116</t>
  </si>
  <si>
    <t>Odstranění bednění ztužujících věnců</t>
  </si>
  <si>
    <t>88</t>
  </si>
  <si>
    <t>https://podminky.urs.cz/item/CS_URS_2025_02/417351116</t>
  </si>
  <si>
    <t>417362021</t>
  </si>
  <si>
    <t>Výztuž ztužujících pásů a věnců svařovanými sítěmi Kari</t>
  </si>
  <si>
    <t>90</t>
  </si>
  <si>
    <t>https://podminky.urs.cz/item/CS_URS_2025_02/417362021</t>
  </si>
  <si>
    <t xml:space="preserve">(17,0*1,5)*7,9*1,1/1000   </t>
  </si>
  <si>
    <t>47</t>
  </si>
  <si>
    <t>4403212R1</t>
  </si>
  <si>
    <t>Spádová vrstva tř. C 12/15</t>
  </si>
  <si>
    <t>92</t>
  </si>
  <si>
    <t xml:space="preserve">"šikmá část střechy" 35*1,5*0,18   </t>
  </si>
  <si>
    <t xml:space="preserve">"výtahová šachta" 2,8*2,34*0,95   </t>
  </si>
  <si>
    <t xml:space="preserve">Komunikace pozemní   </t>
  </si>
  <si>
    <t>596211111</t>
  </si>
  <si>
    <t>Kladení zámkové dlažby komunikací pro pěší tl 60 mm skupiny A pl do 100 m2</t>
  </si>
  <si>
    <t>94</t>
  </si>
  <si>
    <t>https://podminky.urs.cz/item/CS_URS_2025_02/596211111</t>
  </si>
  <si>
    <t>49</t>
  </si>
  <si>
    <t>59245020</t>
  </si>
  <si>
    <t>dlažba skladebná betonová 200x100mm tl 80mm přírodní</t>
  </si>
  <si>
    <t>96</t>
  </si>
  <si>
    <t xml:space="preserve">57,945*0,2   </t>
  </si>
  <si>
    <t xml:space="preserve">Úpravy povrchů, podlahy a osazování výplní   </t>
  </si>
  <si>
    <t>612131121</t>
  </si>
  <si>
    <t>Penetrační disperzní nátěr vnitřních stěn nanášený ručně</t>
  </si>
  <si>
    <t>98</t>
  </si>
  <si>
    <t>https://podminky.urs.cz/item/CS_URS_2025_02/612131121</t>
  </si>
  <si>
    <t xml:space="preserve">82,224+406,79   </t>
  </si>
  <si>
    <t>51</t>
  </si>
  <si>
    <t>612142001</t>
  </si>
  <si>
    <t>Potažení vnitřních stěn sklovláknitým pletivem vtlačeným do tenkovrstvé hmoty</t>
  </si>
  <si>
    <t>100</t>
  </si>
  <si>
    <t>https://podminky.urs.cz/item/CS_URS_2025_02/612142001</t>
  </si>
  <si>
    <t xml:space="preserve">"3.NP" 8,849*2   </t>
  </si>
  <si>
    <t xml:space="preserve">"1NP výtahová šachta" 0,247*2   </t>
  </si>
  <si>
    <t xml:space="preserve">"1.NP schodiště" 61,276   </t>
  </si>
  <si>
    <t>622142001</t>
  </si>
  <si>
    <t>Potažení vnějších stěn sklovláknitým pletivem vtlačeným do tenkovrstvé hmoty</t>
  </si>
  <si>
    <t>102</t>
  </si>
  <si>
    <t>https://podminky.urs.cz/item/CS_URS_2025_02/622142001</t>
  </si>
  <si>
    <t xml:space="preserve">400,99   </t>
  </si>
  <si>
    <t xml:space="preserve">"M02" 5,8   </t>
  </si>
  <si>
    <t>53</t>
  </si>
  <si>
    <t>622151031</t>
  </si>
  <si>
    <t>Penetrační silikonový nátěr vnějších pastovitých tenkovrstvých omítek stěn</t>
  </si>
  <si>
    <t>45647016</t>
  </si>
  <si>
    <t>https://podminky.urs.cz/item/CS_URS_2025_02/622151031</t>
  </si>
  <si>
    <t>622211031</t>
  </si>
  <si>
    <t>Montáž kontaktního zateplení vnějších stěn z polystyrénových desek tl do 160 mm</t>
  </si>
  <si>
    <t>104</t>
  </si>
  <si>
    <t>https://podminky.urs.cz/item/CS_URS_2025_02/622211031</t>
  </si>
  <si>
    <t xml:space="preserve">"severní" 46,36+10,9+7,57+21,32+11,21+39,71+4,53+7,83+9,45   </t>
  </si>
  <si>
    <t xml:space="preserve">"severní boky" 25,66+8,99+25,66+8,99+18,81+18,69   </t>
  </si>
  <si>
    <t xml:space="preserve">"východní" 56,79   </t>
  </si>
  <si>
    <t xml:space="preserve">"západní" 78,52   </t>
  </si>
  <si>
    <t xml:space="preserve">"sokl XPS" 65,0*0,3   </t>
  </si>
  <si>
    <t>55</t>
  </si>
  <si>
    <t>28375951</t>
  </si>
  <si>
    <t>deska EPS 70 fasádní ?=0,039 tl 140mm</t>
  </si>
  <si>
    <t>106</t>
  </si>
  <si>
    <t xml:space="preserve">400,99 * 1,02   </t>
  </si>
  <si>
    <t>28376424</t>
  </si>
  <si>
    <t>deska XPS hrana polodrážková a hladký povrch 300kPA λ=0,035 tl 140mm</t>
  </si>
  <si>
    <t>108</t>
  </si>
  <si>
    <t>57</t>
  </si>
  <si>
    <t>622252001</t>
  </si>
  <si>
    <t>Montáž zakládacích soklových lišt kontaktního zateplení</t>
  </si>
  <si>
    <t>m</t>
  </si>
  <si>
    <t>110</t>
  </si>
  <si>
    <t>https://podminky.urs.cz/item/CS_URS_2025_02/622252001</t>
  </si>
  <si>
    <t xml:space="preserve">0,815+9,48+2,403+3,955+6,001+4,875+3,8+3,624+0,675   </t>
  </si>
  <si>
    <t xml:space="preserve">"sever boky" 3,112+3,111+3,112+3,111+2,245+2,245   </t>
  </si>
  <si>
    <t xml:space="preserve">"východ" 4,9   </t>
  </si>
  <si>
    <t xml:space="preserve">"západ" 7,215   </t>
  </si>
  <si>
    <t>59051651</t>
  </si>
  <si>
    <t>lišta soklová Al s okapničkou zakládací U 14cm 0,95/200cm</t>
  </si>
  <si>
    <t>112</t>
  </si>
  <si>
    <t xml:space="preserve">64,679 * 1,05   </t>
  </si>
  <si>
    <t>59</t>
  </si>
  <si>
    <t>622252002</t>
  </si>
  <si>
    <t>Montáž ostatních lišt kontaktního zateplení</t>
  </si>
  <si>
    <t>114</t>
  </si>
  <si>
    <t>https://podminky.urs.cz/item/CS_URS_2025_02/622252002</t>
  </si>
  <si>
    <t xml:space="preserve">(2*10,45)+3,808+7,762+8,57+3,153+11,370   </t>
  </si>
  <si>
    <t>63127416</t>
  </si>
  <si>
    <t>profil rohový PVC s výztužnou tkaninou š 100/100mm</t>
  </si>
  <si>
    <t>116</t>
  </si>
  <si>
    <t xml:space="preserve">55,563 * 1,05   </t>
  </si>
  <si>
    <t>61</t>
  </si>
  <si>
    <t>622273001</t>
  </si>
  <si>
    <t>Montáž odvětrávané fasády stěn nýtováním na hliníkový rošt bez tepelné izolace</t>
  </si>
  <si>
    <t>118</t>
  </si>
  <si>
    <t>https://podminky.urs.cz/item/CS_URS_2025_02/622273001</t>
  </si>
  <si>
    <t xml:space="preserve">"severní M01" 46,36+10,9+7,57+21,32+11,21+39,71+4,53+7,83+9,45   </t>
  </si>
  <si>
    <t xml:space="preserve">"severní boky M03" 25,66+8,99+25,66+8,99+18,81+18,69   </t>
  </si>
  <si>
    <t xml:space="preserve">"východní M03" 56,79   </t>
  </si>
  <si>
    <t xml:space="preserve">"západní M03" 78,52   </t>
  </si>
  <si>
    <t xml:space="preserve">"jižní M06" 100,36   </t>
  </si>
  <si>
    <t xml:space="preserve">"jižní M07" 91,73   </t>
  </si>
  <si>
    <t>59761002</t>
  </si>
  <si>
    <t>obklad velkoformátový keramický hladký přes 2 do 4ks/m2</t>
  </si>
  <si>
    <t>120</t>
  </si>
  <si>
    <t xml:space="preserve">593,08 * 1,25   </t>
  </si>
  <si>
    <t>63</t>
  </si>
  <si>
    <t>622531022</t>
  </si>
  <si>
    <t>Tenkovrstvá silikonová zatíraná omítka zrnitost 2,0 mm vnějších stěn</t>
  </si>
  <si>
    <t>122</t>
  </si>
  <si>
    <t>https://podminky.urs.cz/item/CS_URS_2025_02/622531022</t>
  </si>
  <si>
    <t>637211122</t>
  </si>
  <si>
    <t>Okapový chodník z betonových dlaždic tl 60 mm kladených do písku se zalitím spár MC</t>
  </si>
  <si>
    <t>124</t>
  </si>
  <si>
    <t>https://podminky.urs.cz/item/CS_URS_2025_02/637211122</t>
  </si>
  <si>
    <t xml:space="preserve">7,215*0,5   </t>
  </si>
  <si>
    <t xml:space="preserve">"oprava komunikací po montáži zateplení" 10,38+2,52   </t>
  </si>
  <si>
    <t>65</t>
  </si>
  <si>
    <t>642942611</t>
  </si>
  <si>
    <t>Osazování zárubní nebo rámů dveřních kovových do 2,5 m2 na montážní pěnu</t>
  </si>
  <si>
    <t>kus</t>
  </si>
  <si>
    <t>126</t>
  </si>
  <si>
    <t>https://podminky.urs.cz/item/CS_URS_2025_02/642942611</t>
  </si>
  <si>
    <t xml:space="preserve">"1.NP 900" 1+1   </t>
  </si>
  <si>
    <t xml:space="preserve">"1.NP 800" 1+1+1+1+1+1+1+1+1   </t>
  </si>
  <si>
    <t xml:space="preserve">"1.NP 700" 1+1+1+1+1+1   </t>
  </si>
  <si>
    <t xml:space="preserve">"2.NP 800" 1+1+1+1+1+1+1+1   </t>
  </si>
  <si>
    <t xml:space="preserve">"2.NP 700" 1+1+1+1+1+1   </t>
  </si>
  <si>
    <t xml:space="preserve">"2.NP 800 dočasné" 4   </t>
  </si>
  <si>
    <t>642945111</t>
  </si>
  <si>
    <t>Osazování protipožárních nebo protiplynových zárubní dveří jednokřídlových do 2,5 m2</t>
  </si>
  <si>
    <t>128</t>
  </si>
  <si>
    <t>https://podminky.urs.cz/item/CS_URS_2025_02/642945111</t>
  </si>
  <si>
    <t xml:space="preserve">"2.NP D15" 1   </t>
  </si>
  <si>
    <t xml:space="preserve">"1.NP D04" 1   </t>
  </si>
  <si>
    <t xml:space="preserve">"1.NP D03" 1   </t>
  </si>
  <si>
    <t xml:space="preserve">"1.NP D14" 1   </t>
  </si>
  <si>
    <t xml:space="preserve">"2.NP D04" 1   </t>
  </si>
  <si>
    <t xml:space="preserve">"2.NP D03 ocelové schodiště" 1   </t>
  </si>
  <si>
    <t xml:space="preserve">"3.NP D02" 1   </t>
  </si>
  <si>
    <t>67</t>
  </si>
  <si>
    <t>55331482</t>
  </si>
  <si>
    <t>zárubeň jednokřídlá ocelová pro zdění tl stěny 75-100mm rozměru 800/1970, 2100mm</t>
  </si>
  <si>
    <t>130</t>
  </si>
  <si>
    <t>55331562</t>
  </si>
  <si>
    <t>zárubeň jednokřídlá ocelová pro zdění s protipožární úpravou tl stěny 110-150mm rozměru 800/1970, 2100mm</t>
  </si>
  <si>
    <t>132</t>
  </si>
  <si>
    <t>69</t>
  </si>
  <si>
    <t>55331747</t>
  </si>
  <si>
    <t>zárubeň dvoukřídlá ocelová pro zdění tl stěny 110-150mm rozměru 1450/1970, 2100mm</t>
  </si>
  <si>
    <t>134</t>
  </si>
  <si>
    <t>55331590</t>
  </si>
  <si>
    <t>zárubeň jednokřídlá ocelová pro sádrokartonové příčky tl stěny 75-100mm rozměru 800/1970, 2100mm</t>
  </si>
  <si>
    <t>136</t>
  </si>
  <si>
    <t xml:space="preserve">2   </t>
  </si>
  <si>
    <t xml:space="preserve">"dočasná" 4   </t>
  </si>
  <si>
    <t>71</t>
  </si>
  <si>
    <t>55331595</t>
  </si>
  <si>
    <t>zárubeň jednokřídlá ocelová pro sádrokartonové příčky tl stěny 110-150mm rozměru 800/1970, 2100mm</t>
  </si>
  <si>
    <t>138</t>
  </si>
  <si>
    <t>55331591</t>
  </si>
  <si>
    <t>zárubeň jednokřídlá ocelová pro sádrokartonové příčky tl stěny 75-100mm rozměru 900/1970, 2100mm</t>
  </si>
  <si>
    <t>140</t>
  </si>
  <si>
    <t>73</t>
  </si>
  <si>
    <t>55331589</t>
  </si>
  <si>
    <t>zárubeň jednokřídlá ocelová pro sádrokartonové příčky tl stěny 75-100mm rozměru 700/1970, 2100mm</t>
  </si>
  <si>
    <t>142</t>
  </si>
  <si>
    <t>55331594</t>
  </si>
  <si>
    <t>zárubeň jednokřídlá ocelová pro sádrokartonové příčky tl stěny 110-150mm rozměru 700/1970, 2100mm</t>
  </si>
  <si>
    <t>144</t>
  </si>
  <si>
    <t>75</t>
  </si>
  <si>
    <t>55331596</t>
  </si>
  <si>
    <t>zárubeň jednokřídlá ocelová pro sádrokartonové příčky tl stěny 110-150mm rozměru 900/1970, 2100mm</t>
  </si>
  <si>
    <t>146</t>
  </si>
  <si>
    <t>642942721</t>
  </si>
  <si>
    <t>Osazování zárubní nebo rámů dveřních kovových do 4 m2 na montážní pěnu</t>
  </si>
  <si>
    <t>148</t>
  </si>
  <si>
    <t>https://podminky.urs.cz/item/CS_URS_2025_02/642942721</t>
  </si>
  <si>
    <t xml:space="preserve">"dočasné" 2   </t>
  </si>
  <si>
    <t xml:space="preserve">"1.NP" 1   </t>
  </si>
  <si>
    <t>77</t>
  </si>
  <si>
    <t>611822mat1</t>
  </si>
  <si>
    <t>zárubeň rámová pro dveře 2křídlé 1700x1970mm</t>
  </si>
  <si>
    <t>150</t>
  </si>
  <si>
    <t>553315R1</t>
  </si>
  <si>
    <t>zárubeň ocelová pro sádrokarton 100 1700 dvoukřídlá</t>
  </si>
  <si>
    <t>152</t>
  </si>
  <si>
    <t xml:space="preserve">Ostatní konstrukce a práce, bourání   </t>
  </si>
  <si>
    <t>79</t>
  </si>
  <si>
    <t>919735112</t>
  </si>
  <si>
    <t>Řezání stávajícího živičného krytu hl do 100 mm</t>
  </si>
  <si>
    <t>154</t>
  </si>
  <si>
    <t>https://podminky.urs.cz/item/CS_URS_2025_02/919735112</t>
  </si>
  <si>
    <t xml:space="preserve">"jižní fasáda" 2,1+1,5   </t>
  </si>
  <si>
    <t xml:space="preserve">"východní fasáda" 4,8   </t>
  </si>
  <si>
    <t>919735122</t>
  </si>
  <si>
    <t>Řezání stávajícího betonového krytu hl do 100 mm</t>
  </si>
  <si>
    <t>156</t>
  </si>
  <si>
    <t>https://podminky.urs.cz/item/CS_URS_2025_02/919735122</t>
  </si>
  <si>
    <t xml:space="preserve">"okapový chodník jižní fasáda" 35,0+3,0+2,3-5,7   </t>
  </si>
  <si>
    <t>81</t>
  </si>
  <si>
    <t>941121112</t>
  </si>
  <si>
    <t>Montáž lešení řadového trubkového těžkého s podlahami zatížení do 300 kg/m2 š do 1,5 m v do 20 m</t>
  </si>
  <si>
    <t>158</t>
  </si>
  <si>
    <t>https://podminky.urs.cz/item/CS_URS_2025_02/941121112</t>
  </si>
  <si>
    <t xml:space="preserve">36,95*11   </t>
  </si>
  <si>
    <t xml:space="preserve">4,8*11   </t>
  </si>
  <si>
    <t xml:space="preserve">7,215*11   </t>
  </si>
  <si>
    <t xml:space="preserve">(4,28+2,2+6,52+2,2+4,855+2,95+12,12+2,95+10,15)*11   </t>
  </si>
  <si>
    <t>941121212</t>
  </si>
  <si>
    <t>Příplatek k lešení řadovému trubkovému těžkému s podlahami š 1,5 m v 20 m za první a ZKD den použití</t>
  </si>
  <si>
    <t>160</t>
  </si>
  <si>
    <t>https://podminky.urs.cz/item/CS_URS_2025_02/941121212</t>
  </si>
  <si>
    <t xml:space="preserve">1069,09 * 120   </t>
  </si>
  <si>
    <t>83</t>
  </si>
  <si>
    <t>941121812</t>
  </si>
  <si>
    <t>Demontáž lešení řadového trubkového těžkého s podlahami zatížení do 300 kg/m2 š do 1,5 m v do 20 m</t>
  </si>
  <si>
    <t>162</t>
  </si>
  <si>
    <t>https://podminky.urs.cz/item/CS_URS_2025_02/941121812</t>
  </si>
  <si>
    <t>944511111</t>
  </si>
  <si>
    <t>Montáž ochranné sítě z textilie z umělých vláken</t>
  </si>
  <si>
    <t>164</t>
  </si>
  <si>
    <t>https://podminky.urs.cz/item/CS_URS_2025_02/944511111</t>
  </si>
  <si>
    <t>85</t>
  </si>
  <si>
    <t>944511211</t>
  </si>
  <si>
    <t>Příplatek k ochranné síti za první a ZKD den použití</t>
  </si>
  <si>
    <t>166</t>
  </si>
  <si>
    <t>https://podminky.urs.cz/item/CS_URS_2025_02/944511211</t>
  </si>
  <si>
    <t>944511811</t>
  </si>
  <si>
    <t>Demontáž ochranné sítě z textilie z umělých vláken</t>
  </si>
  <si>
    <t>168</t>
  </si>
  <si>
    <t>https://podminky.urs.cz/item/CS_URS_2025_02/944511811</t>
  </si>
  <si>
    <t>87</t>
  </si>
  <si>
    <t>962032231</t>
  </si>
  <si>
    <t>Bourání zdiva z cihel pálených nebo vápenopískových na MV nebo MVC přes 1 m3</t>
  </si>
  <si>
    <t>170</t>
  </si>
  <si>
    <t>https://podminky.urs.cz/item/CS_URS_2025_02/962032231</t>
  </si>
  <si>
    <t xml:space="preserve">"1.NP" (1,99+11,446+3,669+19,842+8,588+2,602+3,046+1,082+6,672)*0,1   </t>
  </si>
  <si>
    <t xml:space="preserve">"1.NP" (0,99+6,372)*0,05   </t>
  </si>
  <si>
    <t xml:space="preserve">"1.NP" 13,389*0,2   </t>
  </si>
  <si>
    <t xml:space="preserve">"1.NP" 1,173*0,45   </t>
  </si>
  <si>
    <t xml:space="preserve">"1.NP" (11,688+4,682)*0,25   </t>
  </si>
  <si>
    <t xml:space="preserve">"1.NP" (2,867+2,867+2,621)*0,4   </t>
  </si>
  <si>
    <t xml:space="preserve">"1.NP" (4,868+4,824)*0,52   </t>
  </si>
  <si>
    <t xml:space="preserve">"1.NP přizdívka elektro" 1,155+0,705+0,329+1,316   </t>
  </si>
  <si>
    <t xml:space="preserve">"2.NP" (3,434+4,3+21,176+25,454)*0,1   </t>
  </si>
  <si>
    <t xml:space="preserve">"2.NP" (0,504+0,504)*0,15   </t>
  </si>
  <si>
    <t xml:space="preserve">"3.NP" (10,162+3,437+6,623+5,496)*0,1   </t>
  </si>
  <si>
    <t xml:space="preserve">"3.NP" (3,321+12,102)*0,075   </t>
  </si>
  <si>
    <t xml:space="preserve">"3.NP" (1,389+2,049+1,512)*0,3   </t>
  </si>
  <si>
    <t xml:space="preserve">"3.NP" (0,469*2)*0,15   </t>
  </si>
  <si>
    <t xml:space="preserve">"střecha" (2,466+1,943+1,947)*0,32   </t>
  </si>
  <si>
    <t>963051113</t>
  </si>
  <si>
    <t>Bourání ŽB stropů deskových tl přes 80 mm</t>
  </si>
  <si>
    <t>172</t>
  </si>
  <si>
    <t>https://podminky.urs.cz/item/CS_URS_2025_02/963051113</t>
  </si>
  <si>
    <t xml:space="preserve">9,671*0,18   </t>
  </si>
  <si>
    <t xml:space="preserve">10,511*0,250   </t>
  </si>
  <si>
    <t xml:space="preserve">8,365*0,15   </t>
  </si>
  <si>
    <t>89</t>
  </si>
  <si>
    <t>965042241</t>
  </si>
  <si>
    <t>Bourání podkladů pod dlažby nebo mazanin betonových nebo z litého asfaltu tl přes 100 mm pl pře 4 m2</t>
  </si>
  <si>
    <t>174</t>
  </si>
  <si>
    <t>https://podminky.urs.cz/item/CS_URS_2025_02/965042241</t>
  </si>
  <si>
    <t xml:space="preserve">79,753   </t>
  </si>
  <si>
    <t>977271111</t>
  </si>
  <si>
    <t>Řezání ocelových profilů na staveništi úhlovou bruskou průřezu přes 200 do 500 mm2</t>
  </si>
  <si>
    <t>176</t>
  </si>
  <si>
    <t>https://podminky.urs.cz/item/CS_URS_2025_02/977271111</t>
  </si>
  <si>
    <t>91</t>
  </si>
  <si>
    <t>968072455</t>
  </si>
  <si>
    <t>Vybourání kovových dveřních zárubní pl do 2 m2</t>
  </si>
  <si>
    <t>178</t>
  </si>
  <si>
    <t>https://podminky.urs.cz/item/CS_URS_2025_02/968072455</t>
  </si>
  <si>
    <t xml:space="preserve">"1.NP" (0,7*1,97)   </t>
  </si>
  <si>
    <t xml:space="preserve">"1.NP" (0,6*1,92)*2   </t>
  </si>
  <si>
    <t xml:space="preserve">"1.NP" (0,8*1,97)*2   </t>
  </si>
  <si>
    <t xml:space="preserve">"1.NP" (0,9*1,97)   </t>
  </si>
  <si>
    <t xml:space="preserve">"2.NP" (0,9*1,97)*3   </t>
  </si>
  <si>
    <t xml:space="preserve">"2.NP dočasná" (0,8*1,97)*2   </t>
  </si>
  <si>
    <t xml:space="preserve">"2.NP" (0,8*1,97)   </t>
  </si>
  <si>
    <t xml:space="preserve">"2.NP" (0,7*1,97)   </t>
  </si>
  <si>
    <t xml:space="preserve">"3.NP" (0,9*1,97)   </t>
  </si>
  <si>
    <t xml:space="preserve">"3.NP" (0,8*1,97)*2   </t>
  </si>
  <si>
    <t>968072456</t>
  </si>
  <si>
    <t>Vybourání kovových dveřních zárubní pl přes 2 m2</t>
  </si>
  <si>
    <t>180</t>
  </si>
  <si>
    <t>https://podminky.urs.cz/item/CS_URS_2025_02/968072456</t>
  </si>
  <si>
    <t xml:space="preserve">"1.NP" (1,7*1,97)   </t>
  </si>
  <si>
    <t xml:space="preserve">"1.NP" (1,4*1,97)   </t>
  </si>
  <si>
    <t>93</t>
  </si>
  <si>
    <t>968082016</t>
  </si>
  <si>
    <t>Vybourání plastových rámů oken včetně křídel plochy přes 1 do 2 m2</t>
  </si>
  <si>
    <t>182</t>
  </si>
  <si>
    <t>https://podminky.urs.cz/item/CS_URS_2025_02/968082016</t>
  </si>
  <si>
    <t xml:space="preserve">"2.NP" (1,17*1,78)*2   </t>
  </si>
  <si>
    <t xml:space="preserve">"3.NP" (1,17*1,78)*2   </t>
  </si>
  <si>
    <t>968082022</t>
  </si>
  <si>
    <t>Vybourání plastových zárubní dveří plochy do 4 m2</t>
  </si>
  <si>
    <t>184</t>
  </si>
  <si>
    <t>https://podminky.urs.cz/item/CS_URS_2025_02/968082022</t>
  </si>
  <si>
    <t xml:space="preserve">"1.NP" (1,6*1,97)*3   </t>
  </si>
  <si>
    <t>95</t>
  </si>
  <si>
    <t>971033641</t>
  </si>
  <si>
    <t>Vybourání otvorů ve zdivu cihelném pl do 4 m2 na MVC nebo MV tl do 300 mm</t>
  </si>
  <si>
    <t>186</t>
  </si>
  <si>
    <t>https://podminky.urs.cz/item/CS_URS_2025_02/971033641</t>
  </si>
  <si>
    <t xml:space="preserve">"3.NP" 1,773*0,3   </t>
  </si>
  <si>
    <t>978015371</t>
  </si>
  <si>
    <t>Otlučení (osekání) vnější vápenné nebo vápenocementové omítky stupně členitosti 1 a 2 rozsahu do 65%</t>
  </si>
  <si>
    <t>188</t>
  </si>
  <si>
    <t>https://podminky.urs.cz/item/CS_URS_2025_02/978015371</t>
  </si>
  <si>
    <t xml:space="preserve">2,867+4,868+12,951   </t>
  </si>
  <si>
    <t xml:space="preserve">"výtahová šachta" (8,588+1,867+34,314+11,437)+(11,437+9,548+13,375+12,288)+(5,87+8,805+5,889)   </t>
  </si>
  <si>
    <t xml:space="preserve">"schodiště" (12,923+3,819+4,613)+(4,175+12,816+4,175)+(4,879+4,879)   </t>
  </si>
  <si>
    <t>97</t>
  </si>
  <si>
    <t>978059641</t>
  </si>
  <si>
    <t>Odsekání a odebrání obkladů stěn z vnějších obkládaček plochy přes 1 m2</t>
  </si>
  <si>
    <t>190</t>
  </si>
  <si>
    <t>https://podminky.urs.cz/item/CS_URS_2025_02/978059641</t>
  </si>
  <si>
    <t xml:space="preserve">"jižní fasáda" 11,69+3,55+3,98   </t>
  </si>
  <si>
    <t>99911R1</t>
  </si>
  <si>
    <t>Demontáž, montáž a dodávka elektrického výtahu viz. PD</t>
  </si>
  <si>
    <t>192</t>
  </si>
  <si>
    <t>P</t>
  </si>
  <si>
    <t xml:space="preserve">Poznámka k položce:_x000d_
Kabinové dveře	Automatické  900 mm v nástřiku RAL																_x000d_
Šachetní dveře	Automatické  900 mm v nástřiku RAL																_x000d_
Šachta	Upravená stávající – zajistí objednatel																_x000d_
Pohon	Bezpřevodový																_x000d_
Požadavky na výtah:	Jedná se o nový výtah do stávající budovy. 																_x000d_
Výtah musí splňovat požadavky zákona č. 90/2016Sb a nařízení vlády č.122/2016Sb. 																_x000d_
"Výtah bude konstruován dle ČSN EN 81-20, EN 81-50 a EN 81-21. Eventuální neshody s normou jsou kryty certifikací Oznámených subjektů technického dozoru EU. 
Vzhledem k instalaci do stávající budovy mohou některé neshody přetrvávat – u těchto bude vyhodnoceno a minimalizováno riziko. 
Konkrétní rozměrové a technické řešení bude určeno Dispozičním výkresem výtahu a Technickou zprávou, které budou předloženy objednateli ke schválení.  "																_x000d_
Evakuační	NE																_x000d_
Invalidní vyhl.398/2009 Sb.	_x000d_
ANO – výtah vybaven-  gong, indukční smyčka, hlásič pater, braillovo písmo, nouzový dojezd při výpadku proudu do nejbližší stanice, sedačka																_x000d_
2. Užití výtahu	Osobní výtah v administrativní budově																_x000d_
3. Třída výtahu dle ČSN ISO 4190-1,2,3	Třída I. – výtah určený pro dopravu osob																_x000d_
Závazná projektová dokumentace	_x000d_
ANO při projektování výtahu je nutné se řídit stavebním projektem včetně PBŘ a závazných stanovisek																_x000d_
1.Typ výtahu	TOV BS 1000																_x000d_
2.Nosnost	1000 kg (13 osob)																_x000d_
3.Rychlost	1,0 m.s-1																_x000d_
4.Zdvih	7,0 m																_x000d_
5.Počet stanic/nástupišť	3/3																_x000d_
6.Označení stanic	Dle požadavků investora																_x000d_
7.Výchozí stanice	Dle požadavků investora																_x000d_
8.Kabina š. x h. x v. 	1100 x 2000 x 2100 mm š. x h. x v.																_x000d_
8a Provedení kabiny 	Neprůchozí																_x000d_
8b Podlaha	Prostiskluzové lino Altro – výběr dle vzorníku																_x000d_
8c Stěny	Dekorativní obklad MAX – dle vzorníku																_x000d_
Zrcadlo	Ano ½ zadní stěny																_x000d_
Madlo	Ano 																_x000d_
	Okopové plechy - nerez brus																_x000d_
8d Strop	Bodové osvětlení, kryt osvětlení – podhled deska NEREZ																_x000d_
8e Výbava	Digitální display, tlačítka stanic, žlutý zvonek, nouzové osvětlení, tlačítko otevření dveří, telefon GSM dle NV č. 27/2003, signalizace přetížení, nouzový sjezd při výpadku proudu																_x000d_
			_x000d_
Dveře kabina/nástupiště																	_x000d_
9 .Kabinové dveře + provedení	Automatické 2T 900x2000mm nástřik RAL 7032																_x000d_
10.Šachetní dveře + provedení	Automatické 2T 900x2000mm nástřik RAL 7032																_x000d_
Ovladačová kombinace																	_x000d_
11 Ovl.kombinace 	Přivolávač – polohový a směrový ukazatel v každé stanici																_x000d_
12.Řízení	Jednoduché mikroprocesorové, Výbava dle ČSN EN 81-20, sběr směrem dolů																_x000d_
13.Pohon	Bezpřevodový trakční max 6,8kW																_x000d_
13a Hlavní vypínač	Nový																_x000d_
13c Přípojka	Nová dle elektro projektu – po výběru dodavatele výtahu zajistí investor																_x000d_
Strojovna																	_x000d_
14.Strojovna	Bez strojovny																_x000d_
Šachta																	_x000d_
15.Šachta	_x000d_
Stávající zděná, nutné zrušení strojovny a dostavění šachty do nového nástupiště – vnitřní rozměr 1800x2420mm součástí dodávky zhotovitele výtahu																_x000d_
15a Opláštění šachty	_x000d_
Stávající a nové zdivo dle požadavku dodavatele výtahu, nové nástupiště a stavební úpravy po montáži dveří včetně dokončení nástupišť- součástí dodávky zhotovitele stavby																_x000d_
15b Hlava	3300 mm																_x000d_
15c Prohlubeň	_x000d_
Musí být dodrženo 1240 mm (stávající) případně, dle vybraného dodavatele výtahu – součástí dodávky zhotovitele stavby																_x000d_
15d Vstup do prohlubně	Žebříkem součástí dodávky zhotovitele výtahu																_x000d_
15feOsvětlení šachty	Nové součástí dodávky zhotovitele výtahu																_x000d_
16. Prostředí	Stávající - Strojovna a šachta prostředí normální 																_x000d_
17.Vodítka kabiny a protiváhy	Nová včetně kotev, nová protiváha																_x000d_
18.Díly šachty	RAL																_x000d_
19.Ostatní	Okenní výplně a střecha nad venkovní stanici																_x000d_
												_x000d_
Požadavky na dodávku zhotovitele výtahu:																	_x000d_
"Zpracování technické dokumentace výtahu (technická dokumentace výtahu, výkresy a technická zpráva bez stavební části – včetně zajištění stanoviska IBP)	"																	_x000d_
Výrobu výtahu a dodávku na staveniště.																	_x000d_
Demontáž stávajícího výtahu																	_x000d_
Montáž výtahu																	_x000d_
Lešení pro montáž výtahu																	_x000d_
Odzkoušení a předání výtahu objednateli včetně všech dokumentů, zkoušek a revizí																	_x000d_
Obousměrné dorozumívací zařízení.																	_x000d_
Obousměrné dorozumívací zařízení.																	_x000d_
Záruka na celé dílo 60 měsíců																	_x000d_
																	_x000d_
Dodávky zhotovitele výtahu nepředpokládají realizaci - součást dodávky zhotovitele stavby:																	_x000d_
Nový přívod včetně revize																	_x000d_
Prostor pro provádění pomocných a montážních prací s el. přípojkou																	_x000d_
Úprava stávající šachty dle stavebního projektu																	_x000d_
Vytvoření nástupišť																	_x000d_
Odvoz a likvidace suti a odpadu																	_x000d_
Dokončovací práce na nástupištích																	_x000d_
Oprava dlažby na nástupištích																	_x000d_
Úklid po stavebních pracích, odvoz a ekologická likvidace sutě a odpadu																	_x000d_
</t>
  </si>
  <si>
    <t>99</t>
  </si>
  <si>
    <t>99911R2</t>
  </si>
  <si>
    <t>Náhrada za šrot</t>
  </si>
  <si>
    <t>194</t>
  </si>
  <si>
    <t>997</t>
  </si>
  <si>
    <t xml:space="preserve">Přesun sutě   </t>
  </si>
  <si>
    <t>997013153</t>
  </si>
  <si>
    <t>Vnitrostaveništní doprava suti a vybouraných hmot pro budovy v do 12 m s omezením mechanizace</t>
  </si>
  <si>
    <t>196</t>
  </si>
  <si>
    <t>https://podminky.urs.cz/item/CS_URS_2025_02/997013153</t>
  </si>
  <si>
    <t>101</t>
  </si>
  <si>
    <t>997013501</t>
  </si>
  <si>
    <t>Odvoz suti a vybouraných hmot na skládku nebo meziskládku do 1 km se složením</t>
  </si>
  <si>
    <t>198</t>
  </si>
  <si>
    <t>https://podminky.urs.cz/item/CS_URS_2025_02/997013501</t>
  </si>
  <si>
    <t>997013509</t>
  </si>
  <si>
    <t>Příplatek k odvozu suti a vybouraných hmot na skládku ZKD 1 km přes 1 km</t>
  </si>
  <si>
    <t>200</t>
  </si>
  <si>
    <t>https://podminky.urs.cz/item/CS_URS_2025_02/997013509</t>
  </si>
  <si>
    <t>103</t>
  </si>
  <si>
    <t>997013631</t>
  </si>
  <si>
    <t>Poplatek za uložení na skládce (skládkovné) stavebního odpadu směsného kód odpadu 17 09 04</t>
  </si>
  <si>
    <t>202</t>
  </si>
  <si>
    <t>https://podminky.urs.cz/item/CS_URS_2025_02/997013631</t>
  </si>
  <si>
    <t>998</t>
  </si>
  <si>
    <t xml:space="preserve">Přesun hmot   </t>
  </si>
  <si>
    <t>998011009</t>
  </si>
  <si>
    <t>Přesun hmot pro budovy zděné s omezením mechanizace pro budovy v přes 6 do 12 m</t>
  </si>
  <si>
    <t>204</t>
  </si>
  <si>
    <t>https://podminky.urs.cz/item/CS_URS_2025_02/998011009</t>
  </si>
  <si>
    <t>PSV</t>
  </si>
  <si>
    <t xml:space="preserve">Práce a dodávky PSV   </t>
  </si>
  <si>
    <t>712</t>
  </si>
  <si>
    <t xml:space="preserve">Povlakové krytiny   </t>
  </si>
  <si>
    <t>105</t>
  </si>
  <si>
    <t>7121111R1</t>
  </si>
  <si>
    <t>Bezpečnostní přepad střechy - otvory v atice</t>
  </si>
  <si>
    <t>ks</t>
  </si>
  <si>
    <t>206</t>
  </si>
  <si>
    <t>712340831</t>
  </si>
  <si>
    <t>Odstranění povlakové krytiny střech do 10° z pásů NAIP přitavených v plné ploše jednovrstvé</t>
  </si>
  <si>
    <t>208</t>
  </si>
  <si>
    <t>https://podminky.urs.cz/item/CS_URS_2025_02/712340831</t>
  </si>
  <si>
    <t xml:space="preserve">8,365+5,113   </t>
  </si>
  <si>
    <t xml:space="preserve">460,541+(65,0*0,8)   </t>
  </si>
  <si>
    <t xml:space="preserve">"jižní, šikmá část" (0,5+0,6+1,8)*34,275   </t>
  </si>
  <si>
    <t xml:space="preserve">"schodišťová šachta" 4,16+7,15   </t>
  </si>
  <si>
    <t>107</t>
  </si>
  <si>
    <t>712341559</t>
  </si>
  <si>
    <t>Provedení povlakové krytiny střech do 10° pásy NAIP přitavením v plné ploše</t>
  </si>
  <si>
    <t>210</t>
  </si>
  <si>
    <t>https://podminky.urs.cz/item/CS_URS_2025_02/712341559</t>
  </si>
  <si>
    <t xml:space="preserve">"výtahová šachta" (2,4*2,8)+(10,4*0,70)   </t>
  </si>
  <si>
    <t xml:space="preserve">"schodišťová šachta" (7,15*1,0)+4,16   </t>
  </si>
  <si>
    <t>62832001</t>
  </si>
  <si>
    <t>pás asfaltový natavitelný oxidovaný tl. 3,5mm typu V60 S35 s vložkou ze skleněné rohože, s jemnozrnným minerálním posypem</t>
  </si>
  <si>
    <t>212</t>
  </si>
  <si>
    <t xml:space="preserve">25,31 * 1,15   </t>
  </si>
  <si>
    <t>109</t>
  </si>
  <si>
    <t>712361701</t>
  </si>
  <si>
    <t>Provedení povlakové krytiny střech do 10° fólií položenou volně s přilepením spojů</t>
  </si>
  <si>
    <t>214</t>
  </si>
  <si>
    <t>https://podminky.urs.cz/item/CS_URS_2025_02/712361701</t>
  </si>
  <si>
    <t xml:space="preserve">484   </t>
  </si>
  <si>
    <t>28323010</t>
  </si>
  <si>
    <t>fólie profilovaná (nopová) drenážní HDPE s výškou nopů 20mm</t>
  </si>
  <si>
    <t>216</t>
  </si>
  <si>
    <t xml:space="preserve">484 * 1,15   </t>
  </si>
  <si>
    <t>111</t>
  </si>
  <si>
    <t>712363081</t>
  </si>
  <si>
    <t>Provedení povlakové krytiny střech do 10° elastometrickou fólií EPDM rozvinutím a natažením v ploše</t>
  </si>
  <si>
    <t>218</t>
  </si>
  <si>
    <t>https://podminky.urs.cz/item/CS_URS_2025_02/712363081</t>
  </si>
  <si>
    <t xml:space="preserve">484+35+80,659   </t>
  </si>
  <si>
    <t xml:space="preserve">10,4+11,3   </t>
  </si>
  <si>
    <t>62853002</t>
  </si>
  <si>
    <t>pás asfaltový samolepicí modifikovaný SBS tl 2,8mm s vložkou ze skleněné tkaniny se spalitelnou fólií nebo jemnozrnný minerálním posypem nebo textilií na horním povrchu</t>
  </si>
  <si>
    <t>220</t>
  </si>
  <si>
    <t xml:space="preserve">621,359 * 1,15   </t>
  </si>
  <si>
    <t>113</t>
  </si>
  <si>
    <t>712363103</t>
  </si>
  <si>
    <t>Provedení povlakové krytiny střech do 10° ukotvení fólie talířovou hmoždinkou do betonu nebo ŽB</t>
  </si>
  <si>
    <t>222</t>
  </si>
  <si>
    <t>https://podminky.urs.cz/item/CS_URS_2025_02/712363103</t>
  </si>
  <si>
    <t xml:space="preserve">"výtahová šachta 10,4+6,72" 154   </t>
  </si>
  <si>
    <t xml:space="preserve">"schodišťová šachta" 11,31*9   </t>
  </si>
  <si>
    <t>59051349</t>
  </si>
  <si>
    <t>hmoždinka talířová s ocelovým předmontovaným trnem pro tepelnou izolaci 8x60 x 275</t>
  </si>
  <si>
    <t>224</t>
  </si>
  <si>
    <t xml:space="preserve">255,79 * 1,05   </t>
  </si>
  <si>
    <t>115</t>
  </si>
  <si>
    <t>712363352</t>
  </si>
  <si>
    <t>Povlakové krytiny střech do 10° z tvarovaných poplastovaných lišt délky 2 m koutová lišta vnitřní rš 100 mm</t>
  </si>
  <si>
    <t>226</t>
  </si>
  <si>
    <t>https://podminky.urs.cz/item/CS_URS_2025_02/712363352</t>
  </si>
  <si>
    <t xml:space="preserve">"výlez" (1,6+1,3)*2   </t>
  </si>
  <si>
    <t xml:space="preserve">"atika" 34,952+15,16+34,952+15,16+2,9+2,7+2,9   </t>
  </si>
  <si>
    <t xml:space="preserve">"podstavce" ((1,0+1,2)*2)*2+((1,3+1,3)*2)*2+((1,32+0,83)*2)*3+((0,3+0,67)*2)*5   </t>
  </si>
  <si>
    <t xml:space="preserve">"Schodišťová věž" 5,8   </t>
  </si>
  <si>
    <t>712363353</t>
  </si>
  <si>
    <t>Povlakové krytiny střech do 10° z tvarovaných poplastovaných lišt délky 2 m koutová lišta vnější rš 100 mm</t>
  </si>
  <si>
    <t>228</t>
  </si>
  <si>
    <t>https://podminky.urs.cz/item/CS_URS_2025_02/712363353</t>
  </si>
  <si>
    <t>117</t>
  </si>
  <si>
    <t>712363358</t>
  </si>
  <si>
    <t>Povlakové krytiny střech do 10° z tvarovaných poplastovaných lišt délky 2 m závětrná lišta rš 250 mm</t>
  </si>
  <si>
    <t>230</t>
  </si>
  <si>
    <t>https://podminky.urs.cz/item/CS_URS_2025_02/712363358</t>
  </si>
  <si>
    <t xml:space="preserve">"atika" 34,952+15,16+34,952+15,16+2,9+2,7+2,9+8,5   </t>
  </si>
  <si>
    <t>712391171</t>
  </si>
  <si>
    <t>Provedení povlakové krytiny střech do 10° podkladní textilní vrstvy</t>
  </si>
  <si>
    <t>232</t>
  </si>
  <si>
    <t>https://podminky.urs.cz/item/CS_URS_2025_02/712391171</t>
  </si>
  <si>
    <t xml:space="preserve">(519*2)   </t>
  </si>
  <si>
    <t xml:space="preserve">"atika výtahová šachta" 10,4*1,0   </t>
  </si>
  <si>
    <t xml:space="preserve">"schodišťová šachta" 11,31   </t>
  </si>
  <si>
    <t>119</t>
  </si>
  <si>
    <t>69311101</t>
  </si>
  <si>
    <t>geotextilie netkaná separační, filtrační, ochranná s převahou recyklovaných PES vláken 300g/m3</t>
  </si>
  <si>
    <t>234</t>
  </si>
  <si>
    <t xml:space="preserve">503,288 * 1,15   </t>
  </si>
  <si>
    <t>69311096</t>
  </si>
  <si>
    <t>geotextilie netkaná separační, filtrační, ochranná s převahou recyklovaných PES vláken 200g/m3</t>
  </si>
  <si>
    <t>236</t>
  </si>
  <si>
    <t xml:space="preserve">481,578389839978 * 1,15   </t>
  </si>
  <si>
    <t>121</t>
  </si>
  <si>
    <t>712771101</t>
  </si>
  <si>
    <t>Provedení ochranné vrstvy z textilií nebo rohoží volně s přesahem vegetační střechy sklon do 5°</t>
  </si>
  <si>
    <t>238</t>
  </si>
  <si>
    <t>https://podminky.urs.cz/item/CS_URS_2025_02/712771101</t>
  </si>
  <si>
    <t xml:space="preserve">5,0+(4*0,3)   </t>
  </si>
  <si>
    <t>28329042</t>
  </si>
  <si>
    <t>fólie PE separační či ochranná tl. 0,2mm</t>
  </si>
  <si>
    <t>240</t>
  </si>
  <si>
    <t xml:space="preserve">6,2 * 1,15   </t>
  </si>
  <si>
    <t>123</t>
  </si>
  <si>
    <t>712771201</t>
  </si>
  <si>
    <t>Provedení drenážní vrstvy vegetační střechy z kameniva tloušťky do 100 mm sklon do 5°</t>
  </si>
  <si>
    <t>242</t>
  </si>
  <si>
    <t>https://podminky.urs.cz/item/CS_URS_2025_02/712771201</t>
  </si>
  <si>
    <t xml:space="preserve">4,984   </t>
  </si>
  <si>
    <t>58333625</t>
  </si>
  <si>
    <t>kamenivo těžené hrubé frakce 4/8</t>
  </si>
  <si>
    <t>244</t>
  </si>
  <si>
    <t xml:space="preserve">4,9*80/1000   </t>
  </si>
  <si>
    <t>125</t>
  </si>
  <si>
    <t>712771401</t>
  </si>
  <si>
    <t>Provedení vegetační vrstvy ze substrátu tloušťky do 100 mm vegetační střechy sklon do 5°</t>
  </si>
  <si>
    <t>246</t>
  </si>
  <si>
    <t>https://podminky.urs.cz/item/CS_URS_2025_02/712771401</t>
  </si>
  <si>
    <t>10321230</t>
  </si>
  <si>
    <t>substrát vegetačních střech extenzivní s vyšším obsahem organické složky</t>
  </si>
  <si>
    <t>248</t>
  </si>
  <si>
    <t xml:space="preserve">484*0,08   </t>
  </si>
  <si>
    <t>127</t>
  </si>
  <si>
    <t>712771531</t>
  </si>
  <si>
    <t>Výsadba předpěstovaných rostlin do 15 ks/m2 vegetační střechy sklon do 5°</t>
  </si>
  <si>
    <t>250</t>
  </si>
  <si>
    <t>https://podminky.urs.cz/item/CS_URS_2025_02/712771531</t>
  </si>
  <si>
    <t>00572610</t>
  </si>
  <si>
    <t>sazenice trvalek pro vegetační střechy</t>
  </si>
  <si>
    <t>252</t>
  </si>
  <si>
    <t>129</t>
  </si>
  <si>
    <t>998712112</t>
  </si>
  <si>
    <t>Přesun hmot tonážní pro krytiny povlakové s omezením mechanizace v objektech v přes 6 do 12 m</t>
  </si>
  <si>
    <t>254</t>
  </si>
  <si>
    <t>https://podminky.urs.cz/item/CS_URS_2025_02/998712112</t>
  </si>
  <si>
    <t>713</t>
  </si>
  <si>
    <t xml:space="preserve">Izolace tepelné   </t>
  </si>
  <si>
    <t>713140841</t>
  </si>
  <si>
    <t>Odstranění tepelné izolace střech nadstřešní připevněné z polystyrenu tl do 100 mm</t>
  </si>
  <si>
    <t>256</t>
  </si>
  <si>
    <t>https://podminky.urs.cz/item/CS_URS_2025_02/713140841</t>
  </si>
  <si>
    <t>131</t>
  </si>
  <si>
    <t>713141131</t>
  </si>
  <si>
    <t>Montáž izolace tepelné střech plochých lepené za studena plně 1 vrstva rohoží, pásů, dílců, desek</t>
  </si>
  <si>
    <t>258</t>
  </si>
  <si>
    <t>https://podminky.urs.cz/item/CS_URS_2025_02/713141131</t>
  </si>
  <si>
    <t xml:space="preserve">(484*2)+(35*2)   </t>
  </si>
  <si>
    <t xml:space="preserve">"Atika 1x120mm" (15,165+34,275+15,165+34,275)*0,75   </t>
  </si>
  <si>
    <t>713141151</t>
  </si>
  <si>
    <t>Montáž izolace tepelné střech plochých kladené volně 1 vrstva rohoží, pásů, dílců, desek</t>
  </si>
  <si>
    <t>260</t>
  </si>
  <si>
    <t>https://podminky.urs.cz/item/CS_URS_2025_02/713141151</t>
  </si>
  <si>
    <t xml:space="preserve">"výtahová šachta, atika" 10,4*0,62   </t>
  </si>
  <si>
    <t xml:space="preserve">"schodišťová šachta, atika" 7,15*1,0   </t>
  </si>
  <si>
    <t>133</t>
  </si>
  <si>
    <t>28372308</t>
  </si>
  <si>
    <t>deska EPS 100 pro trvalé zatížení v tlaku (max. 2000 kg/m2) tl 80mm</t>
  </si>
  <si>
    <t>262</t>
  </si>
  <si>
    <t xml:space="preserve">13,598 * 1,02   </t>
  </si>
  <si>
    <t>28375915</t>
  </si>
  <si>
    <t>deska EPS 150 pro trvalé zatížení v tlaku (max. 3000 kg/m2) tl 120mm</t>
  </si>
  <si>
    <t>264</t>
  </si>
  <si>
    <t xml:space="preserve">1126,68 * 1,02   </t>
  </si>
  <si>
    <t>135</t>
  </si>
  <si>
    <t>713141152</t>
  </si>
  <si>
    <t>Montáž izolace tepelné střech plochých kladené volně 2 vrstvy rohoží, pásů, dílců, desek</t>
  </si>
  <si>
    <t>266</t>
  </si>
  <si>
    <t>https://podminky.urs.cz/item/CS_URS_2025_02/713141152</t>
  </si>
  <si>
    <t xml:space="preserve">"výtahová šachta 2x120" (2,4*2,8)+(10,4*0,35)   </t>
  </si>
  <si>
    <t xml:space="preserve">"schodišťová šachta" 4,16   </t>
  </si>
  <si>
    <t>713191321</t>
  </si>
  <si>
    <t>Montáž izolace tepelné střech plochých osazení odvětrávacích komínků</t>
  </si>
  <si>
    <t>268</t>
  </si>
  <si>
    <t>https://podminky.urs.cz/item/CS_URS_2025_02/713191321</t>
  </si>
  <si>
    <t>137</t>
  </si>
  <si>
    <t>59660212</t>
  </si>
  <si>
    <t>nástavec pro odvětrání kanalizace</t>
  </si>
  <si>
    <t>270</t>
  </si>
  <si>
    <t>998713112</t>
  </si>
  <si>
    <t>Přesun hmot tonážní pro izolace tepelné s omezením mechanizace v objektech v přes 6 do 12 m</t>
  </si>
  <si>
    <t>272</t>
  </si>
  <si>
    <t>https://podminky.urs.cz/item/CS_URS_2025_02/998713112</t>
  </si>
  <si>
    <t>721</t>
  </si>
  <si>
    <t xml:space="preserve">Zdravotechnika - vnitřní kanalizace   </t>
  </si>
  <si>
    <t>139</t>
  </si>
  <si>
    <t>721210822</t>
  </si>
  <si>
    <t>Demontáž vpustí střešních DN 100</t>
  </si>
  <si>
    <t>274</t>
  </si>
  <si>
    <t>https://podminky.urs.cz/item/CS_URS_2025_02/721210822</t>
  </si>
  <si>
    <t>721273153</t>
  </si>
  <si>
    <t>Hlavice ventilační polypropylen PP DN 110</t>
  </si>
  <si>
    <t>488746864</t>
  </si>
  <si>
    <t>https://podminky.urs.cz/item/CS_URS_2025_02/721273153</t>
  </si>
  <si>
    <t>141</t>
  </si>
  <si>
    <t>998721112</t>
  </si>
  <si>
    <t>Přesun hmot tonážní pro vnitřní kanalizaci s omezením mechanizace v objektech v přes 6 do 12 m</t>
  </si>
  <si>
    <t>280</t>
  </si>
  <si>
    <t>https://podminky.urs.cz/item/CS_URS_2025_02/998721112</t>
  </si>
  <si>
    <t>725</t>
  </si>
  <si>
    <t xml:space="preserve">Zdravotechnika - zařizovací předměty   </t>
  </si>
  <si>
    <t>725291511</t>
  </si>
  <si>
    <t>Doplňky zařízení koupelen a záchodů plastové dávkovač tekutého mýdla na 350 ml</t>
  </si>
  <si>
    <t>soubor</t>
  </si>
  <si>
    <t>284</t>
  </si>
  <si>
    <t>143</t>
  </si>
  <si>
    <t>725291521</t>
  </si>
  <si>
    <t>Doplňky zařízení koupelen a záchodů plastové zásobník toaletních papírů</t>
  </si>
  <si>
    <t>286</t>
  </si>
  <si>
    <t>7252915R</t>
  </si>
  <si>
    <t>Doplňky zařízení koupelen a záchodů bezdotykový vysoušeč rukou - vkládání rukou shora</t>
  </si>
  <si>
    <t>288</t>
  </si>
  <si>
    <t>145</t>
  </si>
  <si>
    <t>725291712</t>
  </si>
  <si>
    <t>Doplňky zařízení koupelen a záchodů smaltované madlo krakorcové dl 834 mm</t>
  </si>
  <si>
    <t>290</t>
  </si>
  <si>
    <t>725291721</t>
  </si>
  <si>
    <t>Doplňky zařízení koupelen a záchodů smaltované madlo krakorcové sklopné dl 550 mm</t>
  </si>
  <si>
    <t>292</t>
  </si>
  <si>
    <t>147</t>
  </si>
  <si>
    <t>725291722</t>
  </si>
  <si>
    <t>Doplňky zařízení koupelen a záchodů smaltované madlo krakorcové sklopné dl 834 mm</t>
  </si>
  <si>
    <t>294</t>
  </si>
  <si>
    <t>998725202</t>
  </si>
  <si>
    <t>Přesun hmot procentní pro zařizovací předměty v objektech v přes 6 do 12 m</t>
  </si>
  <si>
    <t>%</t>
  </si>
  <si>
    <t>296</t>
  </si>
  <si>
    <t>https://podminky.urs.cz/item/CS_URS_2025_02/998725202</t>
  </si>
  <si>
    <t>761</t>
  </si>
  <si>
    <t xml:space="preserve">Konstrukce prosvětlovací   </t>
  </si>
  <si>
    <t>149</t>
  </si>
  <si>
    <t>761611111</t>
  </si>
  <si>
    <t>Okno zděné ze skleněných tvárnic 190x190x80 mm bezbarvých lesklých dezén mřížka</t>
  </si>
  <si>
    <t>302</t>
  </si>
  <si>
    <t>https://podminky.urs.cz/item/CS_URS_2025_02/761611111</t>
  </si>
  <si>
    <t>998761112</t>
  </si>
  <si>
    <t>Přesun hmot tonážní pro konstrukce prosvětlovací s omezením mechanizace v objektech v přes 6 do 12 m</t>
  </si>
  <si>
    <t>306</t>
  </si>
  <si>
    <t>https://podminky.urs.cz/item/CS_URS_2025_02/998761112</t>
  </si>
  <si>
    <t>762</t>
  </si>
  <si>
    <t xml:space="preserve">Konstrukce tesařské   </t>
  </si>
  <si>
    <t>151</t>
  </si>
  <si>
    <t>762341036</t>
  </si>
  <si>
    <t>Bednění střech rovných z desek OSB tl 22 mm na sraz šroubovaných na rošt</t>
  </si>
  <si>
    <t>308</t>
  </si>
  <si>
    <t>https://podminky.urs.cz/item/CS_URS_2025_02/762341036</t>
  </si>
  <si>
    <t xml:space="preserve">"atika" 107,55*0,5   </t>
  </si>
  <si>
    <t>762341811</t>
  </si>
  <si>
    <t>Demontáž bednění střech z prken</t>
  </si>
  <si>
    <t>310</t>
  </si>
  <si>
    <t>https://podminky.urs.cz/item/CS_URS_2025_02/762341811</t>
  </si>
  <si>
    <t xml:space="preserve">"jižní, šikmá část" 3*34,275   </t>
  </si>
  <si>
    <t>153</t>
  </si>
  <si>
    <t>762342214</t>
  </si>
  <si>
    <t>Montáž laťování na střechách jednoduchých sklonu do 60° osové vzdálenosti do 360 mm</t>
  </si>
  <si>
    <t>312</t>
  </si>
  <si>
    <t>https://podminky.urs.cz/item/CS_URS_2025_02/762342214</t>
  </si>
  <si>
    <t xml:space="preserve">"atika" 53,775*0,03   </t>
  </si>
  <si>
    <t>60514114</t>
  </si>
  <si>
    <t>řezivo jehličnaté lať impregnovaná dl 4 m</t>
  </si>
  <si>
    <t>314</t>
  </si>
  <si>
    <t>155</t>
  </si>
  <si>
    <t>762711820</t>
  </si>
  <si>
    <t>Demontáž prostorových vázaných kcí z hraněného řeziva průřezové plochy do 224 cm2</t>
  </si>
  <si>
    <t>316</t>
  </si>
  <si>
    <t>https://podminky.urs.cz/item/CS_URS_2025_02/762711820</t>
  </si>
  <si>
    <t xml:space="preserve">34,275*4   </t>
  </si>
  <si>
    <t>762841110</t>
  </si>
  <si>
    <t>Montáž podbíjení stropů a střech rovných z hrubých prken na sraz</t>
  </si>
  <si>
    <t>318</t>
  </si>
  <si>
    <t>https://podminky.urs.cz/item/CS_URS_2025_02/762841110</t>
  </si>
  <si>
    <t xml:space="preserve">"nastavení šindelové střechy" 0,7   </t>
  </si>
  <si>
    <t>157</t>
  </si>
  <si>
    <t>60515121</t>
  </si>
  <si>
    <t>řezivo jehličnaté boční prkno 40-60mm</t>
  </si>
  <si>
    <t>320</t>
  </si>
  <si>
    <t>998762112</t>
  </si>
  <si>
    <t>Přesun hmot tonážní pro kce tesařské s omezením mechanizace v objektech v přes 6 do 12 m</t>
  </si>
  <si>
    <t>322</t>
  </si>
  <si>
    <t>https://podminky.urs.cz/item/CS_URS_2025_02/998762112</t>
  </si>
  <si>
    <t>763</t>
  </si>
  <si>
    <t xml:space="preserve">Konstrukce suché výstavby   </t>
  </si>
  <si>
    <t>159</t>
  </si>
  <si>
    <t>763111333</t>
  </si>
  <si>
    <t>SDK příčka tl 100 mm profil CW+UW 75 desky 1xH2 12,5 TI 60 mm EI 30 Rw 45 dB</t>
  </si>
  <si>
    <t>324</t>
  </si>
  <si>
    <t>https://podminky.urs.cz/item/CS_URS_2025_02/763111333</t>
  </si>
  <si>
    <t xml:space="preserve">"1.NP" 9,672+12,414+5,165+7,652+6,162+6,162+25,729+1,964+0,936+2,817+5,46+2,696+6,084+2,652+2,193+1,348   </t>
  </si>
  <si>
    <t xml:space="preserve">"2.NP" 9,54+12,23+5,07+7,52+6,08+6,08+25,37+2,84+2,46+5,69+2,62+6,00+1,85   </t>
  </si>
  <si>
    <t>763111343</t>
  </si>
  <si>
    <t>SDK příčka tl 100 mm profil CW+UW 75 desky 1xH2DF 12,5 EI 45 Rw 45 dB</t>
  </si>
  <si>
    <t>326</t>
  </si>
  <si>
    <t>https://podminky.urs.cz/item/CS_URS_2025_02/763111343</t>
  </si>
  <si>
    <t xml:space="preserve">"1.NP" 6,864+2,175   </t>
  </si>
  <si>
    <t xml:space="preserve">"2.NP" 6,776+2,25   </t>
  </si>
  <si>
    <t>161</t>
  </si>
  <si>
    <t>763111313</t>
  </si>
  <si>
    <t>SDK příčka tl 100 mm profil CW+UW 75 desky 1xA 12,5 bez TI EI 15 Rw</t>
  </si>
  <si>
    <t>328</t>
  </si>
  <si>
    <t>https://podminky.urs.cz/item/CS_URS_2025_02/763111313</t>
  </si>
  <si>
    <t xml:space="preserve">"2.NP dočasná u oken" 9,94+18,4+3,14+36,57+37,66+6,8+36,10   </t>
  </si>
  <si>
    <t xml:space="preserve">"3.NP dočasná u oken" 10,34+12,31+10,48+13,50+15,04+15,35+14,03+6,95+7,56+14,22+15,57   </t>
  </si>
  <si>
    <t xml:space="preserve">"3.NP doplnění k oknům" 4,145+3,849+3,849+3,849+3,849+3,849   </t>
  </si>
  <si>
    <t xml:space="preserve">"1.NP doplnění k oknům" 1,511   </t>
  </si>
  <si>
    <t xml:space="preserve">"1.NP dočasná u oken" 12,537+1,872+21,543+37,877+6,831+28,20+15,088   </t>
  </si>
  <si>
    <t>763111417</t>
  </si>
  <si>
    <t>SDK příčka tl 150 mm profil CW+UW 100 desky 2xA 12,5 TI 100 mm EI 60 Rw 55 DB</t>
  </si>
  <si>
    <t>330</t>
  </si>
  <si>
    <t>https://podminky.urs.cz/item/CS_URS_2025_02/763111417</t>
  </si>
  <si>
    <t xml:space="preserve">"1.NP" 19,155+12,515+2,862+15,494+21,969+12,164+12,164+4,075+6,026+11,966   </t>
  </si>
  <si>
    <t xml:space="preserve">"2.NP" 3,796+4,851+8,924+20,08+12,178+12,178+2,802+15,272+21,888+12,008+12,008   </t>
  </si>
  <si>
    <t>163</t>
  </si>
  <si>
    <t>763111426</t>
  </si>
  <si>
    <t>SDK příčka tl 150 mm profil CW+UW 100 desky 2xDF 12,5 s izolací EI 90 Rw do 59 dB</t>
  </si>
  <si>
    <t>332</t>
  </si>
  <si>
    <t>https://podminky.urs.cz/item/CS_URS_2025_02/763111426</t>
  </si>
  <si>
    <t xml:space="preserve">"1.NP" 6,923+3,789   </t>
  </si>
  <si>
    <t xml:space="preserve">"2.NP" 6,923   </t>
  </si>
  <si>
    <t>763113343</t>
  </si>
  <si>
    <t xml:space="preserve">SDK příčka instalační tl 205 mm zdvojený profil CW+UW 75 desky 2xH2 12,5  EI 90 Rw 52 dB</t>
  </si>
  <si>
    <t>334</t>
  </si>
  <si>
    <t>https://podminky.urs.cz/item/CS_URS_2025_02/763113343</t>
  </si>
  <si>
    <t xml:space="preserve">"1.NP" 8,056+3,111+9,36+5,928   </t>
  </si>
  <si>
    <t xml:space="preserve">"2.NP" 5,852+7,932+3,071+9,24   </t>
  </si>
  <si>
    <t>165</t>
  </si>
  <si>
    <t>763111811</t>
  </si>
  <si>
    <t>Demontáž SDK příčky s jednoduchou ocelovou nosnou konstrukcí opláštění jednoduché</t>
  </si>
  <si>
    <t>336</t>
  </si>
  <si>
    <t>https://podminky.urs.cz/item/CS_URS_2025_02/763111811</t>
  </si>
  <si>
    <t>763111812</t>
  </si>
  <si>
    <t>Demontáž SDK příčky s jednoduchou ocelovou nosnou konstrukcí opláštění dvojité</t>
  </si>
  <si>
    <t>338</t>
  </si>
  <si>
    <t>https://podminky.urs.cz/item/CS_URS_2025_02/763111812</t>
  </si>
  <si>
    <t xml:space="preserve">"2.NP" 1,818   </t>
  </si>
  <si>
    <t>167</t>
  </si>
  <si>
    <t>763121411</t>
  </si>
  <si>
    <t>SDK stěna předsazená tl 62,5 mm profil CW+UW 50 deska 1xA 12,5 bez TI EI 15</t>
  </si>
  <si>
    <t>340</t>
  </si>
  <si>
    <t>https://podminky.urs.cz/item/CS_URS_2025_02/763121411</t>
  </si>
  <si>
    <t xml:space="preserve">"obložení rozbočení pitné a požární vody" 1,482+0,468   </t>
  </si>
  <si>
    <t>763121423</t>
  </si>
  <si>
    <t>SDK stěna předsazená tl 87,5 mm profil CW+UW 75 deska 1xDF 12,5 TI 40 mm EI 30</t>
  </si>
  <si>
    <t>342</t>
  </si>
  <si>
    <t>https://podminky.urs.cz/item/CS_URS_2025_02/763121423</t>
  </si>
  <si>
    <t xml:space="preserve">"1.NP" 9,633+1,365+1,365   </t>
  </si>
  <si>
    <t xml:space="preserve">"2.NP" 1,078+1,232+11,427   </t>
  </si>
  <si>
    <t>169</t>
  </si>
  <si>
    <t>763121463</t>
  </si>
  <si>
    <t>SDK stěna předsazená tl 105 mm profil CW+UW 75 desky 2xDF 15 bez izolace EI 60</t>
  </si>
  <si>
    <t>344</t>
  </si>
  <si>
    <t>https://podminky.urs.cz/item/CS_URS_2025_02/763121463</t>
  </si>
  <si>
    <t xml:space="preserve">"3.NP výtahová šachta" 4,243   </t>
  </si>
  <si>
    <t>7631218R1</t>
  </si>
  <si>
    <t>Demontáž SDK obložení sloupů</t>
  </si>
  <si>
    <t>346</t>
  </si>
  <si>
    <t xml:space="preserve">"1.NP obložení sloupů" ((4*0,4)*3)*14   </t>
  </si>
  <si>
    <t xml:space="preserve">"2.NP obložení sloupů" ((4*0,4)*3)*16   </t>
  </si>
  <si>
    <t>171</t>
  </si>
  <si>
    <t>763122812</t>
  </si>
  <si>
    <t>Demontáž desek dvojité opláštění SDK předsazená/šachtová stěna</t>
  </si>
  <si>
    <t>348</t>
  </si>
  <si>
    <t>https://podminky.urs.cz/item/CS_URS_2025_02/763122812</t>
  </si>
  <si>
    <t xml:space="preserve">"2.NP" (3,6+1,005+1,005)*3,1   </t>
  </si>
  <si>
    <t xml:space="preserve">"3.NP" 3,4*3,1   </t>
  </si>
  <si>
    <t>763132121</t>
  </si>
  <si>
    <t>SDK podhled samostatný požární předěl desky 2xDF12,5 TI40 mm EI Z/S45/60 dvouvrstvá spodní kce CD+UD</t>
  </si>
  <si>
    <t>350</t>
  </si>
  <si>
    <t>https://podminky.urs.cz/item/CS_URS_2025_02/763132121</t>
  </si>
  <si>
    <t xml:space="preserve">"1.NP schodiště" 15,363+5,415   </t>
  </si>
  <si>
    <t xml:space="preserve">"1.NP nové prostory" 49,49+7,943+5,2+9,09+11,762+16,288+19,596+12,148+12,148+12,083+3,52+28,69   </t>
  </si>
  <si>
    <t xml:space="preserve">"2.NP schodiště" 26,149   </t>
  </si>
  <si>
    <t xml:space="preserve">"2.NP nové prostory" 2,258+12,411+35,37+17,395+11,771+17,236+19,596+12,148+12,148+12,255+9,856+33,81   </t>
  </si>
  <si>
    <t xml:space="preserve">"2.NP šachta 6 a 7" 1,281+0,605   </t>
  </si>
  <si>
    <t xml:space="preserve">"3.NP sklad vedle výtahu" 12,921   </t>
  </si>
  <si>
    <t>173</t>
  </si>
  <si>
    <t>763135102</t>
  </si>
  <si>
    <t>Montáž SDK kazetového podhledu z kazet 600x600 mm na zavěšenou polozapuštěnou nosnou konstrukci</t>
  </si>
  <si>
    <t>352</t>
  </si>
  <si>
    <t>https://podminky.urs.cz/item/CS_URS_2025_02/763135102</t>
  </si>
  <si>
    <t xml:space="preserve">"1.NP" 49,108+15,265+4,86+19,596+103,739+12,148+6,10+16,587+1,5   </t>
  </si>
  <si>
    <t xml:space="preserve">"2.NP" 12,411+27,279+4,53+5,046+36,33+19,596+12,148+1,752+6,124+17,395   </t>
  </si>
  <si>
    <t xml:space="preserve">"3.NP" 11,559   </t>
  </si>
  <si>
    <t>59030571</t>
  </si>
  <si>
    <t>podhled kazetový bez děrování polozapuštená hrana tl 10mm 600x600mm</t>
  </si>
  <si>
    <t>354</t>
  </si>
  <si>
    <t>175</t>
  </si>
  <si>
    <t>763135812</t>
  </si>
  <si>
    <t>Demontáž podhledu sádrokartonového kazetového na roštu polozapuštěném</t>
  </si>
  <si>
    <t>356</t>
  </si>
  <si>
    <t>https://podminky.urs.cz/item/CS_URS_2025_02/763135812</t>
  </si>
  <si>
    <t xml:space="preserve">"2.NP" 157,488   </t>
  </si>
  <si>
    <t>763164536</t>
  </si>
  <si>
    <t>SDK obklad kovových kcí tvaru L š do 0,8 m desky 1xDF 15</t>
  </si>
  <si>
    <t>358</t>
  </si>
  <si>
    <t>https://podminky.urs.cz/item/CS_URS_2025_02/763164536</t>
  </si>
  <si>
    <t xml:space="preserve">"zakrytí podhledu z boku u oken ke stropu" 2*0,4*35,0   </t>
  </si>
  <si>
    <t>177</t>
  </si>
  <si>
    <t>763164718</t>
  </si>
  <si>
    <t>SDK obklad kcí uzavřeného tvaru š do 0,8 m desky 2xDF 15</t>
  </si>
  <si>
    <t>360</t>
  </si>
  <si>
    <t>https://podminky.urs.cz/item/CS_URS_2025_02/763164718</t>
  </si>
  <si>
    <t>76317241R</t>
  </si>
  <si>
    <t>Montáž dvířek revizních protipožárních SDK kcí vel. 300 x 300 mm pro příčky a předsazené stěny</t>
  </si>
  <si>
    <t>362</t>
  </si>
  <si>
    <t>https://podminky.urs.cz/item/CS_URS_2025_02/76317241R</t>
  </si>
  <si>
    <t>179</t>
  </si>
  <si>
    <t>590307mat</t>
  </si>
  <si>
    <t xml:space="preserve">dvířka revizní protipožární pro stěny a podhledy EI 60  300x300 mm</t>
  </si>
  <si>
    <t>364</t>
  </si>
  <si>
    <t>76317242R</t>
  </si>
  <si>
    <t>Montáž dvířek revizních protipožárních SDK kcí vel. 500 x 500 mm pro příčky a předsazené stěny</t>
  </si>
  <si>
    <t>366</t>
  </si>
  <si>
    <t>https://podminky.urs.cz/item/CS_URS_2025_02/76317242R</t>
  </si>
  <si>
    <t>181</t>
  </si>
  <si>
    <t>590308mat</t>
  </si>
  <si>
    <t xml:space="preserve">dvířka revizní protipožární pro stěny a podhledy EI 60  500x500 mm</t>
  </si>
  <si>
    <t>368</t>
  </si>
  <si>
    <t>763431801</t>
  </si>
  <si>
    <t>Demontáž minerálního podhledu zavěšeného na viditelném roštu</t>
  </si>
  <si>
    <t>370</t>
  </si>
  <si>
    <t>https://podminky.urs.cz/item/CS_URS_2025_02/763431801</t>
  </si>
  <si>
    <t xml:space="preserve">"1.NP" 15,963+19,656+89,529   </t>
  </si>
  <si>
    <t xml:space="preserve">"2.NP" 12,331+27,279+4,53   </t>
  </si>
  <si>
    <t xml:space="preserve">"3.NP" 15,663+6,528   </t>
  </si>
  <si>
    <t>183</t>
  </si>
  <si>
    <t>998763113</t>
  </si>
  <si>
    <t>Přesun hmot tonážní pro dřevostavby s omezením mechanizace v objektech v přes 6 do 12 m</t>
  </si>
  <si>
    <t>372</t>
  </si>
  <si>
    <t>https://podminky.urs.cz/item/CS_URS_2025_02/998763113</t>
  </si>
  <si>
    <t>764</t>
  </si>
  <si>
    <t xml:space="preserve">Konstrukce klempířské   </t>
  </si>
  <si>
    <t>764002841</t>
  </si>
  <si>
    <t>Demontáž oplechování horních ploch zdí a nadezdívek do suti</t>
  </si>
  <si>
    <t>374</t>
  </si>
  <si>
    <t>https://podminky.urs.cz/item/CS_URS_2025_02/764002841</t>
  </si>
  <si>
    <t xml:space="preserve">"atika" 34,952+15,16+34,952+15,16+2,9+3,68+2,9+2,15+3,16+2,15   </t>
  </si>
  <si>
    <t xml:space="preserve">"jižní, šikmá část" 34,275   </t>
  </si>
  <si>
    <t>185</t>
  </si>
  <si>
    <t>764002851</t>
  </si>
  <si>
    <t>Demontáž oplechování parapetů do suti</t>
  </si>
  <si>
    <t>376</t>
  </si>
  <si>
    <t>https://podminky.urs.cz/item/CS_URS_2025_02/764002851</t>
  </si>
  <si>
    <t xml:space="preserve">"2.NP" 1,17*2   </t>
  </si>
  <si>
    <t xml:space="preserve">"3.NP" 1,17*2   </t>
  </si>
  <si>
    <t>764004801</t>
  </si>
  <si>
    <t>Demontáž podokapního žlabu do suti</t>
  </si>
  <si>
    <t>378</t>
  </si>
  <si>
    <t>https://podminky.urs.cz/item/CS_URS_2025_02/764004801</t>
  </si>
  <si>
    <t>187</t>
  </si>
  <si>
    <t>764004861</t>
  </si>
  <si>
    <t>Demontáž svodu do suti</t>
  </si>
  <si>
    <t>380</t>
  </si>
  <si>
    <t>https://podminky.urs.cz/item/CS_URS_2025_02/764004861</t>
  </si>
  <si>
    <t xml:space="preserve">"1.NP" 3,6   </t>
  </si>
  <si>
    <t>764226444</t>
  </si>
  <si>
    <t>Oplechování parapetů rovných celoplošně lepené z Al plechu rš 330 mm</t>
  </si>
  <si>
    <t>382</t>
  </si>
  <si>
    <t>https://podminky.urs.cz/item/CS_URS_2025_02/764226444</t>
  </si>
  <si>
    <t xml:space="preserve">1,135   </t>
  </si>
  <si>
    <t xml:space="preserve">1,17*4   </t>
  </si>
  <si>
    <t xml:space="preserve">1,135*2   </t>
  </si>
  <si>
    <t xml:space="preserve">1,37   </t>
  </si>
  <si>
    <t xml:space="preserve">2,18   </t>
  </si>
  <si>
    <t xml:space="preserve">2,32   </t>
  </si>
  <si>
    <t xml:space="preserve">2,38*3   </t>
  </si>
  <si>
    <t xml:space="preserve">2,6   </t>
  </si>
  <si>
    <t xml:space="preserve">2,6*11   </t>
  </si>
  <si>
    <t>189</t>
  </si>
  <si>
    <t>764244406</t>
  </si>
  <si>
    <t>Oplechování horních ploch a nadezdívek bez rohů z TiZn předzvětral plechu kotvené rš 500 mm</t>
  </si>
  <si>
    <t>384</t>
  </si>
  <si>
    <t>https://podminky.urs.cz/item/CS_URS_2025_02/764244406</t>
  </si>
  <si>
    <t xml:space="preserve">"atika" 34,952+15,16+34,952+7,86+2,9+3,68+2,9+2,15+3,16+2,15   </t>
  </si>
  <si>
    <t>764244407</t>
  </si>
  <si>
    <t>Oplechování horních ploch a nadezdívek bez rohů z TiZn předzvětral plechu kotvené rš 670 mm</t>
  </si>
  <si>
    <t>386</t>
  </si>
  <si>
    <t>https://podminky.urs.cz/item/CS_URS_2025_02/764244407</t>
  </si>
  <si>
    <t xml:space="preserve">7,3   </t>
  </si>
  <si>
    <t>191</t>
  </si>
  <si>
    <t>764244411</t>
  </si>
  <si>
    <t>Oplechování horních ploch a nadezdívek bez rohů z TiZn předzvětral plechu kotvené rš přes 800 mm</t>
  </si>
  <si>
    <t>388</t>
  </si>
  <si>
    <t>https://podminky.urs.cz/item/CS_URS_2025_02/764244411</t>
  </si>
  <si>
    <t>764541405</t>
  </si>
  <si>
    <t>Žlab podokapní půlkruhový z TiZn předzvětralého plechu rš 330 mm</t>
  </si>
  <si>
    <t>390</t>
  </si>
  <si>
    <t>https://podminky.urs.cz/item/CS_URS_2025_02/764541405</t>
  </si>
  <si>
    <t>193</t>
  </si>
  <si>
    <t>764541446</t>
  </si>
  <si>
    <t>Kotlík oválný (trychtýřový) pro podokapní žlaby z TiZn předzvětralého plechu 330/100 mm</t>
  </si>
  <si>
    <t>392</t>
  </si>
  <si>
    <t>https://podminky.urs.cz/item/CS_URS_2025_02/764541446</t>
  </si>
  <si>
    <t>764548423</t>
  </si>
  <si>
    <t>Svody kruhové včetně objímek, kolen, odskoků z TiZn předzvětralého plechu průměru 100 mm</t>
  </si>
  <si>
    <t>394</t>
  </si>
  <si>
    <t>https://podminky.urs.cz/item/CS_URS_2025_02/764548423</t>
  </si>
  <si>
    <t>195</t>
  </si>
  <si>
    <t>998764112</t>
  </si>
  <si>
    <t>Přesun hmot tonážní pro konstrukce klempířské s omezením mechanizace v objektech v přes 6 do 12 m</t>
  </si>
  <si>
    <t>396</t>
  </si>
  <si>
    <t>https://podminky.urs.cz/item/CS_URS_2025_02/998764112</t>
  </si>
  <si>
    <t>766</t>
  </si>
  <si>
    <t xml:space="preserve">Konstrukce truhlářské   </t>
  </si>
  <si>
    <t>766111820</t>
  </si>
  <si>
    <t>Demontáž truhlářských stěn dřevěných plných</t>
  </si>
  <si>
    <t>398</t>
  </si>
  <si>
    <t>https://podminky.urs.cz/item/CS_URS_2025_02/766111820</t>
  </si>
  <si>
    <t xml:space="preserve">"1.NP" 1,867   </t>
  </si>
  <si>
    <t>197</t>
  </si>
  <si>
    <t>766411811</t>
  </si>
  <si>
    <t>Demontáž truhlářského obložení stěn z panelů plochy do 1,5 m2</t>
  </si>
  <si>
    <t>400</t>
  </si>
  <si>
    <t>https://podminky.urs.cz/item/CS_URS_2025_02/766411811</t>
  </si>
  <si>
    <t>766411821</t>
  </si>
  <si>
    <t>Demontáž truhlářského obložení stěn z palubek</t>
  </si>
  <si>
    <t>402</t>
  </si>
  <si>
    <t>https://podminky.urs.cz/item/CS_URS_2025_02/766411821</t>
  </si>
  <si>
    <t xml:space="preserve">"schodiště z jižní strany" 14,75+10,206+8,86+0,84+15,46   </t>
  </si>
  <si>
    <t xml:space="preserve">"plastika na zdi" 3*4   </t>
  </si>
  <si>
    <t>199</t>
  </si>
  <si>
    <t>766421821</t>
  </si>
  <si>
    <t>Demontáž truhlářského obložení podhledů z palubek</t>
  </si>
  <si>
    <t>404</t>
  </si>
  <si>
    <t>https://podminky.urs.cz/item/CS_URS_2025_02/766421821</t>
  </si>
  <si>
    <t xml:space="preserve">"1.NP" 17,839+2,418+4,274   </t>
  </si>
  <si>
    <t>766441821</t>
  </si>
  <si>
    <t>Demontáž parapetních desek dřevěných nebo plastových šířky do 30 cm délky přes 1,0 m</t>
  </si>
  <si>
    <t>406</t>
  </si>
  <si>
    <t>201</t>
  </si>
  <si>
    <t>766622132</t>
  </si>
  <si>
    <t>Montáž plastových oken plochy přes 1 m2 otevíravých výšky do 2,5 m s rámem do zdiva</t>
  </si>
  <si>
    <t>408</t>
  </si>
  <si>
    <t>https://podminky.urs.cz/item/CS_URS_2025_02/766622132</t>
  </si>
  <si>
    <t xml:space="preserve">4*2,08   </t>
  </si>
  <si>
    <t>766622136</t>
  </si>
  <si>
    <t>Montáž plastových oken plochy přes 1 m2 otevíravých výšky do 2,5 m s rámem do celostěnových panelů</t>
  </si>
  <si>
    <t>410</t>
  </si>
  <si>
    <t>https://podminky.urs.cz/item/CS_URS_2025_02/766622136</t>
  </si>
  <si>
    <t xml:space="preserve">2*1,86   </t>
  </si>
  <si>
    <t xml:space="preserve">2,25   </t>
  </si>
  <si>
    <t xml:space="preserve">3,58   </t>
  </si>
  <si>
    <t xml:space="preserve">3,11   </t>
  </si>
  <si>
    <t xml:space="preserve">3,81   </t>
  </si>
  <si>
    <t xml:space="preserve">3*3,90   </t>
  </si>
  <si>
    <t xml:space="preserve">1,35   </t>
  </si>
  <si>
    <t xml:space="preserve">3,48   </t>
  </si>
  <si>
    <t xml:space="preserve">13*4,26   </t>
  </si>
  <si>
    <t xml:space="preserve">"dočasná" 31*1,8   </t>
  </si>
  <si>
    <t>203</t>
  </si>
  <si>
    <t>61140054</t>
  </si>
  <si>
    <t>okno plastové otevíravé/sklopné trojsklo přes plochu 1m2 v1,5-2,5m</t>
  </si>
  <si>
    <t>412</t>
  </si>
  <si>
    <t>766622217</t>
  </si>
  <si>
    <t>Montáž plastových oken plochy do 1 m2 otevíravých s rámem do celostěnových panelů</t>
  </si>
  <si>
    <t>414</t>
  </si>
  <si>
    <t>https://podminky.urs.cz/item/CS_URS_2025_02/766622217</t>
  </si>
  <si>
    <t xml:space="preserve">1   </t>
  </si>
  <si>
    <t xml:space="preserve">"dočasná" 2   </t>
  </si>
  <si>
    <t>205</t>
  </si>
  <si>
    <t>61140050</t>
  </si>
  <si>
    <t>okno plastové otevíravé/sklopné trojsklo do plochy 1m2</t>
  </si>
  <si>
    <t>416</t>
  </si>
  <si>
    <t xml:space="preserve">0,59   </t>
  </si>
  <si>
    <t xml:space="preserve">"dočasná" 2*0,54   </t>
  </si>
  <si>
    <t>766660001</t>
  </si>
  <si>
    <t>Montáž dveřních křídel otvíravých jednokřídlových š do 0,8 m do ocelové zárubně</t>
  </si>
  <si>
    <t>418</t>
  </si>
  <si>
    <t>https://podminky.urs.cz/item/CS_URS_2025_02/766660001</t>
  </si>
  <si>
    <t xml:space="preserve">"2.NP dočasná 80" 4   </t>
  </si>
  <si>
    <t xml:space="preserve">"80" 9+9+1   </t>
  </si>
  <si>
    <t xml:space="preserve">"70" 6+6   </t>
  </si>
  <si>
    <t>207</t>
  </si>
  <si>
    <t>61162086</t>
  </si>
  <si>
    <t>dveře jednokřídlé dřevotřískové povrch laminátový plné 800x1970-2100mm</t>
  </si>
  <si>
    <t>420</t>
  </si>
  <si>
    <t xml:space="preserve">9+14   </t>
  </si>
  <si>
    <t>61162085</t>
  </si>
  <si>
    <t>dveře jednokřídlé dřevotřískové povrch laminátový plné 700x1970-2100mm</t>
  </si>
  <si>
    <t>422</t>
  </si>
  <si>
    <t xml:space="preserve">6+6   </t>
  </si>
  <si>
    <t>209</t>
  </si>
  <si>
    <t>766660002</t>
  </si>
  <si>
    <t>Montáž dveřních křídel otvíravých jednokřídlových š přes 0,8 m do ocelové zárubně</t>
  </si>
  <si>
    <t>424</t>
  </si>
  <si>
    <t>https://podminky.urs.cz/item/CS_URS_2025_02/766660002</t>
  </si>
  <si>
    <t xml:space="preserve">"1.NP 90" 5+1   </t>
  </si>
  <si>
    <t xml:space="preserve">"2.NP 90" 2   </t>
  </si>
  <si>
    <t>61162087</t>
  </si>
  <si>
    <t>dveře jednokřídlé dřevotřískové povrch laminátový plné 900x1970-2100mm</t>
  </si>
  <si>
    <t>426</t>
  </si>
  <si>
    <t>211</t>
  </si>
  <si>
    <t>61173202</t>
  </si>
  <si>
    <t>dveře jednokřídlé dřevěné plné max rozměru otvoru 2,42m2 bezpečnostní třídy RC2</t>
  </si>
  <si>
    <t>428</t>
  </si>
  <si>
    <t>766660012</t>
  </si>
  <si>
    <t>Montáž dveřních křídel otvíravých dvoukřídlových š přes 1,45 m do ocelové zárubně</t>
  </si>
  <si>
    <t>432</t>
  </si>
  <si>
    <t>https://podminky.urs.cz/item/CS_URS_2025_02/766660012</t>
  </si>
  <si>
    <t>213</t>
  </si>
  <si>
    <t>61162117</t>
  </si>
  <si>
    <t>dveře dvoukřídlé dřevotřískové povrch laminátový plné 1650x1970-2100mm</t>
  </si>
  <si>
    <t>434</t>
  </si>
  <si>
    <t>766660021</t>
  </si>
  <si>
    <t>Montáž dveřních křídel otvíravých jednokřídlových š do 0,8 m požárních do ocelové zárubně</t>
  </si>
  <si>
    <t>436</t>
  </si>
  <si>
    <t>https://podminky.urs.cz/item/CS_URS_2025_02/766660021</t>
  </si>
  <si>
    <t>215</t>
  </si>
  <si>
    <t>61162097</t>
  </si>
  <si>
    <t>dveře jednokřídlé dřevotřískové protipožární EI (EW) 30 D3 povrch laminátový plné 700x1970-2100mm</t>
  </si>
  <si>
    <t>438</t>
  </si>
  <si>
    <t>61162098</t>
  </si>
  <si>
    <t>dveře jednokřídlé dřevotřískové protipožární EI (EW) 30 D3 povrch laminátový plné 800x1970-2100mm</t>
  </si>
  <si>
    <t>440</t>
  </si>
  <si>
    <t>217</t>
  </si>
  <si>
    <t>766660022</t>
  </si>
  <si>
    <t>Montáž dveřních křídel otvíravých jednokřídlových š přes 0,8 m požárních do ocelové zárubně</t>
  </si>
  <si>
    <t>442</t>
  </si>
  <si>
    <t>https://podminky.urs.cz/item/CS_URS_2025_02/766660022</t>
  </si>
  <si>
    <t>61165314</t>
  </si>
  <si>
    <t>dveře jednokřídlé dřevotřískové protipožární EI (EW) 30 D3 povrch laminátový plné 900x1970-2100mm</t>
  </si>
  <si>
    <t>444</t>
  </si>
  <si>
    <t>219</t>
  </si>
  <si>
    <t>766660451</t>
  </si>
  <si>
    <t>Montáž vchodových dveří dvoukřídlových bez nadsvětlíku do zdiva</t>
  </si>
  <si>
    <t>448</t>
  </si>
  <si>
    <t>https://podminky.urs.cz/item/CS_URS_2025_02/766660451</t>
  </si>
  <si>
    <t>611441R1</t>
  </si>
  <si>
    <t>dveře plastové vchodové dvoukřídlé otvíravé 1700x1970mm plné</t>
  </si>
  <si>
    <t>450</t>
  </si>
  <si>
    <t>221</t>
  </si>
  <si>
    <t>766660713</t>
  </si>
  <si>
    <t>Montáž dveřních křídel dokování okopného plechu</t>
  </si>
  <si>
    <t>452</t>
  </si>
  <si>
    <t>https://podminky.urs.cz/item/CS_URS_2025_02/766660713</t>
  </si>
  <si>
    <t>54915213</t>
  </si>
  <si>
    <t>plech okopový nerez 915x250x0,6mm</t>
  </si>
  <si>
    <t>454</t>
  </si>
  <si>
    <t>223</t>
  </si>
  <si>
    <t>766660717</t>
  </si>
  <si>
    <t>Montáž dveřních křídel samozavírače na ocelovou zárubeň</t>
  </si>
  <si>
    <t>456</t>
  </si>
  <si>
    <t>https://podminky.urs.cz/item/CS_URS_2025_02/766660717</t>
  </si>
  <si>
    <t xml:space="preserve">"D02" 1   </t>
  </si>
  <si>
    <t xml:space="preserve">"D03" 2   </t>
  </si>
  <si>
    <t xml:space="preserve">"D04" 2   </t>
  </si>
  <si>
    <t xml:space="preserve">"D05" 2   </t>
  </si>
  <si>
    <t xml:space="preserve">"D06" 2   </t>
  </si>
  <si>
    <t xml:space="preserve">"D10" 1   </t>
  </si>
  <si>
    <t xml:space="preserve">"D11" 1   </t>
  </si>
  <si>
    <t xml:space="preserve">"D14" 1   </t>
  </si>
  <si>
    <t xml:space="preserve">"D15" 1   </t>
  </si>
  <si>
    <t>54917250</t>
  </si>
  <si>
    <t>samozavírač dveří hydraulický</t>
  </si>
  <si>
    <t>458</t>
  </si>
  <si>
    <t>225</t>
  </si>
  <si>
    <t>766660720</t>
  </si>
  <si>
    <t>Osazení větrací mřížky s vyříznutím otvoru</t>
  </si>
  <si>
    <t>948418598</t>
  </si>
  <si>
    <t>https://podminky.urs.cz/item/CS_URS_2025_02/766660720</t>
  </si>
  <si>
    <t>42972102</t>
  </si>
  <si>
    <t>mřížka větrací do dřeva kovová 60x600mm</t>
  </si>
  <si>
    <t>773775117</t>
  </si>
  <si>
    <t>227</t>
  </si>
  <si>
    <t>766660734</t>
  </si>
  <si>
    <t>Montáž dveřního bezpečnostního kování - panikového</t>
  </si>
  <si>
    <t>460</t>
  </si>
  <si>
    <t>https://podminky.urs.cz/item/CS_URS_2025_02/766660734</t>
  </si>
  <si>
    <t>54914136</t>
  </si>
  <si>
    <t>kování panikové madlo/klika</t>
  </si>
  <si>
    <t>462</t>
  </si>
  <si>
    <t>229</t>
  </si>
  <si>
    <t>766691912</t>
  </si>
  <si>
    <t>Vyvěšení nebo zavěšení dřevěných křídel oken pl přes 1,5 m2</t>
  </si>
  <si>
    <t>464</t>
  </si>
  <si>
    <t>https://podminky.urs.cz/item/CS_URS_2025_02/766691912</t>
  </si>
  <si>
    <t xml:space="preserve">"2.NP" 2   </t>
  </si>
  <si>
    <t xml:space="preserve">"3.NP" 2   </t>
  </si>
  <si>
    <t>766691914</t>
  </si>
  <si>
    <t>Vyvěšení nebo zavěšení dřevěných křídel dveří pl do 2 m2</t>
  </si>
  <si>
    <t>466</t>
  </si>
  <si>
    <t>https://podminky.urs.cz/item/CS_URS_2025_02/766691914</t>
  </si>
  <si>
    <t xml:space="preserve">"1.NP 70" 1   </t>
  </si>
  <si>
    <t xml:space="preserve">"1.NP 60" 2   </t>
  </si>
  <si>
    <t xml:space="preserve">"1.NP 80" 3   </t>
  </si>
  <si>
    <t xml:space="preserve">"1.NP 90" 3   </t>
  </si>
  <si>
    <t xml:space="preserve">"2.NP 90" 3   </t>
  </si>
  <si>
    <t xml:space="preserve">"2.NP 80 dočasné" 2   </t>
  </si>
  <si>
    <t xml:space="preserve">"2.NP 80" 1   </t>
  </si>
  <si>
    <t xml:space="preserve">"2.NP 70" 1   </t>
  </si>
  <si>
    <t xml:space="preserve">"3.NP 90" 1   </t>
  </si>
  <si>
    <t xml:space="preserve">"3.NP 80" 2   </t>
  </si>
  <si>
    <t>231</t>
  </si>
  <si>
    <t>766691915</t>
  </si>
  <si>
    <t>Vyvěšení nebo zavěšení dřevěných křídel dveří pl přes 2 m2</t>
  </si>
  <si>
    <t>468</t>
  </si>
  <si>
    <t>https://podminky.urs.cz/item/CS_URS_2025_02/766691915</t>
  </si>
  <si>
    <t xml:space="preserve">"1.NP 170" 1   </t>
  </si>
  <si>
    <t xml:space="preserve">"1.NP 140" 1   </t>
  </si>
  <si>
    <t>766691921</t>
  </si>
  <si>
    <t>Vyvěšení nebo zavěšení křídel plastových oken jednoduchých pl do 1 m2</t>
  </si>
  <si>
    <t>470</t>
  </si>
  <si>
    <t>https://podminky.urs.cz/item/CS_URS_2025_02/766691921</t>
  </si>
  <si>
    <t xml:space="preserve">"2.NP dočasné" 1   </t>
  </si>
  <si>
    <t xml:space="preserve">"3.NP dočasné" 1   </t>
  </si>
  <si>
    <t>233</t>
  </si>
  <si>
    <t>766691922</t>
  </si>
  <si>
    <t>Vyvěšení nebo zavěšení křídel plastových oken jednoduchých pl přes 1 do 2 m2</t>
  </si>
  <si>
    <t>472</t>
  </si>
  <si>
    <t>https://podminky.urs.cz/item/CS_URS_2025_02/766691922</t>
  </si>
  <si>
    <t xml:space="preserve">"1.NP dočasná" 6   </t>
  </si>
  <si>
    <t xml:space="preserve">"2.NP dočasná" 8   </t>
  </si>
  <si>
    <t xml:space="preserve">"3.NP dočasná" 17   </t>
  </si>
  <si>
    <t>766691925</t>
  </si>
  <si>
    <t>Vyvěšení nebo zavěšení křídel plastových dveří plochy přes 2 m2</t>
  </si>
  <si>
    <t>474</t>
  </si>
  <si>
    <t>https://podminky.urs.cz/item/CS_URS_2025_02/766691925</t>
  </si>
  <si>
    <t xml:space="preserve">"1.NP 160" 4   </t>
  </si>
  <si>
    <t>235</t>
  </si>
  <si>
    <t>766694112</t>
  </si>
  <si>
    <t>Montáž parapetních desek dřevěných nebo plastových š do 30 cm dl přes 1,0 do 1,6 m</t>
  </si>
  <si>
    <t>476</t>
  </si>
  <si>
    <t>766694113</t>
  </si>
  <si>
    <t>Montáž parapetních desek dřevěných nebo plastových š do 30 cm dl přes 1,6 do 2,6 m</t>
  </si>
  <si>
    <t>478</t>
  </si>
  <si>
    <t>237</t>
  </si>
  <si>
    <t>766694114</t>
  </si>
  <si>
    <t>Montáž parapetních desek dřevěných nebo plastových š do 30 cm dl přes 2,6 do 3,6 m</t>
  </si>
  <si>
    <t>480</t>
  </si>
  <si>
    <t>766695213</t>
  </si>
  <si>
    <t>Montáž truhlářských prahů dveří jednokřídlových šířky přes 10 cm</t>
  </si>
  <si>
    <t>482</t>
  </si>
  <si>
    <t>https://podminky.urs.cz/item/CS_URS_2025_02/766695213</t>
  </si>
  <si>
    <t>239</t>
  </si>
  <si>
    <t>61187141</t>
  </si>
  <si>
    <t>práh dveřní dřevěný dubový tl 20mm dl 720mm š 150mm</t>
  </si>
  <si>
    <t>484</t>
  </si>
  <si>
    <t>61187181</t>
  </si>
  <si>
    <t>práh dveřní dřevěný dubový tl 20mm dl 920mm š 150mm</t>
  </si>
  <si>
    <t>486</t>
  </si>
  <si>
    <t>241</t>
  </si>
  <si>
    <t>766695233</t>
  </si>
  <si>
    <t>Montáž truhlářských prahů dveří dvoukřídlových šířky přes 10 cm</t>
  </si>
  <si>
    <t>488</t>
  </si>
  <si>
    <t>https://podminky.urs.cz/item/CS_URS_2025_02/766695233</t>
  </si>
  <si>
    <t>61187261R</t>
  </si>
  <si>
    <t>práh dveřní dřevěný dubový tl 20mm dl 1700mm š 150mm</t>
  </si>
  <si>
    <t>490</t>
  </si>
  <si>
    <t>243</t>
  </si>
  <si>
    <t>7668111R1</t>
  </si>
  <si>
    <t>Montáž a dodávka kuchyňské linky vč. pracovní desky bez dřezu a baterie</t>
  </si>
  <si>
    <t>492</t>
  </si>
  <si>
    <t>998766112</t>
  </si>
  <si>
    <t>Přesun hmot tonážní pro kce truhlářské s omezením mechanizace v objektech v přes 6 do 12 m</t>
  </si>
  <si>
    <t>494</t>
  </si>
  <si>
    <t>https://podminky.urs.cz/item/CS_URS_2025_02/998766112</t>
  </si>
  <si>
    <t>767</t>
  </si>
  <si>
    <t xml:space="preserve">Konstrukce zámečnické   </t>
  </si>
  <si>
    <t>245</t>
  </si>
  <si>
    <t>7671111R1</t>
  </si>
  <si>
    <t>Úprava ocelového schodiště v místě styku fasády</t>
  </si>
  <si>
    <t>496</t>
  </si>
  <si>
    <t>7671111R2</t>
  </si>
  <si>
    <t>Úprava poklopu šachty u paty objektu</t>
  </si>
  <si>
    <t>498</t>
  </si>
  <si>
    <t>247</t>
  </si>
  <si>
    <t>767221001</t>
  </si>
  <si>
    <t>Montáž zábradlí z kompozitů kotvených do zdiva</t>
  </si>
  <si>
    <t>500</t>
  </si>
  <si>
    <t>https://podminky.urs.cz/item/CS_URS_2025_02/767221001</t>
  </si>
  <si>
    <t>55283903</t>
  </si>
  <si>
    <t>trubka ocelová bezešvá hladká jakost 11 353 51x2,6mm</t>
  </si>
  <si>
    <t>502</t>
  </si>
  <si>
    <t>249</t>
  </si>
  <si>
    <t>767391112</t>
  </si>
  <si>
    <t>Montáž krytiny z tvarovaných plechů šroubováním</t>
  </si>
  <si>
    <t>504</t>
  </si>
  <si>
    <t>https://podminky.urs.cz/item/CS_URS_2025_02/767391112</t>
  </si>
  <si>
    <t xml:space="preserve">"na šindel" 2,72*6,23   </t>
  </si>
  <si>
    <t>STJ.0019235.URS</t>
  </si>
  <si>
    <t>Trapézový plech SAT40 N, 40/160/960 1,0mm pozink</t>
  </si>
  <si>
    <t>506</t>
  </si>
  <si>
    <t>251</t>
  </si>
  <si>
    <t>767391113</t>
  </si>
  <si>
    <t>Montáž krytiny z tvarovaných plechů přistřelením</t>
  </si>
  <si>
    <t>508</t>
  </si>
  <si>
    <t>https://podminky.urs.cz/item/CS_URS_2025_02/767391113</t>
  </si>
  <si>
    <t xml:space="preserve">"původní šikmá část střechy" 35*1,5   </t>
  </si>
  <si>
    <t>15484113</t>
  </si>
  <si>
    <t>plech trapézový povrchová úprava pozink 40/160 tl 1,00mm</t>
  </si>
  <si>
    <t>510</t>
  </si>
  <si>
    <t>253</t>
  </si>
  <si>
    <t>767416212</t>
  </si>
  <si>
    <t>Montáž modulové fasády LOP pro budovu výšky do 12 m</t>
  </si>
  <si>
    <t>512</t>
  </si>
  <si>
    <t>https://podminky.urs.cz/item/CS_URS_2025_02/767416212</t>
  </si>
  <si>
    <t xml:space="preserve">"severní M01" 158,59   </t>
  </si>
  <si>
    <t xml:space="preserve">"jižní M06" 107,4   </t>
  </si>
  <si>
    <t>76711mat1</t>
  </si>
  <si>
    <t>stěnový sendvičkový panel, výplň PIR</t>
  </si>
  <si>
    <t>514</t>
  </si>
  <si>
    <t xml:space="preserve">357,72 * 1,03   </t>
  </si>
  <si>
    <t>255</t>
  </si>
  <si>
    <t>767416822</t>
  </si>
  <si>
    <t>Demontáž modulové fasády LOP pro budovu výšky do 12 m</t>
  </si>
  <si>
    <t>516</t>
  </si>
  <si>
    <t>https://podminky.urs.cz/item/CS_URS_2025_02/767416822</t>
  </si>
  <si>
    <t xml:space="preserve">"2.NP" 37,274+84,009+93,024+43,020+64,619   </t>
  </si>
  <si>
    <t xml:space="preserve">"1.NP" (6,431+5,237+6,351+4,554+4,629+4,973+40,729+4,23+32,862+40,965+15,736+41,816+37,274)   </t>
  </si>
  <si>
    <t xml:space="preserve">"3.NP" 37,274+84,009+93,024+26,119+38,873   </t>
  </si>
  <si>
    <t>767531215</t>
  </si>
  <si>
    <t>Montáž vstupních kovových nebo plastových rohoží čisticích zón plochy přes 2 m2</t>
  </si>
  <si>
    <t>518</t>
  </si>
  <si>
    <t>https://podminky.urs.cz/item/CS_URS_2025_02/767531215</t>
  </si>
  <si>
    <t xml:space="preserve">(2*0,8)*2   </t>
  </si>
  <si>
    <t>257</t>
  </si>
  <si>
    <t>69752002</t>
  </si>
  <si>
    <t>rohož vstupní provedení hliník extra 27 mm</t>
  </si>
  <si>
    <t>520</t>
  </si>
  <si>
    <t>767581801</t>
  </si>
  <si>
    <t>Demontáž podhledu kazet</t>
  </si>
  <si>
    <t>522</t>
  </si>
  <si>
    <t>https://podminky.urs.cz/item/CS_URS_2025_02/767581801</t>
  </si>
  <si>
    <t xml:space="preserve">"1.NP" 3,829+123,059   </t>
  </si>
  <si>
    <t>259</t>
  </si>
  <si>
    <t>767640111</t>
  </si>
  <si>
    <t>Montáž dveří ocelových nebo hliníkových vchodových jednokřídlových bez nadsvětlíku</t>
  </si>
  <si>
    <t>524</t>
  </si>
  <si>
    <t>https://podminky.urs.cz/item/CS_URS_2025_02/767640111</t>
  </si>
  <si>
    <t>5534124mat</t>
  </si>
  <si>
    <t>dveře Al vchodové jednokřídlové š 900mm prosklené</t>
  </si>
  <si>
    <t>526</t>
  </si>
  <si>
    <t>261</t>
  </si>
  <si>
    <t>767661811</t>
  </si>
  <si>
    <t>Demontáž mříží pevných nebo otevíravých</t>
  </si>
  <si>
    <t>528</t>
  </si>
  <si>
    <t>https://podminky.urs.cz/item/CS_URS_2025_02/767661811</t>
  </si>
  <si>
    <t xml:space="preserve">"1.NP" 1,667+1,62+1,6+15,74+5,4+7,2+4,089+4,25   </t>
  </si>
  <si>
    <t xml:space="preserve">"1.NP stropní" 19,12   </t>
  </si>
  <si>
    <t>767662110</t>
  </si>
  <si>
    <t>Montáž mříží pevných šroubovaných</t>
  </si>
  <si>
    <t>530</t>
  </si>
  <si>
    <t>https://podminky.urs.cz/item/CS_URS_2025_02/767662110</t>
  </si>
  <si>
    <t xml:space="preserve">5*4,59   </t>
  </si>
  <si>
    <t>263</t>
  </si>
  <si>
    <t>76766mat1</t>
  </si>
  <si>
    <t>bezpečnostní mříž na okno 2700x1700mm</t>
  </si>
  <si>
    <t>532</t>
  </si>
  <si>
    <t>76766R1</t>
  </si>
  <si>
    <t>Montáž a dodávka LOP stěna OZO1 vč. oken</t>
  </si>
  <si>
    <t>534</t>
  </si>
  <si>
    <t>265</t>
  </si>
  <si>
    <t>76766R2</t>
  </si>
  <si>
    <t>Montáž a dodávka LOP stěna OZO2 vč. automatických posuvných dveří a oken</t>
  </si>
  <si>
    <t>536</t>
  </si>
  <si>
    <t>76766R3</t>
  </si>
  <si>
    <t>Montáž a dodávka LOP stěna OZO3 vč. automatických posuvných dveří</t>
  </si>
  <si>
    <t>538</t>
  </si>
  <si>
    <t>267</t>
  </si>
  <si>
    <t>76766R4</t>
  </si>
  <si>
    <t>Montáž a dodávka LOP stěna OZO4 vč. automatických posuvných dveří</t>
  </si>
  <si>
    <t>540</t>
  </si>
  <si>
    <t>76766R5</t>
  </si>
  <si>
    <t>Montáž a dodávka LOP stěna OZO5 fixní</t>
  </si>
  <si>
    <t>542</t>
  </si>
  <si>
    <t>269</t>
  </si>
  <si>
    <t>76766R6</t>
  </si>
  <si>
    <t>Montáž a dodávka LOP stěna OZO6 vč. automatických posuvných dveří</t>
  </si>
  <si>
    <t>544</t>
  </si>
  <si>
    <t>76771R1</t>
  </si>
  <si>
    <t>Výroba, dodání a montáž střešního poklopu</t>
  </si>
  <si>
    <t>546</t>
  </si>
  <si>
    <t>271</t>
  </si>
  <si>
    <t>767810811</t>
  </si>
  <si>
    <t>Demontáž mřížek větracích ocelových čtyřhranných nebo kruhových</t>
  </si>
  <si>
    <t>548</t>
  </si>
  <si>
    <t>https://podminky.urs.cz/item/CS_URS_2025_02/767810811</t>
  </si>
  <si>
    <t xml:space="preserve">6   </t>
  </si>
  <si>
    <t>767833802</t>
  </si>
  <si>
    <t>Demontáž vnitřních kovových žebříků přímých délky do 5 m kotvených do zdiva</t>
  </si>
  <si>
    <t>550</t>
  </si>
  <si>
    <t>https://podminky.urs.cz/item/CS_URS_2025_02/767833802</t>
  </si>
  <si>
    <t xml:space="preserve">"3.NP" 1   </t>
  </si>
  <si>
    <t>273</t>
  </si>
  <si>
    <t>767861010</t>
  </si>
  <si>
    <t>Montáž vnitřních kovových žebříků přímých dl přes 2 do 5 m kotvených do zdiva</t>
  </si>
  <si>
    <t>552</t>
  </si>
  <si>
    <t>44983025</t>
  </si>
  <si>
    <t>žebřík výstupový jednoduchý přímý z pozinkované oceli dl 4m</t>
  </si>
  <si>
    <t>554</t>
  </si>
  <si>
    <t>275</t>
  </si>
  <si>
    <t>767996701</t>
  </si>
  <si>
    <t>Demontáž atypických zámečnických konstrukcí řezáním hmotnosti jednotlivých dílů do 50 kg</t>
  </si>
  <si>
    <t>kg</t>
  </si>
  <si>
    <t>556</t>
  </si>
  <si>
    <t>https://podminky.urs.cz/item/CS_URS_2025_02/767996701</t>
  </si>
  <si>
    <t xml:space="preserve">35   </t>
  </si>
  <si>
    <t>276</t>
  </si>
  <si>
    <t>767996803</t>
  </si>
  <si>
    <t>Demontáž atypických zámečnických konstrukcí rozebráním hmotnosti jednotlivých dílů do 250 kg</t>
  </si>
  <si>
    <t>558</t>
  </si>
  <si>
    <t>https://podminky.urs.cz/item/CS_URS_2025_02/767996803</t>
  </si>
  <si>
    <t xml:space="preserve">"I nosník ve strojovně 3.NP" 3,6*36,2   </t>
  </si>
  <si>
    <t>277</t>
  </si>
  <si>
    <t>76799R1</t>
  </si>
  <si>
    <t>Horizontální záchytný dvou lankový systém na ploché střechy - montáž vč. kompletní dodávky</t>
  </si>
  <si>
    <t>560</t>
  </si>
  <si>
    <t>278</t>
  </si>
  <si>
    <t>998767202</t>
  </si>
  <si>
    <t>Přesun hmot procentní pro zámečnické konstrukce v objektech v přes 6 do 12 m</t>
  </si>
  <si>
    <t>562</t>
  </si>
  <si>
    <t>https://podminky.urs.cz/item/CS_URS_2025_02/998767202</t>
  </si>
  <si>
    <t>771</t>
  </si>
  <si>
    <t xml:space="preserve">Podlahy z dlaždic   </t>
  </si>
  <si>
    <t>279</t>
  </si>
  <si>
    <t>771111011</t>
  </si>
  <si>
    <t>Vysátí podkladu před pokládkou dlažby</t>
  </si>
  <si>
    <t>-1417698227</t>
  </si>
  <si>
    <t>https://podminky.urs.cz/item/CS_URS_2025_02/771111011</t>
  </si>
  <si>
    <t>771121011</t>
  </si>
  <si>
    <t>Nátěr penetrační na podlahu</t>
  </si>
  <si>
    <t>564</t>
  </si>
  <si>
    <t>https://podminky.urs.cz/item/CS_URS_2025_02/771121011</t>
  </si>
  <si>
    <t>281</t>
  </si>
  <si>
    <t>771151022</t>
  </si>
  <si>
    <t>Samonivelační stěrka podlah pevnosti 30 MPa tl 5 mm</t>
  </si>
  <si>
    <t>566</t>
  </si>
  <si>
    <t>https://podminky.urs.cz/item/CS_URS_2025_02/771151022</t>
  </si>
  <si>
    <t>282</t>
  </si>
  <si>
    <t>771473810</t>
  </si>
  <si>
    <t>Demontáž soklíků z dlaždic keramických lepených rovných</t>
  </si>
  <si>
    <t>568</t>
  </si>
  <si>
    <t>https://podminky.urs.cz/item/CS_URS_2025_02/771473810</t>
  </si>
  <si>
    <t xml:space="preserve">"1.NP" 240,3   </t>
  </si>
  <si>
    <t xml:space="preserve">"2.NP" 95,8   </t>
  </si>
  <si>
    <t xml:space="preserve">"3.NP" 20   </t>
  </si>
  <si>
    <t>283</t>
  </si>
  <si>
    <t>771474112</t>
  </si>
  <si>
    <t>Montáž soklů z dlaždic keramických rovných flexibilní lepidlo v do 90 mm</t>
  </si>
  <si>
    <t>570</t>
  </si>
  <si>
    <t>https://podminky.urs.cz/item/CS_URS_2025_02/771474112</t>
  </si>
  <si>
    <t xml:space="preserve">"1.NP" 91,3   </t>
  </si>
  <si>
    <t xml:space="preserve">"2.NP" 96,5   </t>
  </si>
  <si>
    <t xml:space="preserve">"3.NP" 15   </t>
  </si>
  <si>
    <t>59761184</t>
  </si>
  <si>
    <t>sokl keramický mrazuvzdorný povrch hladký/matný tl do 10mm výšky přes 65 do 90mm</t>
  </si>
  <si>
    <t>572</t>
  </si>
  <si>
    <t xml:space="preserve">202,8 * 1,1   </t>
  </si>
  <si>
    <t>285</t>
  </si>
  <si>
    <t>771573810</t>
  </si>
  <si>
    <t>Demontáž podlah z dlaždic keramických lepených</t>
  </si>
  <si>
    <t>574</t>
  </si>
  <si>
    <t>https://podminky.urs.cz/item/CS_URS_2025_02/771573810</t>
  </si>
  <si>
    <t xml:space="preserve">"1.NP" 344,9   </t>
  </si>
  <si>
    <t xml:space="preserve">"2.NP" 112,5   </t>
  </si>
  <si>
    <t xml:space="preserve">"3.NP" 25,0   </t>
  </si>
  <si>
    <t>771574112</t>
  </si>
  <si>
    <t>Montáž podlah keramických hladkých lepených flexibilním lepidlem do 12 ks/ m2</t>
  </si>
  <si>
    <t>CS ÚRS 2025 01</t>
  </si>
  <si>
    <t>576</t>
  </si>
  <si>
    <t>https://podminky.urs.cz/item/CS_URS_2025_01/771574112</t>
  </si>
  <si>
    <t xml:space="preserve">"1.NP" 93,8   </t>
  </si>
  <si>
    <t xml:space="preserve">"2.NP" 110,0   </t>
  </si>
  <si>
    <t xml:space="preserve">"3.NP" 12,0   </t>
  </si>
  <si>
    <t>287</t>
  </si>
  <si>
    <t>59761127</t>
  </si>
  <si>
    <t>dlažba keramická slinutá mrazuvzdorná R10/B povrch hladký/matný tl do 10mm přes 9 do 12ks/m2</t>
  </si>
  <si>
    <t>578</t>
  </si>
  <si>
    <t xml:space="preserve">215,8 * 1,1   </t>
  </si>
  <si>
    <t>998771112</t>
  </si>
  <si>
    <t>Přesun hmot tonážní pro podlahy z dlaždic s omezením mechanizace v objektech v přes 6 do 12 m</t>
  </si>
  <si>
    <t>580</t>
  </si>
  <si>
    <t>https://podminky.urs.cz/item/CS_URS_2025_02/998771112</t>
  </si>
  <si>
    <t>776</t>
  </si>
  <si>
    <t xml:space="preserve">Podlahy povlakové   </t>
  </si>
  <si>
    <t>289</t>
  </si>
  <si>
    <t>776111311</t>
  </si>
  <si>
    <t>Vysátí podkladu povlakových podlah</t>
  </si>
  <si>
    <t>582</t>
  </si>
  <si>
    <t>https://podminky.urs.cz/item/CS_URS_2025_02/776111311</t>
  </si>
  <si>
    <t xml:space="preserve">442,1+139,4+523,9   </t>
  </si>
  <si>
    <t>776121112</t>
  </si>
  <si>
    <t>Vodou ředitelná penetrace savého podkladu povlakových podlah</t>
  </si>
  <si>
    <t>584</t>
  </si>
  <si>
    <t>https://podminky.urs.cz/item/CS_URS_2025_02/776121112</t>
  </si>
  <si>
    <t>291</t>
  </si>
  <si>
    <t>776141122</t>
  </si>
  <si>
    <t>Vyrovnání podkladu povlakových podlah stěrkou pevnosti 30 MPa tl 5 mm</t>
  </si>
  <si>
    <t>586</t>
  </si>
  <si>
    <t>https://podminky.urs.cz/item/CS_URS_2025_02/776141122</t>
  </si>
  <si>
    <t>776201811</t>
  </si>
  <si>
    <t>Demontáž lepených povlakových podlah bez podložky ručně</t>
  </si>
  <si>
    <t>588</t>
  </si>
  <si>
    <t>https://podminky.urs.cz/item/CS_URS_2025_02/776201811</t>
  </si>
  <si>
    <t xml:space="preserve">"1.NP" 65,1   </t>
  </si>
  <si>
    <t xml:space="preserve">"2.NP" 45,5   </t>
  </si>
  <si>
    <t xml:space="preserve">"3.NP" 57,1   </t>
  </si>
  <si>
    <t>293</t>
  </si>
  <si>
    <t>776201814</t>
  </si>
  <si>
    <t>Demontáž povlakových podlahovin volně položených podlepených páskou</t>
  </si>
  <si>
    <t>590</t>
  </si>
  <si>
    <t>https://podminky.urs.cz/item/CS_URS_2025_02/776201814</t>
  </si>
  <si>
    <t xml:space="preserve">"1.NP" 48,7   </t>
  </si>
  <si>
    <t xml:space="preserve">"2.NP" 326,5   </t>
  </si>
  <si>
    <t xml:space="preserve">"3.NP" 242,3   </t>
  </si>
  <si>
    <t>776211111</t>
  </si>
  <si>
    <t>Lepení textilních pásů</t>
  </si>
  <si>
    <t>592</t>
  </si>
  <si>
    <t>https://podminky.urs.cz/item/CS_URS_2025_02/776211111</t>
  </si>
  <si>
    <t xml:space="preserve">"1.NP" 183,7   </t>
  </si>
  <si>
    <t xml:space="preserve">"2.NP" 258,4   </t>
  </si>
  <si>
    <t>295</t>
  </si>
  <si>
    <t>69751053</t>
  </si>
  <si>
    <t>koberec v rolích š 4m, všívaná směrová smyčka, vlákno 100% PA, hm 740g/m2, R ?1000M?, zátěž 33, hořlavost Cfl S1</t>
  </si>
  <si>
    <t>594</t>
  </si>
  <si>
    <t xml:space="preserve">442,1 * 1,1   </t>
  </si>
  <si>
    <t>776221111</t>
  </si>
  <si>
    <t>Lepení pásů z PVC standardním lepidlem</t>
  </si>
  <si>
    <t>596</t>
  </si>
  <si>
    <t>https://podminky.urs.cz/item/CS_URS_2025_02/776221111</t>
  </si>
  <si>
    <t xml:space="preserve">"1.NP" 50,8   </t>
  </si>
  <si>
    <t xml:space="preserve">"2.NP" 88,6   </t>
  </si>
  <si>
    <t>297</t>
  </si>
  <si>
    <t>28411018</t>
  </si>
  <si>
    <t>PVC heterogenní, nášlapná vrstva 0,70mm, zátěž 34/43, R10, hořlavost Bfl S1</t>
  </si>
  <si>
    <t>598</t>
  </si>
  <si>
    <t xml:space="preserve">139,4 * 1,1   </t>
  </si>
  <si>
    <t>298</t>
  </si>
  <si>
    <t>776231111</t>
  </si>
  <si>
    <t>Lepení lamel a čtverců z vinylu standardním lepidlem</t>
  </si>
  <si>
    <t>600</t>
  </si>
  <si>
    <t>https://podminky.urs.cz/item/CS_URS_2025_02/776231111</t>
  </si>
  <si>
    <t xml:space="preserve">"1.NP" 154,5   </t>
  </si>
  <si>
    <t xml:space="preserve">"3.NP" 369,4   </t>
  </si>
  <si>
    <t>299</t>
  </si>
  <si>
    <t>28411054</t>
  </si>
  <si>
    <t>dílce vinylové tl 2,5mm, nášlapná vrstva 0,80mm, úprava PUR, třída zátěže 23/34/43, otlak 0,05mm, R9, třída otěru T, hořlavost Bfl S1, bez ftalátů</t>
  </si>
  <si>
    <t>602</t>
  </si>
  <si>
    <t xml:space="preserve">523,9 * 1,1   </t>
  </si>
  <si>
    <t>300</t>
  </si>
  <si>
    <t>776410811</t>
  </si>
  <si>
    <t>Odstranění soklíků a lišt pryžových nebo plastových</t>
  </si>
  <si>
    <t>604</t>
  </si>
  <si>
    <t>https://podminky.urs.cz/item/CS_URS_2025_02/776410811</t>
  </si>
  <si>
    <t xml:space="preserve">"kobercový sokl"   </t>
  </si>
  <si>
    <t xml:space="preserve">"1.NP" 49,4   </t>
  </si>
  <si>
    <t xml:space="preserve">"2.NP" 204,6   </t>
  </si>
  <si>
    <t xml:space="preserve">"3.NP" 207,2   </t>
  </si>
  <si>
    <t xml:space="preserve">"PVC sokl"   </t>
  </si>
  <si>
    <t xml:space="preserve">"1.NP" 8,1   </t>
  </si>
  <si>
    <t xml:space="preserve">"2.NP" 57,5   </t>
  </si>
  <si>
    <t xml:space="preserve">"3.NP" 59,5   </t>
  </si>
  <si>
    <t>301</t>
  </si>
  <si>
    <t>776421111</t>
  </si>
  <si>
    <t>Montáž obvodových lišt lepením</t>
  </si>
  <si>
    <t>606</t>
  </si>
  <si>
    <t>https://podminky.urs.cz/item/CS_URS_2025_02/776421111</t>
  </si>
  <si>
    <t xml:space="preserve">"PVC"   </t>
  </si>
  <si>
    <t xml:space="preserve">"1.NP" 74,7   </t>
  </si>
  <si>
    <t xml:space="preserve">"2.NP" 75,6   </t>
  </si>
  <si>
    <t xml:space="preserve">"Vinyl"   </t>
  </si>
  <si>
    <t xml:space="preserve">"1.NP" 192,7   </t>
  </si>
  <si>
    <t xml:space="preserve">"3.NP" 302,4   </t>
  </si>
  <si>
    <t xml:space="preserve">"Koberec"   </t>
  </si>
  <si>
    <t xml:space="preserve">"1.NP" 124,2   </t>
  </si>
  <si>
    <t xml:space="preserve">"2.NP" 242,5   </t>
  </si>
  <si>
    <t>28411007</t>
  </si>
  <si>
    <t>lišta soklová PVC 15x50mm</t>
  </si>
  <si>
    <t>608</t>
  </si>
  <si>
    <t>303</t>
  </si>
  <si>
    <t>69751204</t>
  </si>
  <si>
    <t>lišta kobercová 55x9mm</t>
  </si>
  <si>
    <t>610</t>
  </si>
  <si>
    <t>304</t>
  </si>
  <si>
    <t>6141820mat</t>
  </si>
  <si>
    <t>lišta podlahová plastová SLK50</t>
  </si>
  <si>
    <t>612</t>
  </si>
  <si>
    <t>305</t>
  </si>
  <si>
    <t>776421311</t>
  </si>
  <si>
    <t>Montáž přechodových samolepících lišt</t>
  </si>
  <si>
    <t>614</t>
  </si>
  <si>
    <t>https://podminky.urs.cz/item/CS_URS_2025_02/776421311</t>
  </si>
  <si>
    <t xml:space="preserve">"překrytí mezery podlaha x profil stěny" 2*35   </t>
  </si>
  <si>
    <t>553431mat</t>
  </si>
  <si>
    <t>profil přechodový Al 100mm</t>
  </si>
  <si>
    <t>616</t>
  </si>
  <si>
    <t xml:space="preserve">70 * 1,02   </t>
  </si>
  <si>
    <t>307</t>
  </si>
  <si>
    <t>776421312</t>
  </si>
  <si>
    <t>Montáž přechodových šroubovaných lišt</t>
  </si>
  <si>
    <t>618</t>
  </si>
  <si>
    <t>https://podminky.urs.cz/item/CS_URS_2025_02/776421312</t>
  </si>
  <si>
    <t xml:space="preserve">"WC invalidi" 2*0,9   </t>
  </si>
  <si>
    <t>55343124</t>
  </si>
  <si>
    <t>profil přechodový Al vrtaný 30mm bronz</t>
  </si>
  <si>
    <t>620</t>
  </si>
  <si>
    <t xml:space="preserve">1,8 * 1,02   </t>
  </si>
  <si>
    <t>309</t>
  </si>
  <si>
    <t>998776112</t>
  </si>
  <si>
    <t>Přesun hmot tonážní pro podlahy povlakové s omezením mechanizace v objektech v přes 6 do 12 m</t>
  </si>
  <si>
    <t>622</t>
  </si>
  <si>
    <t>https://podminky.urs.cz/item/CS_URS_2025_02/998776112</t>
  </si>
  <si>
    <t>781</t>
  </si>
  <si>
    <t xml:space="preserve">Dokončovací práce - obklady   </t>
  </si>
  <si>
    <t>781111011</t>
  </si>
  <si>
    <t>Ometení (oprášení) stěny při přípravě podkladu</t>
  </si>
  <si>
    <t>-1873724479</t>
  </si>
  <si>
    <t>https://podminky.urs.cz/item/CS_URS_2025_02/781111011</t>
  </si>
  <si>
    <t>311</t>
  </si>
  <si>
    <t>781121011</t>
  </si>
  <si>
    <t>Nátěr penetrační na stěnu</t>
  </si>
  <si>
    <t>624</t>
  </si>
  <si>
    <t>https://podminky.urs.cz/item/CS_URS_2025_02/781121011</t>
  </si>
  <si>
    <t>781474114</t>
  </si>
  <si>
    <t>Montáž obkladů vnitřních keramických hladkých do 22 ks/m2 lepených flexibilním lepidlem</t>
  </si>
  <si>
    <t>626</t>
  </si>
  <si>
    <t>https://podminky.urs.cz/item/CS_URS_2025_02/781474114</t>
  </si>
  <si>
    <t xml:space="preserve">(3,0+2,8+0,95+1,6+0,65+0,90+0,85+0,85+0,95+0,85+1,85+1,045+1,85+1,045+1,65+0,925+1,65+1,65+0,925+1,65+2,805+1,15+2,805+1,15+1,2+0,42+1,09+0,91)*2,0 </t>
  </si>
  <si>
    <t xml:space="preserve">(1,1+1,75+1,0+1,6+2,2+1,6+0,51+0,70+0,6+0,6+1,165)*2,0   </t>
  </si>
  <si>
    <t>313</t>
  </si>
  <si>
    <t>59761712</t>
  </si>
  <si>
    <t>obklad keramický nemrazuvzdorný povrch hladký/matný tl do 10mm přes 19 do 22ks/m2</t>
  </si>
  <si>
    <t>628</t>
  </si>
  <si>
    <t xml:space="preserve">103,99 * 1,1   </t>
  </si>
  <si>
    <t>781494111</t>
  </si>
  <si>
    <t>Plastové profily rohové lepené flexibilním lepidlem</t>
  </si>
  <si>
    <t>630</t>
  </si>
  <si>
    <t xml:space="preserve">(2*6)*2,8   </t>
  </si>
  <si>
    <t>315</t>
  </si>
  <si>
    <t>781494511</t>
  </si>
  <si>
    <t>Plastové profily ukončovací lepené flexibilním lepidlem</t>
  </si>
  <si>
    <t>632</t>
  </si>
  <si>
    <t xml:space="preserve">(2*32)*2   </t>
  </si>
  <si>
    <t xml:space="preserve">(8,9+8,9+(10*3,1)+6,2+6,2)*2   </t>
  </si>
  <si>
    <t>781733810</t>
  </si>
  <si>
    <t>Demontáž obkladů z obkladaček cihelných lepených</t>
  </si>
  <si>
    <t>634</t>
  </si>
  <si>
    <t>https://podminky.urs.cz/item/CS_URS_2025_02/781733810</t>
  </si>
  <si>
    <t xml:space="preserve">"severní" 2,867+4,868+12,951   </t>
  </si>
  <si>
    <t xml:space="preserve">"východní" 49,971+8,006   </t>
  </si>
  <si>
    <t>317</t>
  </si>
  <si>
    <t>998781112</t>
  </si>
  <si>
    <t>Přesun hmot tonážní pro obklady keramické s omezením mechanizace v objektech v přes 6 do 12 m</t>
  </si>
  <si>
    <t>636</t>
  </si>
  <si>
    <t>https://podminky.urs.cz/item/CS_URS_2025_02/998781112</t>
  </si>
  <si>
    <t>784</t>
  </si>
  <si>
    <t xml:space="preserve">Dokončovací práce - malby a tapety   </t>
  </si>
  <si>
    <t>784171121</t>
  </si>
  <si>
    <t>Zakrytí vnitřních ploch konstrukcí nebo prvků v místnostech výšky do 3,80 m</t>
  </si>
  <si>
    <t>638</t>
  </si>
  <si>
    <t>https://podminky.urs.cz/item/CS_URS_2025_02/784171121</t>
  </si>
  <si>
    <t xml:space="preserve">((35*4)*2)*3   </t>
  </si>
  <si>
    <t>319</t>
  </si>
  <si>
    <t>58124844</t>
  </si>
  <si>
    <t>fólie pro malířské potřeby zakrývací tl 25µ 4x5m</t>
  </si>
  <si>
    <t>640</t>
  </si>
  <si>
    <t xml:space="preserve">840 * 1,05   </t>
  </si>
  <si>
    <t>784181121</t>
  </si>
  <si>
    <t>Hloubková jednonásobná penetrace podkladu v místnostech výšky do 3,80 m</t>
  </si>
  <si>
    <t>642</t>
  </si>
  <si>
    <t>https://podminky.urs.cz/item/CS_URS_2025_02/784181121</t>
  </si>
  <si>
    <t>321</t>
  </si>
  <si>
    <t>784211101</t>
  </si>
  <si>
    <t>Dvojnásobné bílé malby ze směsí za mokra výborně oděruvzdorných v místnostech v do 3,80 m</t>
  </si>
  <si>
    <t>644</t>
  </si>
  <si>
    <t>https://podminky.urs.cz/item/CS_URS_2025_02/784211101</t>
  </si>
  <si>
    <t xml:space="preserve">"1.NP stěny nové prostory+dotčené" (6,026+19,155+11,966+12,515+2,862+4,075+6,035+21,969+12,164+12,164+15,494+3,789+1,511+9,672)*2   </t>
  </si>
  <si>
    <t xml:space="preserve">(1,482+0,468+9,633+1,365+1,365+5,165+5,928+12,414+25,729+6,162+6,162+2,24+47,6)   </t>
  </si>
  <si>
    <t xml:space="preserve">(6,162+6,162+6,864+7,652+7,652+5,165+5,928+12,414+25,729)/2,9*0,8   </t>
  </si>
  <si>
    <t xml:space="preserve">((9,36+8,056+6,084+3,003+5,46+2,817+2,696+3,111+2,193+1,348+2,652)*2)/2,9*0,8   </t>
  </si>
  <si>
    <t xml:space="preserve">"1.NP napojování starých x nových" 8,4+2,89+5,6+6,405+(2,8*13)+20,0   </t>
  </si>
  <si>
    <t xml:space="preserve">"1.NP schodiště po demontáži obložení" 14,75+10,206+8,86+0,84+15,46+11,16   </t>
  </si>
  <si>
    <t xml:space="preserve">"2.NP" (3,796+4,851+8,924+20,08+12,178+12,178+2,802+9,548+6,923+21,888+12,008+12,008+15,272)*2   </t>
  </si>
  <si>
    <t xml:space="preserve">11,427+1,078+1,078+12,232+5,852+5,073+6,083+6,083+25,379+2,24+9,8+70,0   </t>
  </si>
  <si>
    <t xml:space="preserve">25,810   </t>
  </si>
  <si>
    <t xml:space="preserve">23,097   </t>
  </si>
  <si>
    <t xml:space="preserve">"2.NP napojování starých x nových" 5,6+5,6+16,8+9,8+14,0   </t>
  </si>
  <si>
    <t xml:space="preserve">"3.NP" (15,478+15,394+4,267)*2+18,759+67,2   </t>
  </si>
  <si>
    <t xml:space="preserve">"Fasáda - vnitřní SDK" 199,13+164,95+15,74   </t>
  </si>
  <si>
    <t>787</t>
  </si>
  <si>
    <t xml:space="preserve">Dokončovací práce - zasklívání   </t>
  </si>
  <si>
    <t>787100811</t>
  </si>
  <si>
    <t>Vysklívání stěn, příček, balkónového zábradlí, výtahových šachet skla profilovaného jednoduchého</t>
  </si>
  <si>
    <t>646</t>
  </si>
  <si>
    <t>https://podminky.urs.cz/item/CS_URS_2025_02/787100811</t>
  </si>
  <si>
    <t>VRN</t>
  </si>
  <si>
    <t xml:space="preserve">Vedlejší rozpočtové náklady   </t>
  </si>
  <si>
    <t>VRN2</t>
  </si>
  <si>
    <t xml:space="preserve">Příprava staveniště   </t>
  </si>
  <si>
    <t>323</t>
  </si>
  <si>
    <t>020001000</t>
  </si>
  <si>
    <t>Příprava staveniště</t>
  </si>
  <si>
    <t>654</t>
  </si>
  <si>
    <t>https://podminky.urs.cz/item/CS_URS_2025_01/020001000</t>
  </si>
  <si>
    <t>VRN3</t>
  </si>
  <si>
    <t xml:space="preserve">Zařízení staveniště   </t>
  </si>
  <si>
    <t>030001000</t>
  </si>
  <si>
    <t>Zařízení staveniště</t>
  </si>
  <si>
    <t>656</t>
  </si>
  <si>
    <t>https://podminky.urs.cz/item/CS_URS_2025_01/030001000</t>
  </si>
  <si>
    <t>325</t>
  </si>
  <si>
    <t>030002000</t>
  </si>
  <si>
    <t>Zábor pozemku (432 m2)</t>
  </si>
  <si>
    <t>den</t>
  </si>
  <si>
    <t>658</t>
  </si>
  <si>
    <t>VRN9</t>
  </si>
  <si>
    <t xml:space="preserve">Ostatní náklady   </t>
  </si>
  <si>
    <t>090001000</t>
  </si>
  <si>
    <t>Ostatní náklady</t>
  </si>
  <si>
    <t>662</t>
  </si>
  <si>
    <t>https://podminky.urs.cz/item/CS_URS_2025_01/090001000</t>
  </si>
  <si>
    <t>Objekt4 - ZTI</t>
  </si>
  <si>
    <t>0 - Přípravné a pomocné práce</t>
  </si>
  <si>
    <t>800-1 - Zemní práce</t>
  </si>
  <si>
    <t>822-1 - Komunikace - opravy venkovních ploch - napojení kanalizací</t>
  </si>
  <si>
    <t>801-3 - Bourání a podchycování konstrukcí</t>
  </si>
  <si>
    <t>800-2 - Stavební práce</t>
  </si>
  <si>
    <t>870-711 - Izolace proti vlhkosti a vodě</t>
  </si>
  <si>
    <t>827 - Trubní vedení -venkovní prostor - kanalizace a venkovní vodovod</t>
  </si>
  <si>
    <t>800-721– A01 - Zdravotně technické instalace – vnitřní kanalizace</t>
  </si>
  <si>
    <t>800-721-A02 - Zdravotně technické instalace – vnitřní vodovod</t>
  </si>
  <si>
    <t>800-724 - Zdravotně technické instalace – strojní vybavení</t>
  </si>
  <si>
    <t>800-725 - Zdravotně technické instalace – zařizovací předměty</t>
  </si>
  <si>
    <t>767 - Konstrukce zámečnické</t>
  </si>
  <si>
    <t>Přípravné a pomocné práce</t>
  </si>
  <si>
    <t>005211030R</t>
  </si>
  <si>
    <t>Zřízení zábran kolem výkopů potrubí</t>
  </si>
  <si>
    <t>CÚ RTS_II 2025</t>
  </si>
  <si>
    <t>005211030R.1</t>
  </si>
  <si>
    <t>Provedení a povolení dočasné dopravní uzavírky - uzavření vjezdu na parkoviště</t>
  </si>
  <si>
    <t>005121020R</t>
  </si>
  <si>
    <t>Zařízení staveniště, vedlejší rozpočtové náklady</t>
  </si>
  <si>
    <t>005111021R</t>
  </si>
  <si>
    <t>vytyčení podzemních inženýrských sítí v místě stavby</t>
  </si>
  <si>
    <t>005111020R</t>
  </si>
  <si>
    <t xml:space="preserve">Skutečné zaměření trasy potrubí venkovního potrubí  kanalizace, předání materiálu v dgn</t>
  </si>
  <si>
    <t>kp.</t>
  </si>
  <si>
    <t>004111020R00</t>
  </si>
  <si>
    <t>Dokumentace skutečného provedení části ZTI a venkovní kanalizace</t>
  </si>
  <si>
    <t>800-1</t>
  </si>
  <si>
    <t>Zemní práce</t>
  </si>
  <si>
    <t>139601102R00</t>
  </si>
  <si>
    <t>Ruční výkop jam, rýh a šachet v zemině třídy těžitelnosti 3 (ČSN 733050) vně objektu (I. třídy rozpojitelnosti dle ČSN 73 6133 (kopné zeminy soudržné konzistence)</t>
  </si>
  <si>
    <t>139711101R00</t>
  </si>
  <si>
    <t>Vykopávka v uzavřených prostorách třídy těžitelnosti 1-4 (dle ČSN733050) (I. třídy rozpojitelnosti dle ČSN 73 6133 (kopné zeminy soudržné konzistence)</t>
  </si>
  <si>
    <t>162201203R00a</t>
  </si>
  <si>
    <t>Vodorovné přemístění výkopku z objektu, kolečko do vzdálenosti 10m</t>
  </si>
  <si>
    <t>162201210R00a</t>
  </si>
  <si>
    <t>Příplatek za vodorovné přemístění výkopku z vnitřních prostor, kolečko 10m</t>
  </si>
  <si>
    <t>451572111R00</t>
  </si>
  <si>
    <t xml:space="preserve">Lože pro potrubí kanalizace  ze štěrkopísku 0-4mm (uvnitř a vně objektu)</t>
  </si>
  <si>
    <t>175101101R00</t>
  </si>
  <si>
    <t>Obsyp potrubí kanalizace kopaným pískem nebo materiálem uloženým vedle výkopu ve vzdálenosti do 3m, pro jakoukoliv hloubku výkopu a pro jakoukoliv míru zhutnění, bez prohození sypaniny – štěrkopískový obsyp potrubí vně objektu + zásyp celkový v objektu</t>
  </si>
  <si>
    <t>583 30002.A.R</t>
  </si>
  <si>
    <t>Štěrkopísek pro obsyp potrubí včetně dovozu na staveniště</t>
  </si>
  <si>
    <t>162201203R00b</t>
  </si>
  <si>
    <t>Vodorovné přemístění písku/štěrkopísku pro podsyp a obsyp z centrální skládky, kolečko do vzdálenosti 10m (podsyp a obsyp uvnitř objektu)</t>
  </si>
  <si>
    <t>162201210R00b</t>
  </si>
  <si>
    <t>Příplatek za vodorovné přemístění písku/štěrkopísku pro podsyp a obsyp z centrální skládky, kolečko 10m</t>
  </si>
  <si>
    <t>174101101R00</t>
  </si>
  <si>
    <t>Strojní zásyp rýh a jam zeminou vedle výkopku se zhutněním (36,7-27,3)</t>
  </si>
  <si>
    <t>167101101R00</t>
  </si>
  <si>
    <t>Nakládání výkopku z hornin tř. 1-4 do 100 m3 pro odvoz na skládku</t>
  </si>
  <si>
    <t>162701105R00</t>
  </si>
  <si>
    <t>Vodorovné přemístění výkopku z hornin tř. 1-4 do 10 000m na skládku</t>
  </si>
  <si>
    <t>162701109R00</t>
  </si>
  <si>
    <t>Příplatek k vod. přemístění hor.1-4 za další 1 km</t>
  </si>
  <si>
    <t>171 20</t>
  </si>
  <si>
    <t>Poplatek za skládku (zemina bez nebezpečných látek typ 170504)</t>
  </si>
  <si>
    <t>822-1</t>
  </si>
  <si>
    <t>Komunikace - opravy venkovních ploch - napojení kanalizací</t>
  </si>
  <si>
    <t>113151119R00</t>
  </si>
  <si>
    <t>Frézování a odstranění AB krytu do šířky 75cm a plochy do 500m2 v tl.10cm</t>
  </si>
  <si>
    <t>564861111R00</t>
  </si>
  <si>
    <t>Podklad ze štěrkodrti frakce 0/32, tl.200mm včetně hutnění</t>
  </si>
  <si>
    <t>567122114R00</t>
  </si>
  <si>
    <t>Podklad z kameniva zpevněného cementem tl.15cm</t>
  </si>
  <si>
    <t>573191111R00</t>
  </si>
  <si>
    <t>Postřik infiltrační 1,2kg/m2</t>
  </si>
  <si>
    <t>565161211R00</t>
  </si>
  <si>
    <t>Podklad z obalového kameniva ACP 16+ tl.80mm</t>
  </si>
  <si>
    <t>573231127R00</t>
  </si>
  <si>
    <t>Postřik živičný spojovací z asfaltu 0,5-0,7kg/m2</t>
  </si>
  <si>
    <t>577131111R00</t>
  </si>
  <si>
    <t>Beton asfaltový ACO 11+, obrusný tl.40mm</t>
  </si>
  <si>
    <t>998225111R00</t>
  </si>
  <si>
    <t>Přesun hmot pro komunikace s krytem živičným</t>
  </si>
  <si>
    <t>979081111R00</t>
  </si>
  <si>
    <t>Odvoz vybouraných hmot a suti na skládku do vzdálenosti 1km</t>
  </si>
  <si>
    <t>979081121R00</t>
  </si>
  <si>
    <t>Odvoz vybouraných hmot a suti na skládku - příplatek za každý další km (celkem 16km*4,5t)</t>
  </si>
  <si>
    <t>979 99-9995.R00</t>
  </si>
  <si>
    <t>Poplatek za skládku - recyklace (asfalt - kód 170302)</t>
  </si>
  <si>
    <t>801-3</t>
  </si>
  <si>
    <t>Bourání a podchycování konstrukcí</t>
  </si>
  <si>
    <t>113153119R00</t>
  </si>
  <si>
    <t>Odstranění betonové podlahy nad hydroizolací tl.10cm frézováním (pro pokládku kanalizace) 0,6*40,0m</t>
  </si>
  <si>
    <t>113153115R00</t>
  </si>
  <si>
    <t xml:space="preserve">Odstranění podkladního betonu tl.6cm  frézováním pro kanalizaci</t>
  </si>
  <si>
    <t>974031164R00</t>
  </si>
  <si>
    <t>Vysekání rýh ve zdivu cihelném 15x15cm pro kanalizaci</t>
  </si>
  <si>
    <t>974031133R00</t>
  </si>
  <si>
    <t>Vysekání rýh ve zdivu cihelném 5x10cm pro vodovod a kanalizaci (staré potrubí)</t>
  </si>
  <si>
    <t>971100041RAC</t>
  </si>
  <si>
    <t>Vybourání otvorů ve zdech železobetonových tloušťka 15 cm, prostupy kanálem</t>
  </si>
  <si>
    <t>971100041RAE</t>
  </si>
  <si>
    <t>Vybourání otvorů do základu železobetonového hloubky 60cm</t>
  </si>
  <si>
    <t>972054141R00</t>
  </si>
  <si>
    <t>Vybourání otvorů plochy do 0.0225m2 v železobetonových stropech</t>
  </si>
  <si>
    <t>972950001RA0</t>
  </si>
  <si>
    <t xml:space="preserve">Vybourání otvorů ve stropu lehkém dřevěném  32x0,04m2</t>
  </si>
  <si>
    <t>971033231R00</t>
  </si>
  <si>
    <t>Vybourání otvorů zeď cihelná plocha do 0,025m2, hloubka 15cm</t>
  </si>
  <si>
    <t>971033241R00</t>
  </si>
  <si>
    <t>Vybourání otvorů zeď cihelná plocha do 0,025m2, hloubka 30cm</t>
  </si>
  <si>
    <t>970041160R00</t>
  </si>
  <si>
    <t>Vyvrtání otvoru průměru do 160mm do stěny šachty kanalizace</t>
  </si>
  <si>
    <t>979082111R00</t>
  </si>
  <si>
    <t>Vnitrostaveništní přeprava suti do 10m uvnitř objektu</t>
  </si>
  <si>
    <t>979082121R00</t>
  </si>
  <si>
    <t>Vnitrostaveništní přeprava suti za každých dalších 5m (2x5m)</t>
  </si>
  <si>
    <t>979081121R00.1</t>
  </si>
  <si>
    <t>Odvoz vybouraných hmot a suti na skládku - příplatek za každý další km (13,5*16km)</t>
  </si>
  <si>
    <t>979 99-9997.R00</t>
  </si>
  <si>
    <t>Poplatek za recyklaci směsi suti betonu, cihel, tašek a keram.výrobků, kusovost do 1600 cm2 (170107)</t>
  </si>
  <si>
    <t>800-2</t>
  </si>
  <si>
    <t>Stavební práce</t>
  </si>
  <si>
    <t>612403388R00</t>
  </si>
  <si>
    <t xml:space="preserve">Hrubá výplň rýh maltou, rozměr  cca 15x15cm - zaplentování kanalizačního potrubí</t>
  </si>
  <si>
    <t>612403385R00</t>
  </si>
  <si>
    <t xml:space="preserve">Hrubá výplň rýh maltou, rozměr  cca 5x10cm zaplentování vodovodního a kanalizačního potrubí</t>
  </si>
  <si>
    <t>411387531R00</t>
  </si>
  <si>
    <t>Úprava otvorů ve stropech po prostupech – doplnění stropu, plocha 0.25m2, prostupy v žlb stropě</t>
  </si>
  <si>
    <t>340235212R00</t>
  </si>
  <si>
    <t>Zazdívka otvorů v příčkách a stěnách cihlami do plochy 0.025m2, tl. zdi nad 10cm</t>
  </si>
  <si>
    <t>611401111R00</t>
  </si>
  <si>
    <t>Oprava štukových omítek na stropech/stěnách po nových prostupech o ploše do 0.09m2</t>
  </si>
  <si>
    <t>273321321R00</t>
  </si>
  <si>
    <t>Beton základových desek železový C20/25 - oprava podkladního betonu přívod vody</t>
  </si>
  <si>
    <t>274361221R00</t>
  </si>
  <si>
    <t>Výztuž základové desky z oceli 10216 - Kari sítě 6/6/150/150 - u doplnění podkladního betonu</t>
  </si>
  <si>
    <t>953981103R00</t>
  </si>
  <si>
    <t>Chemické kotvy do betonu, hl. 110mm, M12, ampule včetně provedení otvoru - propojení nového a starého podkladního betonu</t>
  </si>
  <si>
    <t>589 53480.R</t>
  </si>
  <si>
    <t>Tyč ocelová žebírková do betonu OC 10425 D12 - kotevní výztuž ..0,22kg*160ks</t>
  </si>
  <si>
    <t>631315621R00</t>
  </si>
  <si>
    <t>Mazanina betonová tl. 100mm, beton C20/25 - doplnění podlahy</t>
  </si>
  <si>
    <t>273313611R00</t>
  </si>
  <si>
    <t>Beton základových desek prostý C 16/20 podbetonovávka patečních kolen, dobetonování dna šachty</t>
  </si>
  <si>
    <t>998012021R00</t>
  </si>
  <si>
    <t>Přesun hmot pro objekty zděné do výšky 6m</t>
  </si>
  <si>
    <t>870-711</t>
  </si>
  <si>
    <t>Izolace proti vlhkosti a vodě</t>
  </si>
  <si>
    <t>711140101R00</t>
  </si>
  <si>
    <t>Odstranění izolace proti vlhkosti na ploše vodorovné, asfaltové pásy přitavením, 1 vrstva</t>
  </si>
  <si>
    <t>711111002R00</t>
  </si>
  <si>
    <t>Asfaltový lak ALP - 1 vrstva</t>
  </si>
  <si>
    <t>711141559RZ1</t>
  </si>
  <si>
    <t>Izolace proti vodě asfaltovým pásem, 1 vrstva (celkem 2 vrstvy)</t>
  </si>
  <si>
    <t>979081121R00.2</t>
  </si>
  <si>
    <t>Odvoz vybouraných hmot a suti na skládku - příplatek za každý další km (9km)</t>
  </si>
  <si>
    <t>979 99-0261.R00</t>
  </si>
  <si>
    <t>Poplatek za uložení asfaltové směsi obsahující dehet 170301 (N)</t>
  </si>
  <si>
    <t>998711101R00</t>
  </si>
  <si>
    <t>Přesun izolací proti vodě do 6m</t>
  </si>
  <si>
    <t>827</t>
  </si>
  <si>
    <t>Trubní vedení -venkovní prostor - kanalizace a venkovní vodovod</t>
  </si>
  <si>
    <t>721110806R00</t>
  </si>
  <si>
    <t>Demontáž kameninových trub do DN200 v otevřeném výkopu</t>
  </si>
  <si>
    <t>871353121R00</t>
  </si>
  <si>
    <t>Montáž trub z tvrdého PVC do D200, gumový kroužek</t>
  </si>
  <si>
    <t>286 111014.R</t>
  </si>
  <si>
    <t>PVC KG potrubí hladké SN4, D 160</t>
  </si>
  <si>
    <t>877353123R00</t>
  </si>
  <si>
    <t xml:space="preserve">Montáž tvarovek jednoosých  z PVC KG do D200</t>
  </si>
  <si>
    <t>286 51660.A.R</t>
  </si>
  <si>
    <t>Koleno kanalizační KGB 160/ 15° PVC</t>
  </si>
  <si>
    <t>286 51662.A.R</t>
  </si>
  <si>
    <t>Koleno 45° PVC, KG 160 mm, SN 4 - 8</t>
  </si>
  <si>
    <t>721110917R00</t>
  </si>
  <si>
    <t>Přechod kamenina / PVC DN150</t>
  </si>
  <si>
    <t>877353121R00</t>
  </si>
  <si>
    <t>Montáž tvarovek odbočných z PVC KG do D200</t>
  </si>
  <si>
    <t>286 51705.A.R</t>
  </si>
  <si>
    <t>Odbočka kanalizační KGEA 160/ 160/45° PVC</t>
  </si>
  <si>
    <t>827-1</t>
  </si>
  <si>
    <t>Úprava stávající přípojkové šachty - nové napojení</t>
  </si>
  <si>
    <t>soub.</t>
  </si>
  <si>
    <t>899101111R00</t>
  </si>
  <si>
    <t>Osazení poklopu s rámem do 50kg</t>
  </si>
  <si>
    <t>592 24208.R</t>
  </si>
  <si>
    <t>Poklop betonový pro šachtu D425, kruh , 7t</t>
  </si>
  <si>
    <t>592 24201.R</t>
  </si>
  <si>
    <t>Betonový konus pod poklop D425 - podkladní</t>
  </si>
  <si>
    <t>894432112R00</t>
  </si>
  <si>
    <t>Osazení plastové šachty do DN450</t>
  </si>
  <si>
    <t>286 971677.R</t>
  </si>
  <si>
    <t>Šachtové dno plastové D425/160 sběrné</t>
  </si>
  <si>
    <t>286 971402.R</t>
  </si>
  <si>
    <t>Šachtová roura D425 – délka 1,5m</t>
  </si>
  <si>
    <t>899711122R00</t>
  </si>
  <si>
    <t>Montáž a dodávka výstražné folie pro kanalizaci a vodovod</t>
  </si>
  <si>
    <t>998276101R00</t>
  </si>
  <si>
    <t>Přesun hmot pro kanalizaci z trub plastových, otevřený výkop</t>
  </si>
  <si>
    <t>800-721– A01</t>
  </si>
  <si>
    <t>Zdravotně technické instalace – vnitřní kanalizace</t>
  </si>
  <si>
    <t>721171803R00</t>
  </si>
  <si>
    <t>Demontáž potrubí novodurového do d75</t>
  </si>
  <si>
    <t>721171808R00</t>
  </si>
  <si>
    <t>Demontáž potrubí novodurového do d110</t>
  </si>
  <si>
    <t>721110806R00.1</t>
  </si>
  <si>
    <t>Demontáž potrubí z kameniny do DN200 v místě kolizí</t>
  </si>
  <si>
    <t>721210818R00</t>
  </si>
  <si>
    <t>Demontáž vpusti střešní / podlahové DN100</t>
  </si>
  <si>
    <t>721176222R00</t>
  </si>
  <si>
    <t>Potrubí KG do D110 ležaté, vedené v zemi</t>
  </si>
  <si>
    <t>721176223R00</t>
  </si>
  <si>
    <t>Potrubí KG D125 ležaté, vedené v zemi</t>
  </si>
  <si>
    <t>721176224R00</t>
  </si>
  <si>
    <t>Potrubí KG D160 ležaté, vedené v zemi</t>
  </si>
  <si>
    <t>721176114R00</t>
  </si>
  <si>
    <t>Potrubí HT d75 odpadní splaškové svislé a pod stropem</t>
  </si>
  <si>
    <t>721176115R00</t>
  </si>
  <si>
    <t>Potrubí HT d110 odpadní splaškové svislé a pod stropem</t>
  </si>
  <si>
    <t>721177144R00</t>
  </si>
  <si>
    <t>Potrubí plastové odhlučněné deš´tové d75</t>
  </si>
  <si>
    <t>721177145R00</t>
  </si>
  <si>
    <t>Potrubí plastové odhlučněné deš´tové d110</t>
  </si>
  <si>
    <t>721177146R00</t>
  </si>
  <si>
    <t>Potrubí plastové odhlučněné deš´tové d125</t>
  </si>
  <si>
    <t>721176101R00</t>
  </si>
  <si>
    <t>Potrubí HT D32 připojovací - napojení klima</t>
  </si>
  <si>
    <t>721176102R00</t>
  </si>
  <si>
    <t>Potrubí HT D40 připojovací</t>
  </si>
  <si>
    <t>721176103R00</t>
  </si>
  <si>
    <t>Potrubí HT D50 připojovací</t>
  </si>
  <si>
    <t>721176104R00</t>
  </si>
  <si>
    <t>Potrubí HT D75 připojovací</t>
  </si>
  <si>
    <t>721176105R00</t>
  </si>
  <si>
    <t>Potrubí HT D110 připojovací</t>
  </si>
  <si>
    <t>551 62357.A2.R</t>
  </si>
  <si>
    <t>Flexi manžeta DN100 pro napojení větracího komínku</t>
  </si>
  <si>
    <t>721194104R00</t>
  </si>
  <si>
    <t>Vyvedení odpadních výpustek do D40</t>
  </si>
  <si>
    <t>721194105R00</t>
  </si>
  <si>
    <t>Vyvedení odpadních výpustek D50</t>
  </si>
  <si>
    <t>721194109R00</t>
  </si>
  <si>
    <t>Vyvedení odpadních výpustek D110</t>
  </si>
  <si>
    <t>721223423RT2</t>
  </si>
  <si>
    <t>Vpust podlahová s krycí nerezovou mřížkou s vodní uzávěrou a pachotěsným uzávěrem při vyschnutí vody, odtok svislý d 75/110</t>
  </si>
  <si>
    <t>721223427RT1</t>
  </si>
  <si>
    <t>Vpust podlahová sprchová s krycí nerezovou mřížkou s vodní uzávěrou odtok vodorovný d 50/75</t>
  </si>
  <si>
    <t>342668111R00</t>
  </si>
  <si>
    <t>Těsnění styku kanalizačního potrubí a chráničky PUR pěnou a opracování prostupu hydroizolací</t>
  </si>
  <si>
    <t>722182008RT1</t>
  </si>
  <si>
    <t>Montáž izolačních skruží na potrubí do DN125</t>
  </si>
  <si>
    <t>722 18-1001</t>
  </si>
  <si>
    <t>Akustická izolace na kanalizační potrubí Akustik 110/5mm</t>
  </si>
  <si>
    <t>722 18-1002</t>
  </si>
  <si>
    <t>Tepelná izolace z MV s polepem pro deš´tové potrubí D75, tl. 25mm</t>
  </si>
  <si>
    <t>722 18-1003</t>
  </si>
  <si>
    <t>Tepelná izolace z MV s polepem pro deš´tové potrubí D110, tl. 25mm</t>
  </si>
  <si>
    <t>722 18-1004</t>
  </si>
  <si>
    <t>Tepelná izolace z MV s polepem pro deš´tové potrubí D125, tl. 25mm</t>
  </si>
  <si>
    <t>721273160R00</t>
  </si>
  <si>
    <t>Přivzdušňovací ventil DN75 s průtokem vzduchu 8l/s</t>
  </si>
  <si>
    <t>721273180R00</t>
  </si>
  <si>
    <t>Přivzdušňovací ventil DN75 s průtokem vzduchu 15l/s</t>
  </si>
  <si>
    <t>721273150R00</t>
  </si>
  <si>
    <t>Přivzdušňovací ventil DN110 s průtokem vzduchu 36l/s</t>
  </si>
  <si>
    <t>141700106R00</t>
  </si>
  <si>
    <t>Protlak neřízený z trub D 200 mm v hor.1 - 4</t>
  </si>
  <si>
    <t>142 21291.R</t>
  </si>
  <si>
    <t xml:space="preserve">Trubka ocelová bezešvá 219,1 x 6,3  - chránička</t>
  </si>
  <si>
    <t>28614077R</t>
  </si>
  <si>
    <t>Chránička plynová PEHD d 250 x 14,2</t>
  </si>
  <si>
    <t>713571111R00</t>
  </si>
  <si>
    <t>Požárně ochranná manžeta hloubky 60mm EI 90, D50, se zajištěním přístupu pro revizi</t>
  </si>
  <si>
    <t>713571113R00</t>
  </si>
  <si>
    <t>Požárně ochranná manžeta hloubky 60mm EI 90, D75, se zajištěním přístupu pro revizi</t>
  </si>
  <si>
    <t>713571115R00</t>
  </si>
  <si>
    <t>Požárně ochranná manžeta hloubky 60mm EI 90, D110, se zajištěním přístupu pro revizi</t>
  </si>
  <si>
    <t>713571116R00</t>
  </si>
  <si>
    <t>Požárně ochranná manžeta hloubky 60mm EI 90, D125, se zajištěním přístupu pro revizi</t>
  </si>
  <si>
    <t>721290112R00</t>
  </si>
  <si>
    <t xml:space="preserve">Zkouška těsnosti  kanalizace vodou / kouřem do DN200</t>
  </si>
  <si>
    <t>998721101R00</t>
  </si>
  <si>
    <t>Přesun hmot pro vnitřní kanalizaci do 6m</t>
  </si>
  <si>
    <t>800-721-A02</t>
  </si>
  <si>
    <t>Zdravotně technické instalace – vnitřní vodovod</t>
  </si>
  <si>
    <t>722190901R00</t>
  </si>
  <si>
    <t>Otevření/uzavření vodovodního potrubí při opravách</t>
  </si>
  <si>
    <t>722130801R00</t>
  </si>
  <si>
    <t>Demontáž trub ocelových závitových do DN25 včetně armatur</t>
  </si>
  <si>
    <t>722170801R00</t>
  </si>
  <si>
    <t>Demontáž rozvodů vody z plastů do D 32</t>
  </si>
  <si>
    <t>722181812R00</t>
  </si>
  <si>
    <t>Demontáž plstěných pásů a izolace z trubek ocelových do D50</t>
  </si>
  <si>
    <t>722131916R00</t>
  </si>
  <si>
    <t>Oprava-potrubí závitové,vsazení odbočky na potrubí DN 50</t>
  </si>
  <si>
    <t>722130234R00</t>
  </si>
  <si>
    <t>Potrubí z trub.závit.pozink.svařovan. 11343,DN 32</t>
  </si>
  <si>
    <t>722178711R00</t>
  </si>
  <si>
    <t>Rozvod vody z vícevrstvého plastového potrubí PP-RCT/PP-RCT+BF/PP-RCT průměr D20, tlaková řada S3.2, kotvení</t>
  </si>
  <si>
    <t>722178712R00</t>
  </si>
  <si>
    <t xml:space="preserve">Rozvod vody z vícevrstvého plastového potrubí PP-RCT/PP-RCT+BF/PP-RCT průměr D25, tlaková řada S3.2,  kotvení</t>
  </si>
  <si>
    <t>722178713R00</t>
  </si>
  <si>
    <t xml:space="preserve">Rozvod vody z vícevrstvého plastového potrubí PP-RCT/PP-RCT+BF/PP-RCT průměr D32, tlaková řada S3.2,  kotvení</t>
  </si>
  <si>
    <t>722178714R00</t>
  </si>
  <si>
    <t xml:space="preserve">Rozvod vody z vícevrstvého plastového potrubí PP-RCT/PP-RCT+BF/PP-RCT průměr D40, tlaková řada S3.2,  kotvení</t>
  </si>
  <si>
    <t>722182004RT1</t>
  </si>
  <si>
    <t>Montáž izolačních skruží na potrubí do DN50</t>
  </si>
  <si>
    <t>283771025R</t>
  </si>
  <si>
    <t>Izolační hadice PE návlek tl.6mm, vnitřní průměr 20mm</t>
  </si>
  <si>
    <t>283771091R</t>
  </si>
  <si>
    <t>Izolační hadice PE návlek tl.6mm, vnitřní průměr 25mm</t>
  </si>
  <si>
    <t>283771027R</t>
  </si>
  <si>
    <t>Izolační hadice PE návlek tl.13mm, vnitřní průměr do 20mm</t>
  </si>
  <si>
    <t>283771029R</t>
  </si>
  <si>
    <t>Izolační hadice PE návlek tl.13mm, vnitřní průměr 25mm</t>
  </si>
  <si>
    <t>283771127R</t>
  </si>
  <si>
    <t>Izolační hadice PE návlek tl.13mm, vnitřní průměr 32mm</t>
  </si>
  <si>
    <t>2837711523R</t>
  </si>
  <si>
    <t>Izolační hadice PE návlek tl.13mm, vnitřní průměr 40mm</t>
  </si>
  <si>
    <t>722 18-0001</t>
  </si>
  <si>
    <t>Izolační pouzdro z MV s Al polepem tl.30mm, vnitřní průměr do 20mm</t>
  </si>
  <si>
    <t>722 18-0002</t>
  </si>
  <si>
    <t>Izolační pouzdro z MV s Al polepem tl.30mm, vnitřní průměr 25mm</t>
  </si>
  <si>
    <t>722 18-0003</t>
  </si>
  <si>
    <t>Izolační pouzdro z MV s Al polepem tl.40mm, vnitřní průměr 32mm</t>
  </si>
  <si>
    <t>722 18-0004</t>
  </si>
  <si>
    <t>Izolační pouzdro z MV s Al polepem tl.40mm, vnitřní průměr 40mm</t>
  </si>
  <si>
    <t>722190401R00</t>
  </si>
  <si>
    <t>Vyvedení a upevnění výpustek do DN15</t>
  </si>
  <si>
    <t>722220121R00</t>
  </si>
  <si>
    <t>Nástěnka pro vodovodní baterii</t>
  </si>
  <si>
    <t>722 229101R00</t>
  </si>
  <si>
    <t>Montáž armatur závitových z jedním závitem DN15</t>
  </si>
  <si>
    <t>551100161R</t>
  </si>
  <si>
    <t>Výtokový kulový kohout DN15</t>
  </si>
  <si>
    <t>55111402R</t>
  </si>
  <si>
    <t xml:space="preserve">Pojistný ventil DN15, Potv  6bar</t>
  </si>
  <si>
    <t>722239101R00</t>
  </si>
  <si>
    <t>Montáž vodovodních armatur, 2 závity do DN15</t>
  </si>
  <si>
    <t>551100010R</t>
  </si>
  <si>
    <t>Kulový kohout DN15 s páčkou</t>
  </si>
  <si>
    <t>551 21731.R</t>
  </si>
  <si>
    <t>Vyvažovací ventil s uzavíráním pro rozvody TV DN15, měření průtoku</t>
  </si>
  <si>
    <t>722239102R00</t>
  </si>
  <si>
    <t>Montáž vodovodních armatur, 2 závity DN20</t>
  </si>
  <si>
    <t>551100011R</t>
  </si>
  <si>
    <t>Kulový kohout DN20 s páčkou</t>
  </si>
  <si>
    <t>551 1001811.R</t>
  </si>
  <si>
    <t>Zpětný ventil, těžký DN20, Kv=2,7</t>
  </si>
  <si>
    <t>722239103R00</t>
  </si>
  <si>
    <t>Montáž vodovodních armatur, 2 závity DN25</t>
  </si>
  <si>
    <t>551100012R</t>
  </si>
  <si>
    <t>Kulový kohout DN25 s páčkou pro vodu, PN20</t>
  </si>
  <si>
    <t>551 1001812.R</t>
  </si>
  <si>
    <t>Zpětný ventil těžký DN25, Kv=4,5</t>
  </si>
  <si>
    <t>551100222R</t>
  </si>
  <si>
    <t>Tlakový redukční ventil DN25 s manometrem a nastavitelným výstupním tlakem 1-6bar</t>
  </si>
  <si>
    <t>722239104R00</t>
  </si>
  <si>
    <t>Montáž vodovodních armatur, 2 závity DN32</t>
  </si>
  <si>
    <t>551100013R</t>
  </si>
  <si>
    <t>Kulový kohout DN32 s páčkou pro vodu, PN20</t>
  </si>
  <si>
    <t>551 100223.R</t>
  </si>
  <si>
    <t>Tlakový redukční ventil DN32 s manometrem a nastavitelným výstupním tlakem 1-6bar</t>
  </si>
  <si>
    <t>722264111R00</t>
  </si>
  <si>
    <t>Vodoměr bytový SV/TV 15x80 mm, Qn 1,5</t>
  </si>
  <si>
    <t>722265113R00</t>
  </si>
  <si>
    <t xml:space="preserve">Vodoměr domovní SV  DN20x190mm, Qn 2,5</t>
  </si>
  <si>
    <t>722280108R00</t>
  </si>
  <si>
    <t>Tlaková zkouška potrubí závitového do DN50</t>
  </si>
  <si>
    <t>722290234R00</t>
  </si>
  <si>
    <t>Proplach a dezinfekce potrubí do DN80 včetně části starého potrubí</t>
  </si>
  <si>
    <t>713552111R00</t>
  </si>
  <si>
    <t>Protipož. trubní ucpávka EI 120, do D 25 mm, stěna / strop</t>
  </si>
  <si>
    <t>713552131R00</t>
  </si>
  <si>
    <t>Protipož. trubní ucpávka EI 90, do D 108 mm, stěna</t>
  </si>
  <si>
    <t>998722101R00</t>
  </si>
  <si>
    <t>Přesun hmot pro vnitřní vodovod do 6m</t>
  </si>
  <si>
    <t>800-724</t>
  </si>
  <si>
    <t>Zdravotně technické instalace – strojní vybavení</t>
  </si>
  <si>
    <t>732429112R00</t>
  </si>
  <si>
    <t>Montáž čerpadel oběhových do DN40 + elektrické zapojení</t>
  </si>
  <si>
    <t>732 42-0001</t>
  </si>
  <si>
    <t>cirkulační čerpadlo nerezové provedení Q=0,6m3/hod při deltaP=20kPa, tři stupně otáček</t>
  </si>
  <si>
    <t>998724101R00</t>
  </si>
  <si>
    <t>Přesun hmot pro strojní vybavení do H=6m</t>
  </si>
  <si>
    <t>800-725</t>
  </si>
  <si>
    <t>Zdravotně technické instalace – zařizovací předměty</t>
  </si>
  <si>
    <t>725820801R00</t>
  </si>
  <si>
    <t>Demontáž baterie nástěnné/stojánkové do G 3/4</t>
  </si>
  <si>
    <t>725210821R00</t>
  </si>
  <si>
    <t>demontáž umyvadel na šrouby</t>
  </si>
  <si>
    <t>725110811R00</t>
  </si>
  <si>
    <t>demontáž klozetových mís splachovacích</t>
  </si>
  <si>
    <t>726212321R00</t>
  </si>
  <si>
    <t>Předstěnový modul pro závěsné WC pro lehké příčky H=112cm</t>
  </si>
  <si>
    <t>726211332R00</t>
  </si>
  <si>
    <t>Předstěnový modul pro závěsné WC pro lehké příčky H=112cm s bočními panely s dřevoválnitou deskou v rámu pro kotvení madel</t>
  </si>
  <si>
    <t>28696756R</t>
  </si>
  <si>
    <t>Tlačítko pro ovládání splachování do předstěnového systému, plastové, 2 množství vody</t>
  </si>
  <si>
    <t>551070192R</t>
  </si>
  <si>
    <t>Oddálené pneumatické splachování ruční pro zabudování do zdi, 2 množství vody</t>
  </si>
  <si>
    <t>725119306R00</t>
  </si>
  <si>
    <t>Montáž klozetu závěsného</t>
  </si>
  <si>
    <t>642400531R</t>
  </si>
  <si>
    <t>Závěsný klozet L=530mm, barva bílá</t>
  </si>
  <si>
    <t>64240056R</t>
  </si>
  <si>
    <t>Závěsný klozet L=700mm pro ZTP, barva bílá</t>
  </si>
  <si>
    <t>551673931R</t>
  </si>
  <si>
    <t xml:space="preserve">Sedátko bílé pro závěsný klozet,  duroplast</t>
  </si>
  <si>
    <t>726212341R00</t>
  </si>
  <si>
    <t>Modul-pisoár pro montáž do SDK předstěny, h 112-130 cm</t>
  </si>
  <si>
    <t>725016125R00</t>
  </si>
  <si>
    <t>Pisoár keramický, antivandal se síťovým napájením včetně příslušenství</t>
  </si>
  <si>
    <t>726211313R00</t>
  </si>
  <si>
    <t>Modul-umyvadlo pro předstěnový systém h 112 cm</t>
  </si>
  <si>
    <t>725219201R00</t>
  </si>
  <si>
    <t>Montáž umyvadla včetně dodávky zápachové uzavírky</t>
  </si>
  <si>
    <t>642 17449.R</t>
  </si>
  <si>
    <t>Umyvadlo 600x420mm, bílé, otvor pro baterii</t>
  </si>
  <si>
    <t>64291560R</t>
  </si>
  <si>
    <t>Polosloup barva bílá k umyvadlu</t>
  </si>
  <si>
    <t>64214484R</t>
  </si>
  <si>
    <t xml:space="preserve">Umyvadlo zdravotní 50x43cm otv. pro baterii  bílé</t>
  </si>
  <si>
    <t>642-01</t>
  </si>
  <si>
    <t>Podomítkový sifon pro ZTP umyvadlo, ZÚ + box, nerez trubka</t>
  </si>
  <si>
    <t>726212367R00</t>
  </si>
  <si>
    <t>Předstěnový systém pro závěsnou výlevku</t>
  </si>
  <si>
    <t>725019103R00</t>
  </si>
  <si>
    <t>Výlevka kermická, závěsná, barva bílá s plastovou mřížkou</t>
  </si>
  <si>
    <t>725319101R00</t>
  </si>
  <si>
    <t>Montáž dřezů jednoduchých – napojení, dodávka zápachové uzavírky</t>
  </si>
  <si>
    <t>552 31346.R</t>
  </si>
  <si>
    <t>Dřez nerezový jednodílný s odkládací plochou</t>
  </si>
  <si>
    <t>725860184R00</t>
  </si>
  <si>
    <t xml:space="preserve">Sifon pračkový D 40/50 mm  podomítkový, pochromovaný výtokový ventil vody 1/2 "</t>
  </si>
  <si>
    <t>725869204R00</t>
  </si>
  <si>
    <t>Montáž zápachových uzavírek D40 pro napojení klima jednotek</t>
  </si>
  <si>
    <t>551 623505.R</t>
  </si>
  <si>
    <t>Zápustný podomítkový sifon d32 s kuličkou pro napojení klima</t>
  </si>
  <si>
    <t>725819401R00</t>
  </si>
  <si>
    <t>Montáž rohového ventilu s hadičkou pro WC a umyvadla</t>
  </si>
  <si>
    <t>55141101R</t>
  </si>
  <si>
    <t>Rohový ventil DN15-3/8“</t>
  </si>
  <si>
    <t>55141104R</t>
  </si>
  <si>
    <t>Rohový ventil DN15-3/8“ se zpětným ventilem a filtrem</t>
  </si>
  <si>
    <t>725829301R00</t>
  </si>
  <si>
    <t>Montáž stojánkové umyvadlové, dřezové či bidetové pákové baterie</t>
  </si>
  <si>
    <t>55144203R</t>
  </si>
  <si>
    <t>Páková stojánková baterie pro umyvadla, chrom, propojovací hadičky k roháčkům</t>
  </si>
  <si>
    <t>55144235R</t>
  </si>
  <si>
    <t xml:space="preserve">Páková baterie typu  s prodlouženým raménkem, propojovací hadičky k roháčkům</t>
  </si>
  <si>
    <t>55145041R</t>
  </si>
  <si>
    <t>Páková stojánková baterie pro dřez, chrom, propojovací hadičky k roháčkům</t>
  </si>
  <si>
    <t>725829201R00</t>
  </si>
  <si>
    <t>Montáž umyvadlové,dřezové a nástěnné baterie chromové, montáž baterie pro výlevku</t>
  </si>
  <si>
    <t>55145011R</t>
  </si>
  <si>
    <t xml:space="preserve">Nástěnná páková baterie  pro výlevku</t>
  </si>
  <si>
    <t>725989101R00</t>
  </si>
  <si>
    <t>Montáž dvířek kovových i z PH</t>
  </si>
  <si>
    <t>28349010R</t>
  </si>
  <si>
    <t>Dvířka revizní se zámkem, barva bílá, rozměr 150/250mm, 200/20mm, 150/150mm</t>
  </si>
  <si>
    <t>998725101R00</t>
  </si>
  <si>
    <t>Přesun hmot pro zařizovací předměty do 6m</t>
  </si>
  <si>
    <t>Konstrukce zámečnické</t>
  </si>
  <si>
    <t>767871110R00</t>
  </si>
  <si>
    <t>Montáž podpěrné konstrukce pro ležaté potrubí vody</t>
  </si>
  <si>
    <t>767 87-0001</t>
  </si>
  <si>
    <t>podpůrný nosník 38/40 pozink na závitových tyčích M12, hmoždinky, upevňovací sestavy pro objímky bez objímek - zahrnuty v montáži potrubí</t>
  </si>
  <si>
    <t>423 9-1662.1.R</t>
  </si>
  <si>
    <t>podpůrný žlab pozink pro potrubí průměru 20mm, délka 2m</t>
  </si>
  <si>
    <t>430</t>
  </si>
  <si>
    <t>423 9-1662.3.R</t>
  </si>
  <si>
    <t>podpůrný žlab pozink pro potrubí průměru 32mm, délka 2m</t>
  </si>
  <si>
    <t>423 9-1662.4.R</t>
  </si>
  <si>
    <t>podpůrný žlab pozink pro potrubí průměru 40mm, délka 2m</t>
  </si>
  <si>
    <t>998767101R00</t>
  </si>
  <si>
    <t>Přesun hmot pro zámečnické konstrukce v objektech s H=6m</t>
  </si>
  <si>
    <t>Objekt6 - Vytápění</t>
  </si>
  <si>
    <t>722 - Vnitřní vodovod</t>
  </si>
  <si>
    <t>732 - Strojovny</t>
  </si>
  <si>
    <t>733 - Rozvod potrubí</t>
  </si>
  <si>
    <t>734 - Armatury</t>
  </si>
  <si>
    <t>735 - Otopná tělesa</t>
  </si>
  <si>
    <t>739 - Demontáže</t>
  </si>
  <si>
    <t>90 - Hodinové zúčtovací sazby (HZS)</t>
  </si>
  <si>
    <t>VRN - Vedlejší rozpočtové náklady</t>
  </si>
  <si>
    <t xml:space="preserve">    VRN9 - Ostatní náklady</t>
  </si>
  <si>
    <t>722</t>
  </si>
  <si>
    <t>Vnitřní vodovod</t>
  </si>
  <si>
    <t>722181225RT5</t>
  </si>
  <si>
    <t>Izolace návleková s vnější hliníkovou folií tl. stěny 25 mm, d15</t>
  </si>
  <si>
    <t>CÚ RTS_I_2025</t>
  </si>
  <si>
    <t>722181225RT6</t>
  </si>
  <si>
    <t>Izolace návleková s vnější hliníkovou folií tl. stěny 25 mm, d18</t>
  </si>
  <si>
    <t>722181225RT7</t>
  </si>
  <si>
    <t>Izolace návleková s vnější hliníkovou folií tl. stěny 25 mm, d22</t>
  </si>
  <si>
    <t>722181225RT9</t>
  </si>
  <si>
    <t>Izolace návleková s vnější hliníkovou folií tl. stěny 25 mm, d28</t>
  </si>
  <si>
    <t>998722102R00</t>
  </si>
  <si>
    <t>Přesun hmot pro vnitřní vodovod, výšky do 12 m</t>
  </si>
  <si>
    <t>732</t>
  </si>
  <si>
    <t>Strojovny</t>
  </si>
  <si>
    <t>732199100RM1</t>
  </si>
  <si>
    <t>Montáž orientačního štítku na vývody z rozdělovače, vč. dodávky štítku</t>
  </si>
  <si>
    <t>732429111R00</t>
  </si>
  <si>
    <t>Montáž čerpadel oběhových spirálních, DN 25 - strojovna VZT</t>
  </si>
  <si>
    <t>99411143IM</t>
  </si>
  <si>
    <t>čerpadlo oběhové 25-40 130 1x230V 50Hz 6H</t>
  </si>
  <si>
    <t>998732101R00</t>
  </si>
  <si>
    <t>Přesun hmot pro strojovny, výšky do 6 m</t>
  </si>
  <si>
    <t>733</t>
  </si>
  <si>
    <t>Rozvod potrubí</t>
  </si>
  <si>
    <t>733163102R00</t>
  </si>
  <si>
    <t>Potrubí z měděných trubek vytápění D 15 x 1,0 mm</t>
  </si>
  <si>
    <t>733163103R00</t>
  </si>
  <si>
    <t>Potrubí z měděných trubek vytápění D 18 x 1,0 mm</t>
  </si>
  <si>
    <t>733163104R00</t>
  </si>
  <si>
    <t>Potrubí z měděných trubek vytápění D 22 x 1,0 mm</t>
  </si>
  <si>
    <t>733163105R00</t>
  </si>
  <si>
    <t>Potrubí z měděných trubek vytápění D 28 x 1,5 mm</t>
  </si>
  <si>
    <t>733163106R00</t>
  </si>
  <si>
    <t>Potrubí z měděných trubek vytápění D 35 x 1,5 mm</t>
  </si>
  <si>
    <t>733190306R00</t>
  </si>
  <si>
    <t>Tlaková zkouška Cu potrubí do D 35</t>
  </si>
  <si>
    <t>733191111R00</t>
  </si>
  <si>
    <t>Manžety prostupové pro trubky do DN 20</t>
  </si>
  <si>
    <t>733191112R00</t>
  </si>
  <si>
    <t>Manžety prostupové pro trubky do DN 32</t>
  </si>
  <si>
    <t>998733103R00</t>
  </si>
  <si>
    <t>Přesun hmot pro rozvody potrubí, výšky do 24 m</t>
  </si>
  <si>
    <t>734</t>
  </si>
  <si>
    <t>Armatury</t>
  </si>
  <si>
    <t>734209130R00</t>
  </si>
  <si>
    <t>Montáž armatur závitových,se 4závity, G 1", rychlomontážní sady</t>
  </si>
  <si>
    <t>4848172016</t>
  </si>
  <si>
    <t>Čerpadlová skupina se směšováním DN25, 25-60, vč. servopohonu</t>
  </si>
  <si>
    <t>4848172016.1</t>
  </si>
  <si>
    <t>Čerpadlová skupina bez směšování DN25, 25-60</t>
  </si>
  <si>
    <t>734209124R00</t>
  </si>
  <si>
    <t>Montáž armatur závitových,se 3závity, do G 3/4</t>
  </si>
  <si>
    <t>484882013</t>
  </si>
  <si>
    <t>Směšovač trojcestný 131 20-6,3, vč. servopohonu HT24-NR-T 24V AC, 0-10V</t>
  </si>
  <si>
    <t>734419132R00</t>
  </si>
  <si>
    <t>Montáž kompaktního měřiče tepla závitového 3/4"</t>
  </si>
  <si>
    <t>388220721</t>
  </si>
  <si>
    <t>Měřič tepla ultrazvukový Qn 1,5, vč. čidel</t>
  </si>
  <si>
    <t>734233143R00</t>
  </si>
  <si>
    <t>Kohout kulový s jímkou pro tepl. čidlo, vnitř.-vnitř.z. DN 25</t>
  </si>
  <si>
    <t>734233144R00</t>
  </si>
  <si>
    <t>Kohout kulový s jímkou pro tepl. čidlo, vnitř.-vnitř.z. DN 32</t>
  </si>
  <si>
    <t>734235123R00</t>
  </si>
  <si>
    <t>Kohout kulový,2xvnitřní záv. DN 25</t>
  </si>
  <si>
    <t>734235124R00</t>
  </si>
  <si>
    <t>Kohout kulový,2xvnitřní záv. DN 32</t>
  </si>
  <si>
    <t>734215133R00</t>
  </si>
  <si>
    <t>Ventil odvzdušňovací automat. DN 15</t>
  </si>
  <si>
    <t>734295321R00</t>
  </si>
  <si>
    <t>Kohout kul.vypouštěcí,komplet, DN 15</t>
  </si>
  <si>
    <t>734263211R00</t>
  </si>
  <si>
    <t>Šroubení regulační dvoutrub. uzavíratelní, DN15</t>
  </si>
  <si>
    <t>734221672R00</t>
  </si>
  <si>
    <t>Hlavice ovládání ventilů termostatická</t>
  </si>
  <si>
    <t>998734103R00</t>
  </si>
  <si>
    <t>Přesun hmot pro armatury, výšky do 24 m</t>
  </si>
  <si>
    <t>735</t>
  </si>
  <si>
    <t>Otopná tělesa</t>
  </si>
  <si>
    <t>735157140R00</t>
  </si>
  <si>
    <t xml:space="preserve">Otopná těl.panel. Ventil Kompakt 10  500/ 400</t>
  </si>
  <si>
    <t>735157141R00</t>
  </si>
  <si>
    <t xml:space="preserve">Otopná těl.panel. Ventil Kompakt 10  500/ 500</t>
  </si>
  <si>
    <t>735157440R00</t>
  </si>
  <si>
    <t xml:space="preserve">Otopná těl.panel. Ventil Kompakt 20  500/ 400</t>
  </si>
  <si>
    <t>735157540R00</t>
  </si>
  <si>
    <t xml:space="preserve">Otopná těl.panel. Ventil Kompakt 21  500/ 400</t>
  </si>
  <si>
    <t>735157541R00</t>
  </si>
  <si>
    <t xml:space="preserve">Otopná těl.panel. Ventil Kompakt 21  500/ 500</t>
  </si>
  <si>
    <t>735157544R00</t>
  </si>
  <si>
    <t xml:space="preserve">Otopná těl.panel. Ventil Kompakt 21  500/ 800</t>
  </si>
  <si>
    <t>735157549R00</t>
  </si>
  <si>
    <t xml:space="preserve">Otopná těl.panel. Ventil Kompakt 21  500/1400</t>
  </si>
  <si>
    <t>735157640R00</t>
  </si>
  <si>
    <t xml:space="preserve">Otopná těl.panel. Ventil Kompakt 22  500/ 400</t>
  </si>
  <si>
    <t>735157641R00</t>
  </si>
  <si>
    <t xml:space="preserve">Otopná těl.panel. Ventil Kompakt 22  500/ 500</t>
  </si>
  <si>
    <t>735157643R00</t>
  </si>
  <si>
    <t xml:space="preserve">Otopná těl.panel. Ventil Kompakt 22  500/ 700</t>
  </si>
  <si>
    <t>735157644R00</t>
  </si>
  <si>
    <t xml:space="preserve">Otopná těl.panel. Ventil Kompakt 22  500/ 800</t>
  </si>
  <si>
    <t>735157645R00</t>
  </si>
  <si>
    <t xml:space="preserve">Otopná těl.panel. Ventil Kompakt 22  500/ 900</t>
  </si>
  <si>
    <t>735157646R00</t>
  </si>
  <si>
    <t xml:space="preserve">Otopná těl.panel. Ventil Kompakt 22  500/1000</t>
  </si>
  <si>
    <t>735157648R00</t>
  </si>
  <si>
    <t xml:space="preserve">Otopná těl.panel. Ventil Kompakt 22  500/1200</t>
  </si>
  <si>
    <t>735157649R00</t>
  </si>
  <si>
    <t xml:space="preserve">Otopná těl.panel. Ventil Kompakt 22  500/1400</t>
  </si>
  <si>
    <t>735157650R00</t>
  </si>
  <si>
    <t xml:space="preserve">Otopná těl.panel. Ventil Kompakt 22  500/1600</t>
  </si>
  <si>
    <t>735157651R00</t>
  </si>
  <si>
    <t xml:space="preserve">Otopná těl.panel. Ventil Kompakt 22  500/1800</t>
  </si>
  <si>
    <t>735157742R00</t>
  </si>
  <si>
    <t xml:space="preserve">Otopná těl.panel. Ventil Kompakt 33  500/ 600</t>
  </si>
  <si>
    <t>735157746R00</t>
  </si>
  <si>
    <t xml:space="preserve">Otopná těl.panel. Ventil Kompakt 33  500/1000</t>
  </si>
  <si>
    <t>735157750R00</t>
  </si>
  <si>
    <t xml:space="preserve">Otopná těl.panel. Ventil Kompakt 33  500/1600</t>
  </si>
  <si>
    <t>48441522</t>
  </si>
  <si>
    <t>Konzola stojánková vnitřní universal</t>
  </si>
  <si>
    <t>sada</t>
  </si>
  <si>
    <t>735000912R00</t>
  </si>
  <si>
    <t>Vyregulování ventilů s termost.ovládáním</t>
  </si>
  <si>
    <t>735153300R00</t>
  </si>
  <si>
    <t>Příplatek za odvzdušňovací ventil</t>
  </si>
  <si>
    <t>998735102R00</t>
  </si>
  <si>
    <t>Přesun hmot pro otopná tělesa, výšky do 12 m</t>
  </si>
  <si>
    <t>739</t>
  </si>
  <si>
    <t>Demontáže</t>
  </si>
  <si>
    <t>733170801R00</t>
  </si>
  <si>
    <t>Demontáž potrubí z plastových trubek D 25 mm</t>
  </si>
  <si>
    <t>733110803R00</t>
  </si>
  <si>
    <t>Demontáž potrubí ocelového závitového do DN 15</t>
  </si>
  <si>
    <t>733110806R00</t>
  </si>
  <si>
    <t>Demontáž potrubí ocelového závitového do DN 15-32</t>
  </si>
  <si>
    <t>Demontáž izolace z trub D 50</t>
  </si>
  <si>
    <t>734200834R00</t>
  </si>
  <si>
    <t>Demontáž armatur se 4závity do G 2 - stávající rychlomontážní sady</t>
  </si>
  <si>
    <t>734200812R00</t>
  </si>
  <si>
    <t>Demontáž armatur s 1závitem do G 1 - směšovací ventil na VZT jednotce</t>
  </si>
  <si>
    <t>732420811R00</t>
  </si>
  <si>
    <t>Demontáž čerpadel oběhových spirálních DN 25 - ve strojovně VZT</t>
  </si>
  <si>
    <t>732214813R00</t>
  </si>
  <si>
    <t>Vypuštění vody z ohříváků o obsahu do 630 l</t>
  </si>
  <si>
    <t>732212815R00</t>
  </si>
  <si>
    <t>Demontáž el. ohříváků zásobníkových svislých.do 1600 l</t>
  </si>
  <si>
    <t>735111810R00</t>
  </si>
  <si>
    <t>Demontáž těles otopných litinových článkových</t>
  </si>
  <si>
    <t>735151821R00</t>
  </si>
  <si>
    <t>Demontáž otopných těles panelových 2řadých,1500 mm</t>
  </si>
  <si>
    <t>735151822R00</t>
  </si>
  <si>
    <t>Demontáž otopných těles panelových 2řadých,2820 mm</t>
  </si>
  <si>
    <t>735151832R00</t>
  </si>
  <si>
    <t>Demontáž otopných těles panel.3řadových,2820 mm</t>
  </si>
  <si>
    <t>Vnitrostaveništní doprava suti do 10 m</t>
  </si>
  <si>
    <t>Příplatek k vnitrost. dopravě suti za dalších 5 m</t>
  </si>
  <si>
    <t>979011211R00</t>
  </si>
  <si>
    <t>Svislá doprava suti a vybour. hmot za 2.NP nošením</t>
  </si>
  <si>
    <t>979011219R00</t>
  </si>
  <si>
    <t>Přípl.k svislé dopr.suti za každé další NP nošením</t>
  </si>
  <si>
    <t>979086213R00</t>
  </si>
  <si>
    <t>Nakládání vybouraných hmot na dopravní prostředek</t>
  </si>
  <si>
    <t>Odvoz suti a vybour. hmot na skládku do 1 km</t>
  </si>
  <si>
    <t>Příplatek k odvozu za každý další 1 km</t>
  </si>
  <si>
    <t>Hodinové zúčtovací sazby (HZS)</t>
  </si>
  <si>
    <t xml:space="preserve">904      R02</t>
  </si>
  <si>
    <t>Hzs-zkousky v ramci montaz.praci - topné zkoušky dle ČSN 06 0310 - viz techn.zpráva</t>
  </si>
  <si>
    <t>h</t>
  </si>
  <si>
    <t xml:space="preserve">904      R00</t>
  </si>
  <si>
    <t>Hzs-přeprogramování stávající ekvitermní regulace</t>
  </si>
  <si>
    <t>Vedlejší rozpočtové náklady</t>
  </si>
  <si>
    <t>1024</t>
  </si>
  <si>
    <t>-411903737</t>
  </si>
  <si>
    <t>Objekt8 - Vzduchotechnika</t>
  </si>
  <si>
    <t>728 - Vzduchotechnika</t>
  </si>
  <si>
    <t>729 - Chlazení</t>
  </si>
  <si>
    <t>728</t>
  </si>
  <si>
    <t>728111815R00</t>
  </si>
  <si>
    <t>Demontáž potrubí plechového 4hranného do 0,22 m2</t>
  </si>
  <si>
    <t>728112814R00</t>
  </si>
  <si>
    <t>Demontáž potrubí plechového kruhového do d 400 mm</t>
  </si>
  <si>
    <t>728115814R00</t>
  </si>
  <si>
    <t>Demontáž potrubí ohebného neizol. z AL do d 400 mm</t>
  </si>
  <si>
    <t>728411832R00</t>
  </si>
  <si>
    <t>Demontáž vyústě čtyřhranné do 0,08 m2</t>
  </si>
  <si>
    <t>728412815R00</t>
  </si>
  <si>
    <t>Demontáž anemostatu kruhového do d 400 mm</t>
  </si>
  <si>
    <t>728413852R00</t>
  </si>
  <si>
    <t>Demontáž talířového ventilu kruhového do d 200 mm</t>
  </si>
  <si>
    <t>728112112R00</t>
  </si>
  <si>
    <t>Montáž potrubí plechového kruhového do d 200 mm</t>
  </si>
  <si>
    <t>42981162</t>
  </si>
  <si>
    <t xml:space="preserve">Potrubí SPIRO  125, vč. tvarovek</t>
  </si>
  <si>
    <t>42981164</t>
  </si>
  <si>
    <t xml:space="preserve">Potrubí SPIRO  160, vč. tvarovek</t>
  </si>
  <si>
    <t>42981166</t>
  </si>
  <si>
    <t xml:space="preserve">Potrubí SPIRO  200, vč. tvarovek</t>
  </si>
  <si>
    <t>42981161</t>
  </si>
  <si>
    <t xml:space="preserve">Potrubí SPIRO  100, vč. tvarovek</t>
  </si>
  <si>
    <t>728111115R00</t>
  </si>
  <si>
    <t>Montáž potrubí plechového čtyřhranného do 0,22 m2</t>
  </si>
  <si>
    <t>429825122</t>
  </si>
  <si>
    <t>Čtyřhranné potrubí 300x400</t>
  </si>
  <si>
    <t>728115412R00</t>
  </si>
  <si>
    <t>Montáž potrubí ohebného izolovan. z AL do d 200 mm</t>
  </si>
  <si>
    <t>SX190100030IM</t>
  </si>
  <si>
    <t>Al ohebná hadice, tepelně izolovaná d125</t>
  </si>
  <si>
    <t>SX190100050IM</t>
  </si>
  <si>
    <t>Al ohebná hadice, tepelně izolovaná, d160</t>
  </si>
  <si>
    <t>728211215R00</t>
  </si>
  <si>
    <t>Montáž přechodu plechového čtyřhranného do 0,22 m2</t>
  </si>
  <si>
    <t>429825041</t>
  </si>
  <si>
    <t>Přechod čtyřhranný osový 320x200, pr.200 mm</t>
  </si>
  <si>
    <t>429825051</t>
  </si>
  <si>
    <t>Přechod čtyřhranný osový 500x220, pr.200 mm</t>
  </si>
  <si>
    <t>429825042</t>
  </si>
  <si>
    <t>Přechod čtyřhranný osový 300x400, pr.200 mm</t>
  </si>
  <si>
    <t>429825061</t>
  </si>
  <si>
    <t>Přechod čtyřhranný osový 500x400, pr.200 mm</t>
  </si>
  <si>
    <t>728211315R00</t>
  </si>
  <si>
    <t>Vysazení odbočky na čtyřhranné potrubí, pr. odbočky 160 mm</t>
  </si>
  <si>
    <t>728211316R00</t>
  </si>
  <si>
    <t>Vysazení odbočky na čtyřhranné potrubí, pr. odbočky 200 mm</t>
  </si>
  <si>
    <t>728413522R00</t>
  </si>
  <si>
    <t>Montáž talířového ventilu kruhového do d 200 mm</t>
  </si>
  <si>
    <t>UCK500200342IM</t>
  </si>
  <si>
    <t>Talířová ventil nerezový, pr.125, odvod</t>
  </si>
  <si>
    <t>UCK500200352IM</t>
  </si>
  <si>
    <t>Talířový ventil nerezový, pr.125, přívod</t>
  </si>
  <si>
    <t>UCK500200351IM</t>
  </si>
  <si>
    <t>Talířový ventil nerezový, pr.160, přívodní</t>
  </si>
  <si>
    <t>728415112R00</t>
  </si>
  <si>
    <t>Montáž mřížky větrací nebo ventilační do dveří</t>
  </si>
  <si>
    <t>RF550100010IM</t>
  </si>
  <si>
    <t>Dveřní mřížka 450x75 mm</t>
  </si>
  <si>
    <t>RF728415124R00</t>
  </si>
  <si>
    <t>Tvarovka větrací protipožární, volná plocha 70cm2, např. PROMASEAL EI45</t>
  </si>
  <si>
    <t>728314121R00</t>
  </si>
  <si>
    <t>Montáž protidešť. žaluzie kruhové do d 300 mm</t>
  </si>
  <si>
    <t>SP475100020IM</t>
  </si>
  <si>
    <t>Samotížná žaluziová klapka pr. 100mm</t>
  </si>
  <si>
    <t>728614611R00</t>
  </si>
  <si>
    <t>Mtž ventilátoru axiál. nízkotl. nástěn.do d 100 mm</t>
  </si>
  <si>
    <t>SP120102020IM</t>
  </si>
  <si>
    <t>Malý axiální ventilátor, 50m3/h (20Pa), vestavěný doběh a zpětná klapka</t>
  </si>
  <si>
    <t>728611611R00</t>
  </si>
  <si>
    <t>Mtž ventilátoru radiál.nízkotl.nástěn. nebo stropního, do d 100 mm</t>
  </si>
  <si>
    <t>SP210100031IM</t>
  </si>
  <si>
    <t>Malý radiální ventilátor, 80m3/h (50Pa), vestavěný doběh a zpětná klapka</t>
  </si>
  <si>
    <t>RF728211424R00</t>
  </si>
  <si>
    <t>Montáž klapky požární do 0,28 m2</t>
  </si>
  <si>
    <t>42971217</t>
  </si>
  <si>
    <t>Klapka požární 4hranná FDMA 400x300 .01 TPM018/01</t>
  </si>
  <si>
    <t>42971244</t>
  </si>
  <si>
    <t>Klapka požární 4hranná FDMA 800x500 .01 TPM018/01</t>
  </si>
  <si>
    <t>998724102R00</t>
  </si>
  <si>
    <t>Přesun hmot pro vzduchotechniku, výšky do 12 m</t>
  </si>
  <si>
    <t>729</t>
  </si>
  <si>
    <t>Chlazení</t>
  </si>
  <si>
    <t>733164101R00</t>
  </si>
  <si>
    <t>Montáž potrubí z měděných trubek D 6-12mm</t>
  </si>
  <si>
    <t>19632015</t>
  </si>
  <si>
    <t>Trubka měděná E Cu 99,99 měkká D6,35</t>
  </si>
  <si>
    <t>19632030</t>
  </si>
  <si>
    <t>Trubka měděná E Cu 99,99 měkká d9,52</t>
  </si>
  <si>
    <t>733164104R00</t>
  </si>
  <si>
    <t>Montáž potrubí z měděných trubek D 22 mm</t>
  </si>
  <si>
    <t>19632075</t>
  </si>
  <si>
    <t>Trubka měděná E Cu 99,99 měkká D19,05</t>
  </si>
  <si>
    <t>733161924R00</t>
  </si>
  <si>
    <t>Montáž Cu rozbočovače do D22</t>
  </si>
  <si>
    <t>RF19631442</t>
  </si>
  <si>
    <t>Cu Rozbočovač D9,52mm</t>
  </si>
  <si>
    <t>RF19632905</t>
  </si>
  <si>
    <t>Cu Rozbočovač D19,05mm</t>
  </si>
  <si>
    <t>210800115RT1</t>
  </si>
  <si>
    <t>Kabel CYKY 750 V 5x1,5 mm2, vč. kabelu</t>
  </si>
  <si>
    <t>PSC</t>
  </si>
  <si>
    <t>Poznámka k souboru cen:_x000d_
včetně dodávky kabelu</t>
  </si>
  <si>
    <t>722181211RT1</t>
  </si>
  <si>
    <t>Izolace návleková tl. stěny 6 mm, D6,35</t>
  </si>
  <si>
    <t>Poznámka k souboru cen:_x000d_
vnitřní průměr 6 mm</t>
  </si>
  <si>
    <t>722181211RT3</t>
  </si>
  <si>
    <t>Izolace návleková tl. stěny 6mm, D9,52</t>
  </si>
  <si>
    <t>Poznámka k souboru cen:_x000d_
vnitřní průměr 10 mm</t>
  </si>
  <si>
    <t>722181211RT7</t>
  </si>
  <si>
    <t>Izolace návleková tl. stěny 6 mm, D19,05</t>
  </si>
  <si>
    <t>Poznámka k souboru cen:_x000d_
vnitřní průměr 22 mm</t>
  </si>
  <si>
    <t>RF728612513R02</t>
  </si>
  <si>
    <t>Montáž vnitřní nástěnné klimatizační jednotky pro multisplitové systémy</t>
  </si>
  <si>
    <t>RF429172310</t>
  </si>
  <si>
    <t>Nástěnná klimatizační jednotka pro multisplit. systémy chl. výkon 2,1 kW</t>
  </si>
  <si>
    <t>RF4291725112</t>
  </si>
  <si>
    <t>Nástěnná klimatizační jednotka pro multisplit. systémy chl. výkon 3,5 kW</t>
  </si>
  <si>
    <t>RF728612513R03</t>
  </si>
  <si>
    <t>Montáž venkovní kondenzační jednotky pro multisplit systémy</t>
  </si>
  <si>
    <t>RF4291725116</t>
  </si>
  <si>
    <t>Venkovní kondenzační jednotka, multisplitový systém, chl. výkon 17 kW, vč. nástěnné konzole</t>
  </si>
  <si>
    <t>RF4291725110</t>
  </si>
  <si>
    <t>Venkovní kondenzační jednotka, multisplitový systém, chl.výkon 18,5kW, vč. nástěnné konzole</t>
  </si>
  <si>
    <t>RF728612513R06</t>
  </si>
  <si>
    <t>Montáž distributoru</t>
  </si>
  <si>
    <t>RF96913593IM</t>
  </si>
  <si>
    <t>Distribuční box 3 vývody</t>
  </si>
  <si>
    <t>RF98063287IM</t>
  </si>
  <si>
    <t>Distribuční box 4 vývody</t>
  </si>
  <si>
    <t>RF728612513R03.1</t>
  </si>
  <si>
    <t>Demontáž a zpětná montáž venkovní kondenzační jednotky na střeše objektu, vč. odčerpání a doplnění chladiva</t>
  </si>
  <si>
    <t>Poznámka k souboru cen:_x000d_
demontáž a zpětná montáž kvůli zateplení střešní konstrukce</t>
  </si>
  <si>
    <t>21721122</t>
  </si>
  <si>
    <t>Chladivo R410 - využít dle potřeby</t>
  </si>
  <si>
    <t>728311814R00</t>
  </si>
  <si>
    <t>Demontáž podstropní klimatizace (m.č. 2.05, 2.06)</t>
  </si>
  <si>
    <t>998725102R00</t>
  </si>
  <si>
    <t>Přesun hmot pro chlazení, výšky do 12 m</t>
  </si>
  <si>
    <t xml:space="preserve">905      R01</t>
  </si>
  <si>
    <t>Vypracování projektu skutečného provedení</t>
  </si>
  <si>
    <t xml:space="preserve">904      R01</t>
  </si>
  <si>
    <t>Hzs-zkousky v ramci montaz.praci - komplexní vyzkoušení</t>
  </si>
  <si>
    <t>Poznámka k souboru cen:_x000d_
Komplexni vyzkouseni</t>
  </si>
  <si>
    <t xml:space="preserve">904      R01.1</t>
  </si>
  <si>
    <t>Hzs-zaškolení obsluhy</t>
  </si>
  <si>
    <t>CS ÚRS 2022 01</t>
  </si>
  <si>
    <t>19077487</t>
  </si>
  <si>
    <t>https://podminky.urs.cz/item/CS_URS_2022_01/090001000</t>
  </si>
  <si>
    <t>Objekt9 - Elektroinstalace</t>
  </si>
  <si>
    <t>741 - Elektroinstalace - silnoproud</t>
  </si>
  <si>
    <t xml:space="preserve">    1R2 - Rozvaděč 1R2</t>
  </si>
  <si>
    <t xml:space="preserve">    RE - Rozvaděč RE</t>
  </si>
  <si>
    <t xml:space="preserve">    2R1 - Rozvaděč 2R1</t>
  </si>
  <si>
    <t xml:space="preserve">    2R2 - Rozvaděč 2R2</t>
  </si>
  <si>
    <t xml:space="preserve">    3R1 - Rozvaděč 3R1</t>
  </si>
  <si>
    <t xml:space="preserve">    TS - Rozváděč - R-Total S top</t>
  </si>
  <si>
    <t>46-M - Zemní práce při extr.mont.pracích</t>
  </si>
  <si>
    <t>741</t>
  </si>
  <si>
    <t>Elektroinstalace - silnoproud</t>
  </si>
  <si>
    <t>741372062</t>
  </si>
  <si>
    <t>Montáž svítidlo LED interiérové přisazené stropní hranaté nebo kruhové přes 0,09 do 0,36 m2 se zapojením vodičů</t>
  </si>
  <si>
    <t>https://podminky.urs.cz/item/CS_URS_2025_02/741372062</t>
  </si>
  <si>
    <t>A</t>
  </si>
  <si>
    <t>Svítidlo A - ELS60x60 36W/4640lm ze svítidla, 4000K, UGR19</t>
  </si>
  <si>
    <t>KS</t>
  </si>
  <si>
    <t>B</t>
  </si>
  <si>
    <t>Svítidlo B - ELS60x60 36W/4000lm ze svítidla, 4000K, UGR19</t>
  </si>
  <si>
    <t>741372061</t>
  </si>
  <si>
    <t>Montáž svítidlo LED interiérové přisazené stropní hranaté nebo kruhové do 0,09 m2 se zapojením vodičů</t>
  </si>
  <si>
    <t>https://podminky.urs.cz/item/CS_URS_2025_02/741372061</t>
  </si>
  <si>
    <t>C</t>
  </si>
  <si>
    <t>Svítidlo C - 18W/2140lm ze svítidla, 4000K, IP65</t>
  </si>
  <si>
    <t>C1</t>
  </si>
  <si>
    <t>Svítidlo C1 - viz PD</t>
  </si>
  <si>
    <t>Svítidlo D - 36W/4370lm ze svítidla, 4000K, IP66</t>
  </si>
  <si>
    <t>N</t>
  </si>
  <si>
    <t>Nouzové svítidlo N - 4W s piktogramem, světelný tok 360lm, doba svícení 3h, IP65</t>
  </si>
  <si>
    <t>N1</t>
  </si>
  <si>
    <t>Nouzové svítidlo N1 - 3W pro únikové cesty, světelný tok 220lm, doba svícení 3h, IP54</t>
  </si>
  <si>
    <t>725291667</t>
  </si>
  <si>
    <t>Montáž piktogramu</t>
  </si>
  <si>
    <t>https://podminky.urs.cz/item/CS_URS_2025_02/725291667</t>
  </si>
  <si>
    <t>Pol51</t>
  </si>
  <si>
    <t>Fotoluminiscenční piktogram</t>
  </si>
  <si>
    <t>741112061</t>
  </si>
  <si>
    <t>Montáž krabice přístrojová zapuštěná plastová kruhová</t>
  </si>
  <si>
    <t>https://podminky.urs.cz/item/CS_URS_2025_02/741112061</t>
  </si>
  <si>
    <t>34571451</t>
  </si>
  <si>
    <t>krabice pod omítku PVC přístrojová kruhová D 70mm hluboká</t>
  </si>
  <si>
    <t>741310101</t>
  </si>
  <si>
    <t>Montáž spínač (polo)zapuštěný bezšroubové připojení 1-jednopólový se zapojením vodičů</t>
  </si>
  <si>
    <t>https://podminky.urs.cz/item/CS_URS_2025_02/741310101</t>
  </si>
  <si>
    <t>34539010</t>
  </si>
  <si>
    <t>přístroj spínače jednopólového, řazení 1, 1So bezšroubové svorky</t>
  </si>
  <si>
    <t>34539049</t>
  </si>
  <si>
    <t>kryt spínače jednoduchý</t>
  </si>
  <si>
    <t>34539059</t>
  </si>
  <si>
    <t>rámeček jednonásobný</t>
  </si>
  <si>
    <t>741310121</t>
  </si>
  <si>
    <t>Montáž přepínač (polo)zapuštěný bezšroubové připojení 5-sériový se zapojením vodičů</t>
  </si>
  <si>
    <t>https://podminky.urs.cz/item/CS_URS_2025_02/741310121</t>
  </si>
  <si>
    <t>34539012</t>
  </si>
  <si>
    <t>přístroj přepínače sériového, řazení 5 bezšroubové svorky</t>
  </si>
  <si>
    <t>34539050</t>
  </si>
  <si>
    <t>kryt spínače dělený</t>
  </si>
  <si>
    <t>741310122</t>
  </si>
  <si>
    <t>Montáž přepínač (polo)zapuštěný bezšroubové připojení 6-střídavý se zapojením vodičů</t>
  </si>
  <si>
    <t>https://podminky.urs.cz/item/CS_URS_2025_02/741310122</t>
  </si>
  <si>
    <t>34539013</t>
  </si>
  <si>
    <t>přístroj přepínače střídavého, řazení 6, 6So bezšroubové svorky</t>
  </si>
  <si>
    <t>741310126</t>
  </si>
  <si>
    <t>Montáž přepínač (polo)zapuštěný bezšroubové připojení 7-křížový se zapojením vodičů</t>
  </si>
  <si>
    <t>https://podminky.urs.cz/item/CS_URS_2025_02/741310126</t>
  </si>
  <si>
    <t>34539014</t>
  </si>
  <si>
    <t>přístroj přepínače křížového, řazení 7, 7So bezšroubové svorky</t>
  </si>
  <si>
    <t>742350001</t>
  </si>
  <si>
    <t>Montáž signalizačního světla s elektronikou a akustickou signalizací k zařízení pro ZTP</t>
  </si>
  <si>
    <t>https://podminky.urs.cz/item/CS_URS_2025_02/742350001</t>
  </si>
  <si>
    <t>742350002</t>
  </si>
  <si>
    <t>Montáž potvrzovacího tlačítka k zařízení pro ZTP</t>
  </si>
  <si>
    <t>https://podminky.urs.cz/item/CS_URS_2025_02/742350002</t>
  </si>
  <si>
    <t>742350003</t>
  </si>
  <si>
    <t>Montáž volacího tlačítka do výšky 900 mm a táhla do výšky 150 mm k zařízení pro ZTP</t>
  </si>
  <si>
    <t>https://podminky.urs.cz/item/CS_URS_2025_02/742350003</t>
  </si>
  <si>
    <t>742350004</t>
  </si>
  <si>
    <t>Montáž napájecího zdroje 24 V k zařízení pro ZTP</t>
  </si>
  <si>
    <t>https://podminky.urs.cz/item/CS_URS_2025_02/742350004</t>
  </si>
  <si>
    <t>3280B-C10001 B</t>
  </si>
  <si>
    <t>Napájecí zdroj 3280B-C10001 B pro nouzovou signalizaci</t>
  </si>
  <si>
    <t>742210151</t>
  </si>
  <si>
    <t>Montáž tlačítkového hlásiče se sklíčkem</t>
  </si>
  <si>
    <t>https://podminky.urs.cz/item/CS_URS_2025_02/742210151</t>
  </si>
  <si>
    <t>59081457</t>
  </si>
  <si>
    <t>hlásič konvenční tlačítkový červený, přepínací kontakt bez aretace, prolamovací sklo</t>
  </si>
  <si>
    <t>741313002</t>
  </si>
  <si>
    <t>Montáž zásuvka (polo)zapuštěná bezšroubové připojení 2P+PE dvojí zapojení - průběžná se zapojením vodičů</t>
  </si>
  <si>
    <t>https://podminky.urs.cz/item/CS_URS_2025_02/741313002</t>
  </si>
  <si>
    <t>34555241</t>
  </si>
  <si>
    <t>přístroj zásuvky zapuštěné jednonásobné, krytka s clonkami, bezšroubové svorky</t>
  </si>
  <si>
    <t>741313005</t>
  </si>
  <si>
    <t>Montáž zásuvka (polo)zapuštěná bezšroubové připojení 2P + PE s přepěťovou ochranou se zapojením vodičů</t>
  </si>
  <si>
    <t>https://podminky.urs.cz/item/CS_URS_2025_02/741313005</t>
  </si>
  <si>
    <t>34555244R</t>
  </si>
  <si>
    <t>přístroj zásuvky zapuštěné jednonásobné s optickou přepěťovou ochranou, krytka s clonkami, bezšroubové svorky rudá</t>
  </si>
  <si>
    <t>34539060B</t>
  </si>
  <si>
    <t>rámeček dvojnásobný bílý</t>
  </si>
  <si>
    <t>8595057629011</t>
  </si>
  <si>
    <t>Krabice KP PK do kanálu</t>
  </si>
  <si>
    <t>8595057644069</t>
  </si>
  <si>
    <t>Podložka 8440-12 přístrojová dvojitá</t>
  </si>
  <si>
    <t>741110513</t>
  </si>
  <si>
    <t>Montáž lišta a kanálek vkládací šířky přes 120 do 180 mm s víčkem</t>
  </si>
  <si>
    <t>https://podminky.urs.cz/item/CS_URS_2025_02/741110513</t>
  </si>
  <si>
    <t>8595057632943</t>
  </si>
  <si>
    <t>Kanál PK 170x70 D parapetní dutý 2m</t>
  </si>
  <si>
    <t>741110541</t>
  </si>
  <si>
    <t>Montáž lišta a kanálek - přepážka podélná oddělovací</t>
  </si>
  <si>
    <t>https://podminky.urs.cz/item/CS_URS_2025_02/741110541</t>
  </si>
  <si>
    <t>8595057664364</t>
  </si>
  <si>
    <t>Příčka PKS 70/60 2m</t>
  </si>
  <si>
    <t>8595057620674</t>
  </si>
  <si>
    <t>Kanál 180x60 vč.víka bílá 2m</t>
  </si>
  <si>
    <t>741122633</t>
  </si>
  <si>
    <t>Montáž kabel Cu plný kulatý žíla 3x150 až 185 mm2, 3x120+50 až 150+70 mm 2 uložený pevně (např. CYKY, CYKFY)</t>
  </si>
  <si>
    <t>https://podminky.urs.cz/item/CS_URS_2025_02/741122633</t>
  </si>
  <si>
    <t>34111655</t>
  </si>
  <si>
    <t>kabel silový jádro Cu izolace PVC plášť PVC 0,6/1kV (1-CYKY) 3x120+70mm2</t>
  </si>
  <si>
    <t>741124731</t>
  </si>
  <si>
    <t>Montáž kabel Cu stíněný ovládací žíly 2 až 19x0,8 mm2 uložený pevně (např. JYTY)</t>
  </si>
  <si>
    <t>https://podminky.urs.cz/item/CS_URS_2025_02/741124731</t>
  </si>
  <si>
    <t>34113150</t>
  </si>
  <si>
    <t>kabel ovládací průmyslový stíněný laminovanou Al fólií s příložným Cu drátem jádro Cu plné izolace PVC plášť PVC 250V (JYTY) 4x1,00mm2</t>
  </si>
  <si>
    <t>741120003</t>
  </si>
  <si>
    <t>Montáž vodič Cu izolovaný plný a laněný žíla 10-16 mm2 pod omítku (např. CY)</t>
  </si>
  <si>
    <t>https://podminky.urs.cz/item/CS_URS_2025_02/741120003</t>
  </si>
  <si>
    <t>CY 16ZŽ</t>
  </si>
  <si>
    <t>H07V-U 16 zž (CY)</t>
  </si>
  <si>
    <t>741122011</t>
  </si>
  <si>
    <t>Montáž kabel Cu bez ukončení uložený pod omítku plný kulatý 2x1,5 až 2,5 mm2 (např. CYKY, CYKFY)</t>
  </si>
  <si>
    <t>https://podminky.urs.cz/item/CS_URS_2025_02/741122011</t>
  </si>
  <si>
    <t>34111525</t>
  </si>
  <si>
    <t>kabel silový oheň retardující bezhalogenový s funkčností při požáru 180min a P60-R reakce na oheň B2cas1d1a1 jádro Cu 0,6/1kV (1-CSKH-V) 2x2,5mm2</t>
  </si>
  <si>
    <t>741122015</t>
  </si>
  <si>
    <t>Montáž kabel Cu bez ukončení uložený pod omítku plný kulatý 3x1,5 mm2 (např. CYKY, CYKFY)</t>
  </si>
  <si>
    <t>https://podminky.urs.cz/item/CS_URS_2025_02/741122015</t>
  </si>
  <si>
    <t>34111123</t>
  </si>
  <si>
    <t>kabel silový oheň retardující bezhalogenový bez funkční schopnosti při požáru třída reakce na oheň B2cas1d1a1 jádro Cu 0,6/1kV (1-CXKH-R B2) 3x1,5mm2</t>
  </si>
  <si>
    <t>741122016</t>
  </si>
  <si>
    <t>Montáž kabel Cu bez ukončení uložený pod omítku plný kulatý 3x2,5 až 6 mm2 (např. CYKY, CYKFY)</t>
  </si>
  <si>
    <t>https://podminky.urs.cz/item/CS_URS_2025_02/741122016</t>
  </si>
  <si>
    <t>34111124</t>
  </si>
  <si>
    <t>kabel silový oheň retardující bezhalogenový bez funkční schopnosti při požáru třída reakce na oheň B2cas1d1a1 jádro Cu 0,6/1kV (1-CXKH-R B2) 3x2,5mm2</t>
  </si>
  <si>
    <t>741122031</t>
  </si>
  <si>
    <t>Montáž kabel Cu bez ukončení uložený pod omítku plný kulatý 5x1,5 až 2,5 mm2 (např. CYKY, CYKFY)</t>
  </si>
  <si>
    <t>https://podminky.urs.cz/item/CS_URS_2025_02/741122031</t>
  </si>
  <si>
    <t>34111162</t>
  </si>
  <si>
    <t>kabel silový oheň retardující bezhalogenový bez funkční schopnosti při požáru třída reakce na oheň B2cas1d1a1 jádro Cu 0,6/1kV (1-CXKH-R B2) 5x1,5mm2</t>
  </si>
  <si>
    <t>741122032</t>
  </si>
  <si>
    <t>Montáž kabel Cu bez ukončení uložený pod omítku plný kulatý 5x4 až 6 mm2 (např. CYKY, CYKFY)</t>
  </si>
  <si>
    <t>https://podminky.urs.cz/item/CS_URS_2025_02/741122032</t>
  </si>
  <si>
    <t>34111166</t>
  </si>
  <si>
    <t>kabel silový oheň retardující bezhalogenový bez funkční schopnosti při požáru třída reakce na oheň B2cas1d1a1 jádro Cu 0,6/1kV (1-CXKH-R B2) 5x6mm2</t>
  </si>
  <si>
    <t>741112104</t>
  </si>
  <si>
    <t>Montáž rozvodka zapuštěná plastová čtyřhranná bez svorkovnic</t>
  </si>
  <si>
    <t>https://podminky.urs.cz/item/CS_URS_2025_02/741112104</t>
  </si>
  <si>
    <t>8595057632738</t>
  </si>
  <si>
    <t>Krabice KT 250/1 rozvodná pod omítku</t>
  </si>
  <si>
    <t>741231011</t>
  </si>
  <si>
    <t>Montáž svorkovnice do rozvaděčů - stoupačková</t>
  </si>
  <si>
    <t>https://podminky.urs.cz/item/CS_URS_2025_02/741231011</t>
  </si>
  <si>
    <t>563200</t>
  </si>
  <si>
    <t>Svorka DEHN K12 ekvipotenciální</t>
  </si>
  <si>
    <t>210220321</t>
  </si>
  <si>
    <t>Montáž svorek hromosvodných na potrubí typ Bernard se zhotovením pásku</t>
  </si>
  <si>
    <t>https://podminky.urs.cz/item/CS_URS_2025_02/210220321</t>
  </si>
  <si>
    <t>I131307</t>
  </si>
  <si>
    <t>Svorka ZSA 16 zemnící</t>
  </si>
  <si>
    <t>I142708</t>
  </si>
  <si>
    <t>Uzemňovací pásek Cu pro ZS16, délka 0,5 m</t>
  </si>
  <si>
    <t>K001</t>
  </si>
  <si>
    <t>Úprava napájecího bodu</t>
  </si>
  <si>
    <t>220322002</t>
  </si>
  <si>
    <t>Montáž čidla, snímače nebo sirény pro EZS</t>
  </si>
  <si>
    <t>https://podminky.urs.cz/item/CS_URS_2025_02/220322002</t>
  </si>
  <si>
    <t>40461005</t>
  </si>
  <si>
    <t>čidlo CO2 IP30</t>
  </si>
  <si>
    <t>K003</t>
  </si>
  <si>
    <t>Protipožární ucpávky</t>
  </si>
  <si>
    <t>210220361</t>
  </si>
  <si>
    <t>Montáž tyčí zemnicích délky do 2 m s připojením na svodové nebo uzemňovací vedení</t>
  </si>
  <si>
    <t>https://podminky.urs.cz/item/CS_URS_2025_02/210220361</t>
  </si>
  <si>
    <t>35442128</t>
  </si>
  <si>
    <t>tyč zemnící 2 m FeZn se svorkou</t>
  </si>
  <si>
    <t>210220301</t>
  </si>
  <si>
    <t>Montáž svorek hromosvodných se 2 šrouby</t>
  </si>
  <si>
    <t>https://podminky.urs.cz/item/CS_URS_2025_02/210220301</t>
  </si>
  <si>
    <t>35442033</t>
  </si>
  <si>
    <t>svorka uzemnění nerez spojovací</t>
  </si>
  <si>
    <t>210220302</t>
  </si>
  <si>
    <t>Montáž svorek hromosvodných se 3 a více šrouby</t>
  </si>
  <si>
    <t>https://podminky.urs.cz/item/CS_URS_2025_02/210220302</t>
  </si>
  <si>
    <t>35442034</t>
  </si>
  <si>
    <t>svorka uzemnění nerez zkušební, 81mm</t>
  </si>
  <si>
    <t>210220002</t>
  </si>
  <si>
    <t>Montáž uzemňovacích vedení vodičů FeZn pomocí svorek na povrchu drátem nebo lanem do průměru 10 mm</t>
  </si>
  <si>
    <t>https://podminky.urs.cz/item/CS_URS_2025_02/210220002</t>
  </si>
  <si>
    <t>35441073</t>
  </si>
  <si>
    <t>drát D 10mm FeZn</t>
  </si>
  <si>
    <t>210220401</t>
  </si>
  <si>
    <t>Montáž doplňků hromosvodného vedení - štítků k označení svodů</t>
  </si>
  <si>
    <t>https://podminky.urs.cz/item/CS_URS_2025_02/210220401</t>
  </si>
  <si>
    <t>M005</t>
  </si>
  <si>
    <t>číslo svodu</t>
  </si>
  <si>
    <t>210220372</t>
  </si>
  <si>
    <t>Montáž ochranných prvků hromosvodného vedení - úhelníků nebo trubek do zdiva</t>
  </si>
  <si>
    <t>https://podminky.urs.cz/item/CS_URS_2025_02/210220372</t>
  </si>
  <si>
    <t>35441830</t>
  </si>
  <si>
    <t>úhelník ochranný na ochranu svodu - 1700mm, FeZn</t>
  </si>
  <si>
    <t>35441836</t>
  </si>
  <si>
    <t>držák ochranného úhelníku do zdiva, FeZn</t>
  </si>
  <si>
    <t>210220101</t>
  </si>
  <si>
    <t>Montáž hromosvodného vedení svodových vodičů s podpěrami průměru do 10 mm</t>
  </si>
  <si>
    <t>https://podminky.urs.cz/item/CS_URS_2025_02/210220101</t>
  </si>
  <si>
    <t>35441077</t>
  </si>
  <si>
    <t>drát D 8mm AlMgSi</t>
  </si>
  <si>
    <t>210220231</t>
  </si>
  <si>
    <t>Montáž tyčí jímacích délky do 3 m na stojan</t>
  </si>
  <si>
    <t>https://podminky.urs.cz/item/CS_URS_2025_02/210220231</t>
  </si>
  <si>
    <t>35441122</t>
  </si>
  <si>
    <t>tyč jímací s rovným koncem 1500mm nerez</t>
  </si>
  <si>
    <t>35442267</t>
  </si>
  <si>
    <t>držák jímací tyče pr. 16 a 18mm do délky 1,5 m včetně svorky, 90 x 200mm</t>
  </si>
  <si>
    <t>35442029</t>
  </si>
  <si>
    <t>svorka uzemnění nerez univerzální</t>
  </si>
  <si>
    <t>VN2240</t>
  </si>
  <si>
    <t>Podpěra vedení PV32N</t>
  </si>
  <si>
    <t>253060</t>
  </si>
  <si>
    <t>Podpěra PV 21d plast s bet.kostkou</t>
  </si>
  <si>
    <t>18 09C</t>
  </si>
  <si>
    <t>Podpěra PV 01</t>
  </si>
  <si>
    <t>DEM</t>
  </si>
  <si>
    <t>K002</t>
  </si>
  <si>
    <t>Ústředna požární odvětrání, včetně UPS, klásiče kouře, přídržného magnetu, otvírače okna, instalace a programování</t>
  </si>
  <si>
    <t>741210102</t>
  </si>
  <si>
    <t>Montáž rozvaděčů litinových, hliníkových nebo plastových sestava do 100 kg</t>
  </si>
  <si>
    <t>https://podminky.urs.cz/item/CS_URS_2025_02/741210102</t>
  </si>
  <si>
    <t>011464000</t>
  </si>
  <si>
    <t>Měření (monitoring) úrovně osvětlení</t>
  </si>
  <si>
    <t>…</t>
  </si>
  <si>
    <t>https://podminky.urs.cz/item/CS_URS_2025_02/011464000</t>
  </si>
  <si>
    <t>741810003</t>
  </si>
  <si>
    <t>Celková prohlídka elektrického rozvodu a zařízení přes 0,5 do 1 milionu Kč</t>
  </si>
  <si>
    <t>https://podminky.urs.cz/item/CS_URS_2025_02/741810003</t>
  </si>
  <si>
    <t>741810011</t>
  </si>
  <si>
    <t>Příplatek k celkové prohlídce za každých dalších 500 000,- Kč</t>
  </si>
  <si>
    <t>https://podminky.urs.cz/item/CS_URS_2025_02/741810011</t>
  </si>
  <si>
    <t>741820001</t>
  </si>
  <si>
    <t>Měření zemních odporů zemniče</t>
  </si>
  <si>
    <t>https://podminky.urs.cz/item/CS_URS_2025_02/741820001</t>
  </si>
  <si>
    <t>1R2</t>
  </si>
  <si>
    <t>Rozvaděč 1R2</t>
  </si>
  <si>
    <t>113685</t>
  </si>
  <si>
    <t>Skříň BF-O-2/48-C na omítku</t>
  </si>
  <si>
    <t>101666</t>
  </si>
  <si>
    <t>Pás NBP-1000-W zaslepovací 1m bílý</t>
  </si>
  <si>
    <t>276268</t>
  </si>
  <si>
    <t>Spínač IS-32/3 (Z-SE-32/3) 3TE</t>
  </si>
  <si>
    <t>167626</t>
  </si>
  <si>
    <t>Svodič SPCT2-460-3 +NPE přepětí třídy C</t>
  </si>
  <si>
    <t>264839</t>
  </si>
  <si>
    <t>Jistič 2B/1 PL7</t>
  </si>
  <si>
    <t>267975</t>
  </si>
  <si>
    <t>Relé Z-TN230/1S1O instalační</t>
  </si>
  <si>
    <t>110405</t>
  </si>
  <si>
    <t>Relé Z-ZRER/W časové</t>
  </si>
  <si>
    <t>262674</t>
  </si>
  <si>
    <t>Jistič 10B/1 PL7</t>
  </si>
  <si>
    <t>263535</t>
  </si>
  <si>
    <t>Chránič 16B/1N/0,03-A PFL7</t>
  </si>
  <si>
    <t>262704</t>
  </si>
  <si>
    <t>Jistič 16C/1 PL7</t>
  </si>
  <si>
    <t>1R2PM</t>
  </si>
  <si>
    <t>Podružný materiál</t>
  </si>
  <si>
    <t>1R2M</t>
  </si>
  <si>
    <t>Montáže a protokoly</t>
  </si>
  <si>
    <t>RE</t>
  </si>
  <si>
    <t>Rozvaděč RE</t>
  </si>
  <si>
    <t>293524</t>
  </si>
  <si>
    <t>Rám BP-MF-1200/12montážní</t>
  </si>
  <si>
    <t>293556</t>
  </si>
  <si>
    <t>Panel BP-TBP-1200-CE horní/dolní</t>
  </si>
  <si>
    <t>293566</t>
  </si>
  <si>
    <t>Deska BP-FLP-1200-2K pro vstup kabelů</t>
  </si>
  <si>
    <t>293564</t>
  </si>
  <si>
    <t>Deska BP-FLP-1200-BL pro vstup kabelů</t>
  </si>
  <si>
    <t>111343</t>
  </si>
  <si>
    <t>Panel BPZ-SP-MSW-12 boční</t>
  </si>
  <si>
    <t>112346</t>
  </si>
  <si>
    <t>Držák BPZ-FPS/1150 krycích desek (1ks=1pár)</t>
  </si>
  <si>
    <t>286721</t>
  </si>
  <si>
    <t>Dveře BP-DS-600/12 plechové se zámkem</t>
  </si>
  <si>
    <t>293576</t>
  </si>
  <si>
    <t>BP-DS-600/12-L Dveře plechové plné, bez zámku, IP30, šedá, ŠxV=600x1260</t>
  </si>
  <si>
    <t>107913</t>
  </si>
  <si>
    <t>Schránka LAB-BAG na dokumenty A4</t>
  </si>
  <si>
    <t>106451</t>
  </si>
  <si>
    <t>Lišta BPZ-TSB-1200 pro N/PE svorky</t>
  </si>
  <si>
    <t>275445</t>
  </si>
  <si>
    <t>Nosič KT-3 svorkovnice</t>
  </si>
  <si>
    <t>275449</t>
  </si>
  <si>
    <t>Svorka KL 29 velká</t>
  </si>
  <si>
    <t>144226</t>
  </si>
  <si>
    <t>BPZ-BZM1/2-1200-MV Montážní sada pro jistič BZM1/2, vertikální montáž, šedá, Š=1200, V=300</t>
  </si>
  <si>
    <t>114804</t>
  </si>
  <si>
    <t>Deska BPZ-MPL100-1200 montážní</t>
  </si>
  <si>
    <t>289868</t>
  </si>
  <si>
    <t>Držák BPZ-BBS-4/400 sběrnic</t>
  </si>
  <si>
    <t>102476</t>
  </si>
  <si>
    <t>Deska BPZ-MPL180-1200 montážní</t>
  </si>
  <si>
    <t>289865</t>
  </si>
  <si>
    <t>Sběrnice BPZ-BB/T-20/5/2000</t>
  </si>
  <si>
    <t>108387</t>
  </si>
  <si>
    <t>Vana BPZ-MT-1200/400-5 elektroměrová</t>
  </si>
  <si>
    <t>279261</t>
  </si>
  <si>
    <t>Deska ZBR elektroměrová</t>
  </si>
  <si>
    <t>108398</t>
  </si>
  <si>
    <t>Deska BPZ-FP-1200/300-BL krycí</t>
  </si>
  <si>
    <t>293542</t>
  </si>
  <si>
    <t>Deska BPZ-FP-1200/150-BL krycí</t>
  </si>
  <si>
    <t>275410</t>
  </si>
  <si>
    <t>Záslepka AP 45 krycí (10TE) plombovatelná</t>
  </si>
  <si>
    <t>109733</t>
  </si>
  <si>
    <t>BZMD1-A16-BT Jistič BZM 3pól, Icu=15kA, In=16A, třmenové svorky</t>
  </si>
  <si>
    <t>109754</t>
  </si>
  <si>
    <t>BZMD1-A80-BT Jistič BZM 3pól, Icu=15kA, In=80A, třmenové svorky</t>
  </si>
  <si>
    <t>109748</t>
  </si>
  <si>
    <t>BZMD1-A50-BT Jistič BZM 3pól, Icu=15kA, In=50A, třmenové svorky</t>
  </si>
  <si>
    <t>109739</t>
  </si>
  <si>
    <t>BZMD1-A25-BT Jistič BZM 3pól, Icu=15kA, In=25A, třmenové svorky</t>
  </si>
  <si>
    <t>158056</t>
  </si>
  <si>
    <t>Spoušť BZM1-3-XA230-240VAC vypínací</t>
  </si>
  <si>
    <t>741B0087</t>
  </si>
  <si>
    <t>HF3A-80/5A Měřicí transformátor proudu, na kabel Ø17, nebo sběrnice 20x10, HF3A, I=80/5A</t>
  </si>
  <si>
    <t>741B0011</t>
  </si>
  <si>
    <t>HF3A-50/5A Měřicí transformátor proudu, na kabel Ø17, nebo sběrnice 20x10, HF3A, I=50/5A</t>
  </si>
  <si>
    <t>ERPM</t>
  </si>
  <si>
    <t>ERM</t>
  </si>
  <si>
    <t>2R1</t>
  </si>
  <si>
    <t>Rozvaděč 2R1</t>
  </si>
  <si>
    <t>283033</t>
  </si>
  <si>
    <t>Skříň BF-O-5/120-C na omítku, plechová dvířka, IP30</t>
  </si>
  <si>
    <t>276276</t>
  </si>
  <si>
    <t xml:space="preserve">Hlavní vypínač IS-63/3 (Z-SE-63/3)  3TE</t>
  </si>
  <si>
    <t>262676</t>
  </si>
  <si>
    <t>Jistič 16B/1 PL7</t>
  </si>
  <si>
    <t>170487</t>
  </si>
  <si>
    <t>Svodič SPDT3-335-1 + NPE</t>
  </si>
  <si>
    <t>263409</t>
  </si>
  <si>
    <t>Jistič 16C/3 PL7</t>
  </si>
  <si>
    <t>248853</t>
  </si>
  <si>
    <t>Stykač Z-SCH230/40-22 230VAC</t>
  </si>
  <si>
    <t>2R1PM</t>
  </si>
  <si>
    <t>2R1M</t>
  </si>
  <si>
    <t>2R2</t>
  </si>
  <si>
    <t>Rozvaděč 2R2</t>
  </si>
  <si>
    <t>2R2PM</t>
  </si>
  <si>
    <t>2R2M</t>
  </si>
  <si>
    <t>3R1</t>
  </si>
  <si>
    <t>Rozvaděč 3R1</t>
  </si>
  <si>
    <t>168338</t>
  </si>
  <si>
    <t>Skříň BP-U-DWB-600/10-EIS IP40</t>
  </si>
  <si>
    <t>112286</t>
  </si>
  <si>
    <t>Bočnice BPZ-MSW-10/SNAP rámu (1KS=1PÁR)</t>
  </si>
  <si>
    <t>293595</t>
  </si>
  <si>
    <t>Lišta BPZ-DINR24-600 přístrojová</t>
  </si>
  <si>
    <t>275200</t>
  </si>
  <si>
    <t>Příchytka BEL01 upevňovací vodivá</t>
  </si>
  <si>
    <t>PÁR</t>
  </si>
  <si>
    <t>275199</t>
  </si>
  <si>
    <t>Příchytka BEL12 upevňovací izolační</t>
  </si>
  <si>
    <t>286684</t>
  </si>
  <si>
    <t>Deska BPZ-FP-600/150-45 krycí</t>
  </si>
  <si>
    <t>286681</t>
  </si>
  <si>
    <t>Deska BPZ-FP-600/050-BL krycí</t>
  </si>
  <si>
    <t>275413</t>
  </si>
  <si>
    <t>Deska NBP-1000 krycí</t>
  </si>
  <si>
    <t>262702</t>
  </si>
  <si>
    <t>Jistič 10C/1 PL7</t>
  </si>
  <si>
    <t>262678</t>
  </si>
  <si>
    <t>Jistič 25B/1 PL7</t>
  </si>
  <si>
    <t>262673</t>
  </si>
  <si>
    <t>Jistič 6B/1 PL7</t>
  </si>
  <si>
    <t>263410</t>
  </si>
  <si>
    <t>Jistič 20C/3 PL7</t>
  </si>
  <si>
    <t>196850</t>
  </si>
  <si>
    <t>Hodiny TSDW1COA spínací digitální</t>
  </si>
  <si>
    <t>3R1PM</t>
  </si>
  <si>
    <t>3R1M</t>
  </si>
  <si>
    <t>TS</t>
  </si>
  <si>
    <t>Rozváděč - R-Total S top</t>
  </si>
  <si>
    <t>286658</t>
  </si>
  <si>
    <t>Rám BP-MF-600/4montážní</t>
  </si>
  <si>
    <t>286701</t>
  </si>
  <si>
    <t>Panel BP-TBP-600-CE horní/dolní 1ks=1pár</t>
  </si>
  <si>
    <t>286708</t>
  </si>
  <si>
    <t>Deska BP-FLP-600-2K pro vstup kabelů</t>
  </si>
  <si>
    <t>111339</t>
  </si>
  <si>
    <t>Panel BPZ-SP-MSW-4 boční</t>
  </si>
  <si>
    <t>EP-502142</t>
  </si>
  <si>
    <t>PSN-FPS/4 Držák krycích desek ProfiSNAP, výška 350, sada 1 pár</t>
  </si>
  <si>
    <t>286718</t>
  </si>
  <si>
    <t>Dveře BP-DS-600/4 plechové se zámkem</t>
  </si>
  <si>
    <t>106448</t>
  </si>
  <si>
    <t>Lišta BPZ-TSB-600 pro N/PE svorky</t>
  </si>
  <si>
    <t>EP-502292</t>
  </si>
  <si>
    <t>PSN-NZM1-600/200-MV Montážní sada ProfiSNAP pro 1x NZM1 3pól/4pól vertikálně, šedá, V=200, skříň Š=600</t>
  </si>
  <si>
    <t>EP-502171</t>
  </si>
  <si>
    <t>PSN-FP-600/150-BL Krycí deska ProfiSNAP, bez výřezu, plechová, šedá, V=150, skříň Š=600</t>
  </si>
  <si>
    <t>111995</t>
  </si>
  <si>
    <t>Spínač LN1-100-I výkonový</t>
  </si>
  <si>
    <t>259726</t>
  </si>
  <si>
    <t>Spoušť NZM1-XA208-250 AC/DC</t>
  </si>
  <si>
    <t>TSPM</t>
  </si>
  <si>
    <t>TSM</t>
  </si>
  <si>
    <t>46-M</t>
  </si>
  <si>
    <t>Zemní práce při extr.mont.pracích</t>
  </si>
  <si>
    <t>468091311</t>
  </si>
  <si>
    <t>Vysekání kapes a výklenků ve zdivu cihelném pro krabice 7x7x5 cm</t>
  </si>
  <si>
    <t>https://podminky.urs.cz/item/CS_URS_2025_02/468091311</t>
  </si>
  <si>
    <t>468101413</t>
  </si>
  <si>
    <t>Vysekání rýh pro montáž trubek a kabelů v cihelných zdech hl do 3 cm a š přes 5 do 7 cm</t>
  </si>
  <si>
    <t>https://podminky.urs.cz/item/CS_URS_2025_02/468101413</t>
  </si>
  <si>
    <t>460710033</t>
  </si>
  <si>
    <t>Vyplnění a omítnutí rýh při elektroinstalacích ve stěnách hl do 3 cm a š přes 5 do 7 cm</t>
  </si>
  <si>
    <t>https://podminky.urs.cz/item/CS_URS_2025_02/460710033</t>
  </si>
  <si>
    <t>971033441</t>
  </si>
  <si>
    <t>Vybourání otvorů ve zdivu cihelném pl do 0,25 m2 na MVC nebo MV tl do 300 mm</t>
  </si>
  <si>
    <t>https://podminky.urs.cz/item/CS_URS_2025_02/971033441</t>
  </si>
  <si>
    <t>468091313</t>
  </si>
  <si>
    <t>Vysekání kapes a výklenků ve zdivu cihelném pro krabice 15x15x10 cm</t>
  </si>
  <si>
    <t>https://podminky.urs.cz/item/CS_URS_2025_02/468091313</t>
  </si>
  <si>
    <t>141R00</t>
  </si>
  <si>
    <t>Přirážka za podružný materiál</t>
  </si>
  <si>
    <t>013254000</t>
  </si>
  <si>
    <t>Dokumentace skutečného provedení stavby</t>
  </si>
  <si>
    <t>https://podminky.urs.cz/item/CS_URS_2025_02/013254000</t>
  </si>
  <si>
    <t>034002000</t>
  </si>
  <si>
    <t>Zabezpečení staveniště</t>
  </si>
  <si>
    <t>https://podminky.urs.cz/item/CS_URS_2025_02/034002000</t>
  </si>
  <si>
    <t>065002000</t>
  </si>
  <si>
    <t>Mimostaveništní doprava materiálů, výrobků a strojů</t>
  </si>
  <si>
    <t>https://podminky.urs.cz/item/CS_URS_2025_02/065002000</t>
  </si>
  <si>
    <t>071103000</t>
  </si>
  <si>
    <t>Provoz investora</t>
  </si>
  <si>
    <t>https://podminky.urs.cz/item/CS_URS_2025_02/071103000</t>
  </si>
  <si>
    <t>201R00</t>
  </si>
  <si>
    <t>Podíl přidružených výkonů</t>
  </si>
  <si>
    <t>202R00</t>
  </si>
  <si>
    <t>Zednické výpomoci</t>
  </si>
  <si>
    <t>00R00</t>
  </si>
  <si>
    <t>Likvidace odpadu, odvoz suti a vybouraných hmot na skládku,</t>
  </si>
  <si>
    <t>Objekt10 - Slaboproud</t>
  </si>
  <si>
    <t>Soupis:</t>
  </si>
  <si>
    <t>01 - Datové rozvody</t>
  </si>
  <si>
    <t>PSV - Práce a dodávky PSV</t>
  </si>
  <si>
    <t xml:space="preserve">    742 - Elektroinstalace - slaboproud</t>
  </si>
  <si>
    <t>HZS - Hodinové zúčtovací sazby</t>
  </si>
  <si>
    <t>Práce a dodávky PSV</t>
  </si>
  <si>
    <t>742</t>
  </si>
  <si>
    <t>Elektroinstalace - slaboproud</t>
  </si>
  <si>
    <t>742330044</t>
  </si>
  <si>
    <t>Montáž strukturované kabeláže zásuvek datových pod omítku, do nábytku, do parapetního žlabu nebo podlahové krabice 1 až 6 pozic</t>
  </si>
  <si>
    <t>https://podminky.urs.cz/item/CS_URS_2025_02/742330044</t>
  </si>
  <si>
    <t>742330051</t>
  </si>
  <si>
    <t>Montáž strukturované kabeláže zásuvek datových popis portu zásuvky</t>
  </si>
  <si>
    <t>https://podminky.urs.cz/item/CS_URS_2025_02/742330051</t>
  </si>
  <si>
    <t>10.075.464</t>
  </si>
  <si>
    <t>Krabice KP PK_HB pro parapetní kanály</t>
  </si>
  <si>
    <t>34555004</t>
  </si>
  <si>
    <t>zásuvka datová dvojnásobná kompletní s rámečkem, RJ45, neosazená</t>
  </si>
  <si>
    <t>742124005</t>
  </si>
  <si>
    <t>Montáž kabelů datových FTP, UTP, STP ukončení kabelu konektorem</t>
  </si>
  <si>
    <t>https://podminky.urs.cz/item/CS_URS_2025_02/742124005</t>
  </si>
  <si>
    <t>37452025</t>
  </si>
  <si>
    <t>prvek ukončovací datového rozvodu keystone 1xRJ45 UTP Cat6 samořezný</t>
  </si>
  <si>
    <t>37459020</t>
  </si>
  <si>
    <t>konektor na drát/lanko s vložkou RJ45 UTP Cat6 nestíněný</t>
  </si>
  <si>
    <t>742330046</t>
  </si>
  <si>
    <t>Montáž strukturované kabeláže příslušenství a ostatní práce k rozvaděčům patch panelu 48 portů</t>
  </si>
  <si>
    <t>https://podminky.urs.cz/item/CS_URS_2025_02/742330046</t>
  </si>
  <si>
    <t>37451117</t>
  </si>
  <si>
    <t>patch panel, 2U 48 portů RJ45 19" UTP neosazený</t>
  </si>
  <si>
    <t>742330023</t>
  </si>
  <si>
    <t>Montáž strukturované kabeláže příslušenství a ostatní práce k rozvaděčům vyvazovacíhoho panelu 1U</t>
  </si>
  <si>
    <t>https://podminky.urs.cz/item/CS_URS_2025_02/742330023</t>
  </si>
  <si>
    <t>37451145</t>
  </si>
  <si>
    <t>panel vyvazovací 5x plastové oko s průchody 1U 19"</t>
  </si>
  <si>
    <t>742124001</t>
  </si>
  <si>
    <t>Montáž kabelů datových FTP, UTP, STP pro vnitřní rozvody do žlabu nebo lišty</t>
  </si>
  <si>
    <t>https://podminky.urs.cz/item/CS_URS_2025_02/742124001</t>
  </si>
  <si>
    <t>34121268</t>
  </si>
  <si>
    <t>kabel datový bezhalogenový třída reakce na oheň B2cas1d1a1 jádro Cu plné (U/UTP) kategorie 6</t>
  </si>
  <si>
    <t>742330101</t>
  </si>
  <si>
    <t>Montáž strukturované kabeláže měření segmentu metalického s vyhotovením protokolu</t>
  </si>
  <si>
    <t>https://podminky.urs.cz/item/CS_URS_2025_02/742330101</t>
  </si>
  <si>
    <t>HZS</t>
  </si>
  <si>
    <t>Hodinové zúčtovací sazby</t>
  </si>
  <si>
    <t>HZS3222</t>
  </si>
  <si>
    <t>Hodinové zúčtovací sazby montáží technologických zařízení na stavebních objektech montér slaboproudých zařízení odborný</t>
  </si>
  <si>
    <t>hod</t>
  </si>
  <si>
    <t>262144</t>
  </si>
  <si>
    <t>https://podminky.urs.cz/item/CS_URS_2025_02/HZS3222</t>
  </si>
  <si>
    <t>HZS2491</t>
  </si>
  <si>
    <t>Hodinové zúčtovací sazby profesí PSV zednické výpomoci a pomocné práce PSV dělník zednických výpomocí</t>
  </si>
  <si>
    <t>https://podminky.urs.cz/item/CS_URS_2025_02/HZS2491</t>
  </si>
  <si>
    <t>Likvidace odpadu, odvoz suti a vybouraných hmot na skládku</t>
  </si>
  <si>
    <t>02 - Kamerový systém</t>
  </si>
  <si>
    <t>742230004</t>
  </si>
  <si>
    <t>Montáž kamerového systému vnitřní kamery</t>
  </si>
  <si>
    <t>https://podminky.urs.cz/item/CS_URS_2025_02/742230004</t>
  </si>
  <si>
    <t>38475211</t>
  </si>
  <si>
    <t>kamera vnitřní IP dome max. rozlišení 8MP</t>
  </si>
  <si>
    <t>38479034</t>
  </si>
  <si>
    <t>konzola pro montáž kamer na zeď kov bílá</t>
  </si>
  <si>
    <t>03 - PZTS, EKV, LDP</t>
  </si>
  <si>
    <t>742220031</t>
  </si>
  <si>
    <t>Montáž koncentrátoru nebo expanderu v krytu pro PZTS do 8 vstupů</t>
  </si>
  <si>
    <t>https://podminky.urs.cz/item/CS_URS_2025_02/742220031</t>
  </si>
  <si>
    <t>40466018</t>
  </si>
  <si>
    <t>koncentrátor v plastovém krytu</t>
  </si>
  <si>
    <t>742220041</t>
  </si>
  <si>
    <t>Montáž přijímače pro bezdrátové prvky v krytu</t>
  </si>
  <si>
    <t>https://podminky.urs.cz/item/CS_URS_2025_02/742220041</t>
  </si>
  <si>
    <t>40466030</t>
  </si>
  <si>
    <t>modul sběrnicový pro bezdrátové prvky</t>
  </si>
  <si>
    <t>742220141</t>
  </si>
  <si>
    <t>Montáž klávesnice pro dodanou ústřednu</t>
  </si>
  <si>
    <t>https://podminky.urs.cz/item/CS_URS_2025_02/742220141</t>
  </si>
  <si>
    <t>40467091</t>
  </si>
  <si>
    <t>klávesnice ústředny PZTS, dvouřádkový displej, podsvícená klávesnice, čtečka bezkontaktních karet</t>
  </si>
  <si>
    <t>742220232</t>
  </si>
  <si>
    <t>Montáž příslušenství pro PZTS detektor na stěnu nebo na strop</t>
  </si>
  <si>
    <t>https://podminky.urs.cz/item/CS_URS_2025_02/742220232</t>
  </si>
  <si>
    <t>40461016</t>
  </si>
  <si>
    <t>detektor pohybu stropní 360°</t>
  </si>
  <si>
    <t>40461021</t>
  </si>
  <si>
    <t>detektor pohybu sběrnicový</t>
  </si>
  <si>
    <t>59081447</t>
  </si>
  <si>
    <t>hlásič kombinovaný kouřový, teplotní a plamenný</t>
  </si>
  <si>
    <t>Montáž hlásiče tlačítkového se sklíčkem</t>
  </si>
  <si>
    <t>59081452</t>
  </si>
  <si>
    <t>hlásič konvenční tlačítkový červený, prolamovací plast</t>
  </si>
  <si>
    <t>742220401</t>
  </si>
  <si>
    <t>Nastavení a oživení PZTS programování základních parametrů ústředny</t>
  </si>
  <si>
    <t>https://podminky.urs.cz/item/CS_URS_2025_02/742220401</t>
  </si>
  <si>
    <t>742220511</t>
  </si>
  <si>
    <t>Zkoušky a revize PZTS revize výchozí systému PZTS</t>
  </si>
  <si>
    <t>https://podminky.urs.cz/item/CS_URS_2025_02/742220511</t>
  </si>
  <si>
    <t>04 - Drátěné žlaby</t>
  </si>
  <si>
    <t>742110102</t>
  </si>
  <si>
    <t>Montáž kabelového žlabu pro slaboproud šířky do 150 mm</t>
  </si>
  <si>
    <t>34575603</t>
  </si>
  <si>
    <t>žlab kabelový drátěný ŽZ v do 60mm š do 150mm</t>
  </si>
  <si>
    <t>34575424</t>
  </si>
  <si>
    <t>žlab kabelový drátěný ŽZ v do 60mm š přes 150 do 250mm</t>
  </si>
  <si>
    <t>34575546</t>
  </si>
  <si>
    <t>spojka pozinkovaná žlabu kabelového v 50mm</t>
  </si>
  <si>
    <t>742190003</t>
  </si>
  <si>
    <t>Ostatní práce pro trasy vyvazování kabeláže ve žlabech</t>
  </si>
  <si>
    <t>https://podminky.urs.cz/item/CS_URS_2025_02/742190003</t>
  </si>
  <si>
    <t>742110122</t>
  </si>
  <si>
    <t>Montáž nosníku s konzolami nebo závitovými tyčemi pro slaboproud šířky do 150 mm</t>
  </si>
  <si>
    <t>34575388</t>
  </si>
  <si>
    <t>Nosník pomáhá přichytit kabelový žlab ke stěně. Zajišťuje tak bezpečné vedení kabelových tras. Jeho nosnost odpovídá 0,392 kN.</t>
  </si>
  <si>
    <t>56280112</t>
  </si>
  <si>
    <t>hmoždinky univerzální 8x50</t>
  </si>
  <si>
    <t>100 kus</t>
  </si>
  <si>
    <t>31140003</t>
  </si>
  <si>
    <t>vrut ocelový se šestihrannou hlavou ZB 8x60mm</t>
  </si>
  <si>
    <t>31120004</t>
  </si>
  <si>
    <t>podložka DIN 125-A ZB D 8mm</t>
  </si>
  <si>
    <t>742110432</t>
  </si>
  <si>
    <t>Montáž spojky krytu k instalačním kanálům pro slaboproud</t>
  </si>
  <si>
    <t>34575384</t>
  </si>
  <si>
    <t>Spojka - pro vytváření kolena a T-kusů</t>
  </si>
  <si>
    <t>34575385</t>
  </si>
  <si>
    <t>Tvarovací sada - pro vytváření kolen</t>
  </si>
  <si>
    <t>742110005</t>
  </si>
  <si>
    <t>Montáž trubek pro slaboproud plastových ohebných uložených v podlaze</t>
  </si>
  <si>
    <t>34571351</t>
  </si>
  <si>
    <t>Ohebná dvouplášťová korugovaná chránička průměr 40mm, červená</t>
  </si>
  <si>
    <t>742110041</t>
  </si>
  <si>
    <t>Montáž lišt elektroinstalačních vkládacích</t>
  </si>
  <si>
    <t>https://podminky.urs.cz/item/CS_URS_2025_02/742110041</t>
  </si>
  <si>
    <t>34571216</t>
  </si>
  <si>
    <t>kanál elektroinstalační vkládací hranatý PVC 100x40mm</t>
  </si>
  <si>
    <t>Objekt11 - MaR</t>
  </si>
  <si>
    <t xml:space="preserve">    D1 - TC  1 - ÚT větev cukrárna</t>
  </si>
  <si>
    <t xml:space="preserve">    D2 - OC  2 - ÚT větev vzduchotechnika</t>
  </si>
  <si>
    <t xml:space="preserve">    D3 - TC  3 - ÚT větev MěÚ pasy 1.NP</t>
  </si>
  <si>
    <t xml:space="preserve">    D4 - TC  4 - ÚT větev MěÚ 2.NP</t>
  </si>
  <si>
    <t xml:space="preserve">    D5 - TC  5 - ÚT větev MěÚ 3.NP</t>
  </si>
  <si>
    <t xml:space="preserve">    D6 -      6 - Reserva</t>
  </si>
  <si>
    <t xml:space="preserve">      D7 - TPS  7 - Měření provozních hodnot</t>
  </si>
  <si>
    <t xml:space="preserve">      D8 - RA 8 - Příslušenství rozvaděče BA</t>
  </si>
  <si>
    <t xml:space="preserve">      D9 - Y 9 - Řídící jednotka</t>
  </si>
  <si>
    <t xml:space="preserve">    D11 - OC  11 - Ovládání vzduchotechnické jednotky</t>
  </si>
  <si>
    <t xml:space="preserve">    D12 - TC  12 - Ovládání rekuperátoru</t>
  </si>
  <si>
    <t xml:space="preserve">    D13 - TC  13 - Ohřev výstupního vzduchu</t>
  </si>
  <si>
    <t xml:space="preserve">    D14 - TB  14 - Provozní a poruchové stavy</t>
  </si>
  <si>
    <t xml:space="preserve">    D15 - RA 15 - Rozvaděč R-VZT stávající-úprava a doplnění</t>
  </si>
  <si>
    <t xml:space="preserve">    D16 - Y 16 - Řídící jednotka</t>
  </si>
  <si>
    <t xml:space="preserve">    D17 - Kabely, trubky, žlaby</t>
  </si>
  <si>
    <t xml:space="preserve">    D18 - Demontáže a přepojení</t>
  </si>
  <si>
    <t xml:space="preserve">    D19 - VRN</t>
  </si>
  <si>
    <t>D1</t>
  </si>
  <si>
    <t xml:space="preserve">TC  1 - ÚT větev cukrárna</t>
  </si>
  <si>
    <t>Pol2</t>
  </si>
  <si>
    <t>Příložný snímač teploty se svorkovnicí a plastovou hlavicí Ni1000/6180</t>
  </si>
  <si>
    <t>CÚ 2025</t>
  </si>
  <si>
    <t>Poznámka k položce:_x000d_
Teplota ÚT větev cukrárna_x000d_
Čerpadlová skupina DN25 směšovač</t>
  </si>
  <si>
    <t>Pol3</t>
  </si>
  <si>
    <t>pohon 24VAC řízení 0…10V</t>
  </si>
  <si>
    <t>Poznámka k položce:_x000d_
Strojní dodávka_x000d_
Čerpadlová skupina DN25</t>
  </si>
  <si>
    <t>Pol4</t>
  </si>
  <si>
    <t>Čerpadlo 230VAC</t>
  </si>
  <si>
    <t>Poznámka k položce:_x000d_
Strojní dodávka</t>
  </si>
  <si>
    <t>D2</t>
  </si>
  <si>
    <t xml:space="preserve">OC  2 - ÚT větev vzduchotechnika</t>
  </si>
  <si>
    <t>D3</t>
  </si>
  <si>
    <t xml:space="preserve">TC  3 - ÚT větev MěÚ pasy 1.NP</t>
  </si>
  <si>
    <t>Poznámka k položce:_x000d_
Teplota ÚT větev MěÚ pasy 1.NP_x000d_
Čerpadlová skupina DN25 směšovač se servem</t>
  </si>
  <si>
    <t>D4</t>
  </si>
  <si>
    <t xml:space="preserve">TC  4 - ÚT větev MěÚ 2.NP</t>
  </si>
  <si>
    <t>Poznámka k položce:_x000d_
Teplota ÚT větev MěÚ 2.NP_x000d_
Čerpadlová skupina DN25 směšovač se servem</t>
  </si>
  <si>
    <t>D5</t>
  </si>
  <si>
    <t xml:space="preserve">TC  5 - ÚT větev MěÚ 3.NP</t>
  </si>
  <si>
    <t>Poznámka k položce:_x000d_
Teplota ÚT větev MěÚ 3.NP_x000d_
Čerpadlová skupina MK DN25 směšovač se servem</t>
  </si>
  <si>
    <t>Poznámka k položce:_x000d_
Strojní dodávka_x000d_
Čerpadlová skupina MK DN25</t>
  </si>
  <si>
    <t>D6</t>
  </si>
  <si>
    <t xml:space="preserve">     6 - Reserva</t>
  </si>
  <si>
    <t>D7</t>
  </si>
  <si>
    <t xml:space="preserve">TPS  7 - Měření provozních hodnot</t>
  </si>
  <si>
    <t>Poznámka k položce:_x000d_
Teplota přívodu topné vody</t>
  </si>
  <si>
    <t>Poznámka k položce:_x000d_
Teplota přívodu teplé vody</t>
  </si>
  <si>
    <t>Pol5</t>
  </si>
  <si>
    <t>Regulátor tlaku vlnovcový, provedení T</t>
  </si>
  <si>
    <t>Poznámka k položce:_x000d_
schema zapojení A (1xpřep.kontakt.) rozsah 25…250 kPa</t>
  </si>
  <si>
    <t>Pol6</t>
  </si>
  <si>
    <t>vč.zkušebního tlakoměrného ventilu M20x1,5</t>
  </si>
  <si>
    <t>Poznámka k položce:_x000d_
Pokles tlaku TS</t>
  </si>
  <si>
    <t>Pol7</t>
  </si>
  <si>
    <t>Snímač teploty pro venkovní prostředí se svork. a plastovou hlavicí Ni1000/6180</t>
  </si>
  <si>
    <t>Poznámka k položce:_x000d_
Venkovní teplota - sever</t>
  </si>
  <si>
    <t>D8</t>
  </si>
  <si>
    <t>RA 8 - Příslušenství rozvaděče BA</t>
  </si>
  <si>
    <t>Pol8</t>
  </si>
  <si>
    <t>Jednofázový</t>
  </si>
  <si>
    <t>Poznámka k položce:_x000d_
hlavní vypínač 20A</t>
  </si>
  <si>
    <t>Pol9</t>
  </si>
  <si>
    <t xml:space="preserve">Jednofázový jistič    1/1/C</t>
  </si>
  <si>
    <t>Poznámka k položce:_x000d_
charakteristika C, 1 pol</t>
  </si>
  <si>
    <t>Pol10</t>
  </si>
  <si>
    <t xml:space="preserve">Jednofázový jistič   2C/1</t>
  </si>
  <si>
    <t>Pol24</t>
  </si>
  <si>
    <t xml:space="preserve">Jednofázový jistič   6B/1</t>
  </si>
  <si>
    <t>Poznámka k položce:_x000d_
charakteristika B, 1 pol</t>
  </si>
  <si>
    <t>Pol25</t>
  </si>
  <si>
    <t>Pol26</t>
  </si>
  <si>
    <t>Pom.relé</t>
  </si>
  <si>
    <t>Poznámka k položce:_x000d_
relé 5A, 4P, 24V DC</t>
  </si>
  <si>
    <t>Poznámka k položce:_x000d_
relé 5A, 4P, 230V AC</t>
  </si>
  <si>
    <t>Pol27</t>
  </si>
  <si>
    <t>zásuvka ČSN</t>
  </si>
  <si>
    <t>Poznámka k položce:_x000d_
zásuvka na DIN lištu, 230V/10A</t>
  </si>
  <si>
    <t>Pol28</t>
  </si>
  <si>
    <t>Otočný ovladač třípolohový vč.spin.jednotky</t>
  </si>
  <si>
    <t>Pol29</t>
  </si>
  <si>
    <t>Otočný ovladač dvoupolohový vč.spin.jednotky</t>
  </si>
  <si>
    <t>Pol30</t>
  </si>
  <si>
    <t>Přepěťová ochrana s VF filtrem, 6A</t>
  </si>
  <si>
    <t>Pol31</t>
  </si>
  <si>
    <t>Stabilizovaný zdroj, 24VDC, 2,5A</t>
  </si>
  <si>
    <t>Pol32</t>
  </si>
  <si>
    <t>Transformotor 230V/24V, 60VA</t>
  </si>
  <si>
    <t>Pol33</t>
  </si>
  <si>
    <t>Svorka 0,5-4,0 mm2</t>
  </si>
  <si>
    <t>Pol34</t>
  </si>
  <si>
    <t>Svorka pro trubičkovou pojistku</t>
  </si>
  <si>
    <t>Pol35</t>
  </si>
  <si>
    <t>N můstek, 15 připojovacích bodů</t>
  </si>
  <si>
    <t>Pol36</t>
  </si>
  <si>
    <t>PE můstek, 15 připojovacích bodů</t>
  </si>
  <si>
    <t>Pol37</t>
  </si>
  <si>
    <t>Nástěnný rozvaděč oceloplechový, výška 800, šíře 600, hloubka 210 mm</t>
  </si>
  <si>
    <t>Poznámka k položce:_x000d_
včetně montážní desky_x000d_
Provedení skříně:_x000d_
* Nástěnný rozvaděč 800x600x210 - signálky, ovladače_x000d_
* přívody i vývody horem, svorkovnice nahoře_x000d_
* ve specifikaci jsou uvedeny hlavní díly rozvaděče, pomocný_x000d_
materiál (svorkovnice,vývodky,pomocné rošty apod.), dle_x000d_
odsouhlasených dodacích podmínek zhotovitele</t>
  </si>
  <si>
    <t>D9</t>
  </si>
  <si>
    <t>Y 9 - Řídící jednotka</t>
  </si>
  <si>
    <t>Pol38</t>
  </si>
  <si>
    <t>Kompaktní řídící systém 8DI,8DO,8AI,4AO, RS232,RS485,ethernet 10/100Mbps</t>
  </si>
  <si>
    <t>Poznámka k položce:_x000d_
webový server a diplejem 4x20 znaků, 8 kláves</t>
  </si>
  <si>
    <t>Pol39</t>
  </si>
  <si>
    <t>Plastová rozvodnice pro montáž do dveří, 12 modulů</t>
  </si>
  <si>
    <t>Pol40</t>
  </si>
  <si>
    <t>Programové vybavení SW stanice</t>
  </si>
  <si>
    <t>Pol41</t>
  </si>
  <si>
    <t>Programové vybavení SW WebServeru</t>
  </si>
  <si>
    <t>D11</t>
  </si>
  <si>
    <t xml:space="preserve">OC  11 - Ovládání vzduchotechnické jednotky</t>
  </si>
  <si>
    <t>Pol42</t>
  </si>
  <si>
    <t>Vstupní klapka jednotky s pohonem</t>
  </si>
  <si>
    <t>Poznámka k položce:_x000d_
NM24, 24VAC, 8Nm, 2W_x000d_
Stávající zařízení</t>
  </si>
  <si>
    <t>Pol43</t>
  </si>
  <si>
    <t>Ventilátor přívodního vzduchu, dvouotáčkový</t>
  </si>
  <si>
    <t>Poznámka k položce:_x000d_
Pohon 3x400V,50Hz, 4,6kW, In=9,1A_x000d_
Stávající zařízení</t>
  </si>
  <si>
    <t>Pol44</t>
  </si>
  <si>
    <t>Výstupní klapka jednotky s pohonem</t>
  </si>
  <si>
    <t>Pol45</t>
  </si>
  <si>
    <t>Ventilátor odtahového vzduchu, dvouotáčkový</t>
  </si>
  <si>
    <t>Poznámka k položce:_x000d_
Pohon 3x400V,50Hz, 2,2kW, In=5A_x000d_
Stávající zařízení</t>
  </si>
  <si>
    <t>D12</t>
  </si>
  <si>
    <t xml:space="preserve">TC  12 - Ovládání rekuperátoru</t>
  </si>
  <si>
    <t>Pol46</t>
  </si>
  <si>
    <t>Rotační rekuperátor</t>
  </si>
  <si>
    <t>Poznámka k položce:_x000d_
Pohon 230VAC,50Hz-revize pohonu_x000d_
Stávající zařízení</t>
  </si>
  <si>
    <t>D13</t>
  </si>
  <si>
    <t xml:space="preserve">TC  13 - Ohřev výstupního vzduchu</t>
  </si>
  <si>
    <t>Pol47</t>
  </si>
  <si>
    <t>Snímač teploty stonkový se svorkovnicí a plastovou hlavicí Ni1000/6180</t>
  </si>
  <si>
    <t>Poznámka k položce:_x000d_
délka stonku 240 mm,_x000d_
Teplota výstupního vzduchu z jednotky</t>
  </si>
  <si>
    <t>Pol48</t>
  </si>
  <si>
    <t>Směšovač se servem DN15-6,3</t>
  </si>
  <si>
    <t>Pol49</t>
  </si>
  <si>
    <t>pohon směšovače, 24VAC řízení 0…10V</t>
  </si>
  <si>
    <t>Pol50</t>
  </si>
  <si>
    <t>D14</t>
  </si>
  <si>
    <t xml:space="preserve">TB  14 - Provozní a poruchové stavy</t>
  </si>
  <si>
    <t>Pol52</t>
  </si>
  <si>
    <t>Poznámka k položce:_x000d_
délka stonku 240 mm,_x000d_
Teplota vratného vzduchu z prostoru</t>
  </si>
  <si>
    <t>Poznámka k položce:_x000d_
Teplota vratné vody za ohřívačem</t>
  </si>
  <si>
    <t>Pol53</t>
  </si>
  <si>
    <t>Kapilárový termostat</t>
  </si>
  <si>
    <t>Poznámka k položce:_x000d_
Protimrazový termostat ohřívače_x000d_
Stávající zařízení</t>
  </si>
  <si>
    <t>Pol54</t>
  </si>
  <si>
    <t>Snímač teploty pro venkovní prostředí s plastovou hlavicí Ni1000/6180</t>
  </si>
  <si>
    <t>Poznámka k položce:_x000d_
Teplota za rekuperátorem</t>
  </si>
  <si>
    <t>Pol55</t>
  </si>
  <si>
    <t>Snímač teploty stonkový se svorkovnicí a palstovou hlavicí Ni1000/6180</t>
  </si>
  <si>
    <t>Poznámka k položce:_x000d_
délka stonku 240 mm,_x000d_
Teplota nasávaného vzduchu</t>
  </si>
  <si>
    <t>D15</t>
  </si>
  <si>
    <t>RA 15 - Rozvaděč R-VZT stávající-úprava a doplnění</t>
  </si>
  <si>
    <t>Pol56</t>
  </si>
  <si>
    <t>Stávající rozvaděč úprava a doplnění, demontáž ŘJ,trafa a usměrňovače</t>
  </si>
  <si>
    <t>Poznámka k položce:_x000d_
úprava zapojení</t>
  </si>
  <si>
    <t>Pol57</t>
  </si>
  <si>
    <t>Stabilizovaný zdroj, 24VDC, 3A</t>
  </si>
  <si>
    <t>Pol58</t>
  </si>
  <si>
    <t>Transformátor 230V/24V, 60VA</t>
  </si>
  <si>
    <t>D16</t>
  </si>
  <si>
    <t>Y 16 - Řídící jednotka</t>
  </si>
  <si>
    <t>Pol59</t>
  </si>
  <si>
    <t>Programové vybavení SW vzduchotechnické jednotky</t>
  </si>
  <si>
    <t>D17</t>
  </si>
  <si>
    <t>Kabely, trubky, žlaby</t>
  </si>
  <si>
    <t>Pol60</t>
  </si>
  <si>
    <t xml:space="preserve">Kabel    stíněný 2 x 1</t>
  </si>
  <si>
    <t>Pol61</t>
  </si>
  <si>
    <t xml:space="preserve">Kabel    stíněný 4 x 1</t>
  </si>
  <si>
    <t>Pol62</t>
  </si>
  <si>
    <t xml:space="preserve">Kabel    měděný s plastovou izolací 3x1,5</t>
  </si>
  <si>
    <t>Pol63</t>
  </si>
  <si>
    <t xml:space="preserve">Kabel    měděný s plastovou izolací 3x2,5</t>
  </si>
  <si>
    <t>Pol64</t>
  </si>
  <si>
    <t>Kabelová lišta vkládací</t>
  </si>
  <si>
    <t>Pol65</t>
  </si>
  <si>
    <t>Instalační trubka P29</t>
  </si>
  <si>
    <t>Pol17</t>
  </si>
  <si>
    <t>Ostatní drobný elektroinstalační materiál</t>
  </si>
  <si>
    <t>D18</t>
  </si>
  <si>
    <t>Demontáže a přepojení</t>
  </si>
  <si>
    <t>Pol66</t>
  </si>
  <si>
    <t>Demontáž přístrojů a pohonů (regulátorů ADEX vč.čidel,čerpadel a servopohonů)</t>
  </si>
  <si>
    <t>Pol67</t>
  </si>
  <si>
    <t>Demontáž rozvaděče spinacích hodin</t>
  </si>
  <si>
    <t>Pol68</t>
  </si>
  <si>
    <t>Úprava rozvaděče předávací stanice</t>
  </si>
  <si>
    <t xml:space="preserve">Poznámka k položce:_x000d_
Jednofázový jistič   6B/1 doplnění</t>
  </si>
  <si>
    <t>Pol69</t>
  </si>
  <si>
    <t>Úprava rozvaděče</t>
  </si>
  <si>
    <t>Pol70</t>
  </si>
  <si>
    <t>Demontáž kabelů</t>
  </si>
  <si>
    <t>D19</t>
  </si>
  <si>
    <t>VRN1</t>
  </si>
  <si>
    <t>podružný materiál</t>
  </si>
  <si>
    <t>-1767485092</t>
  </si>
  <si>
    <t>pořízení,doprava,přesun</t>
  </si>
  <si>
    <t>-1117731787</t>
  </si>
  <si>
    <t>revize, zkoušky</t>
  </si>
  <si>
    <t>1148254635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</si>
</sst>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top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167" fontId="38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2190003" TargetMode="External" /><Relationship Id="rId2" Type="http://schemas.openxmlformats.org/officeDocument/2006/relationships/hyperlink" Target="https://podminky.urs.cz/item/CS_URS_2025_02/742110041" TargetMode="External" /><Relationship Id="rId3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113107130" TargetMode="External" /><Relationship Id="rId3" Type="http://schemas.openxmlformats.org/officeDocument/2006/relationships/hyperlink" Target="https://podminky.urs.cz/item/CS_URS_2025_02/113107142" TargetMode="External" /><Relationship Id="rId4" Type="http://schemas.openxmlformats.org/officeDocument/2006/relationships/hyperlink" Target="https://podminky.urs.cz/item/CS_URS_2025_02/131413701" TargetMode="External" /><Relationship Id="rId5" Type="http://schemas.openxmlformats.org/officeDocument/2006/relationships/hyperlink" Target="https://podminky.urs.cz/item/CS_URS_2025_02/132412131" TargetMode="External" /><Relationship Id="rId6" Type="http://schemas.openxmlformats.org/officeDocument/2006/relationships/hyperlink" Target="https://podminky.urs.cz/item/CS_URS_2025_02/162211211" TargetMode="External" /><Relationship Id="rId7" Type="http://schemas.openxmlformats.org/officeDocument/2006/relationships/hyperlink" Target="https://podminky.urs.cz/item/CS_URS_2025_02/162751137" TargetMode="External" /><Relationship Id="rId8" Type="http://schemas.openxmlformats.org/officeDocument/2006/relationships/hyperlink" Target="https://podminky.urs.cz/item/CS_URS_2025_02/162751139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1201231" TargetMode="External" /><Relationship Id="rId11" Type="http://schemas.openxmlformats.org/officeDocument/2006/relationships/hyperlink" Target="https://podminky.urs.cz/item/CS_URS_2025_02/174101101" TargetMode="External" /><Relationship Id="rId12" Type="http://schemas.openxmlformats.org/officeDocument/2006/relationships/hyperlink" Target="https://podminky.urs.cz/item/CS_URS_2025_02/271572211" TargetMode="External" /><Relationship Id="rId13" Type="http://schemas.openxmlformats.org/officeDocument/2006/relationships/hyperlink" Target="https://podminky.urs.cz/item/CS_URS_2025_02/275321411" TargetMode="External" /><Relationship Id="rId14" Type="http://schemas.openxmlformats.org/officeDocument/2006/relationships/hyperlink" Target="https://podminky.urs.cz/item/CS_URS_2025_02/275351121" TargetMode="External" /><Relationship Id="rId15" Type="http://schemas.openxmlformats.org/officeDocument/2006/relationships/hyperlink" Target="https://podminky.urs.cz/item/CS_URS_2025_02/275351122" TargetMode="External" /><Relationship Id="rId16" Type="http://schemas.openxmlformats.org/officeDocument/2006/relationships/hyperlink" Target="https://podminky.urs.cz/item/CS_URS_2025_02/275361221" TargetMode="External" /><Relationship Id="rId17" Type="http://schemas.openxmlformats.org/officeDocument/2006/relationships/hyperlink" Target="https://podminky.urs.cz/item/CS_URS_2025_02/311235161" TargetMode="External" /><Relationship Id="rId18" Type="http://schemas.openxmlformats.org/officeDocument/2006/relationships/hyperlink" Target="https://podminky.urs.cz/item/CS_URS_2025_02/311272121" TargetMode="External" /><Relationship Id="rId19" Type="http://schemas.openxmlformats.org/officeDocument/2006/relationships/hyperlink" Target="https://podminky.urs.cz/item/CS_URS_2025_02/311272221" TargetMode="External" /><Relationship Id="rId20" Type="http://schemas.openxmlformats.org/officeDocument/2006/relationships/hyperlink" Target="https://podminky.urs.cz/item/CS_URS_2025_02/311272341" TargetMode="External" /><Relationship Id="rId21" Type="http://schemas.openxmlformats.org/officeDocument/2006/relationships/hyperlink" Target="https://podminky.urs.cz/item/CS_URS_2025_02/317941121" TargetMode="External" /><Relationship Id="rId22" Type="http://schemas.openxmlformats.org/officeDocument/2006/relationships/hyperlink" Target="https://podminky.urs.cz/item/CS_URS_2025_02/317941123" TargetMode="External" /><Relationship Id="rId23" Type="http://schemas.openxmlformats.org/officeDocument/2006/relationships/hyperlink" Target="https://podminky.urs.cz/item/CS_URS_2025_02/342321510" TargetMode="External" /><Relationship Id="rId24" Type="http://schemas.openxmlformats.org/officeDocument/2006/relationships/hyperlink" Target="https://podminky.urs.cz/item/CS_URS_2025_02/341361221" TargetMode="External" /><Relationship Id="rId25" Type="http://schemas.openxmlformats.org/officeDocument/2006/relationships/hyperlink" Target="https://podminky.urs.cz/item/CS_URS_2025_02/341362021" TargetMode="External" /><Relationship Id="rId26" Type="http://schemas.openxmlformats.org/officeDocument/2006/relationships/hyperlink" Target="https://podminky.urs.cz/item/CS_URS_2025_02/342351311" TargetMode="External" /><Relationship Id="rId27" Type="http://schemas.openxmlformats.org/officeDocument/2006/relationships/hyperlink" Target="https://podminky.urs.cz/item/CS_URS_2025_02/342351312" TargetMode="External" /><Relationship Id="rId28" Type="http://schemas.openxmlformats.org/officeDocument/2006/relationships/hyperlink" Target="https://podminky.urs.cz/item/CS_URS_2025_02/342272225" TargetMode="External" /><Relationship Id="rId29" Type="http://schemas.openxmlformats.org/officeDocument/2006/relationships/hyperlink" Target="https://podminky.urs.cz/item/CS_URS_2025_02/346272266" TargetMode="External" /><Relationship Id="rId30" Type="http://schemas.openxmlformats.org/officeDocument/2006/relationships/hyperlink" Target="https://podminky.urs.cz/item/CS_URS_2025_02/411321414" TargetMode="External" /><Relationship Id="rId31" Type="http://schemas.openxmlformats.org/officeDocument/2006/relationships/hyperlink" Target="https://podminky.urs.cz/item/CS_URS_2025_02/411351011" TargetMode="External" /><Relationship Id="rId32" Type="http://schemas.openxmlformats.org/officeDocument/2006/relationships/hyperlink" Target="https://podminky.urs.cz/item/CS_URS_2025_02/411351012" TargetMode="External" /><Relationship Id="rId33" Type="http://schemas.openxmlformats.org/officeDocument/2006/relationships/hyperlink" Target="https://podminky.urs.cz/item/CS_URS_2025_02/411354313" TargetMode="External" /><Relationship Id="rId34" Type="http://schemas.openxmlformats.org/officeDocument/2006/relationships/hyperlink" Target="https://podminky.urs.cz/item/CS_URS_2025_02/411354314" TargetMode="External" /><Relationship Id="rId35" Type="http://schemas.openxmlformats.org/officeDocument/2006/relationships/hyperlink" Target="https://podminky.urs.cz/item/CS_URS_2025_02/411362021" TargetMode="External" /><Relationship Id="rId36" Type="http://schemas.openxmlformats.org/officeDocument/2006/relationships/hyperlink" Target="https://podminky.urs.cz/item/CS_URS_2025_02/417321515" TargetMode="External" /><Relationship Id="rId37" Type="http://schemas.openxmlformats.org/officeDocument/2006/relationships/hyperlink" Target="https://podminky.urs.cz/item/CS_URS_2025_02/417351115" TargetMode="External" /><Relationship Id="rId38" Type="http://schemas.openxmlformats.org/officeDocument/2006/relationships/hyperlink" Target="https://podminky.urs.cz/item/CS_URS_2025_02/417351116" TargetMode="External" /><Relationship Id="rId39" Type="http://schemas.openxmlformats.org/officeDocument/2006/relationships/hyperlink" Target="https://podminky.urs.cz/item/CS_URS_2025_02/417362021" TargetMode="External" /><Relationship Id="rId40" Type="http://schemas.openxmlformats.org/officeDocument/2006/relationships/hyperlink" Target="https://podminky.urs.cz/item/CS_URS_2025_02/596211111" TargetMode="External" /><Relationship Id="rId41" Type="http://schemas.openxmlformats.org/officeDocument/2006/relationships/hyperlink" Target="https://podminky.urs.cz/item/CS_URS_2025_02/612131121" TargetMode="External" /><Relationship Id="rId42" Type="http://schemas.openxmlformats.org/officeDocument/2006/relationships/hyperlink" Target="https://podminky.urs.cz/item/CS_URS_2025_02/612142001" TargetMode="External" /><Relationship Id="rId43" Type="http://schemas.openxmlformats.org/officeDocument/2006/relationships/hyperlink" Target="https://podminky.urs.cz/item/CS_URS_2025_02/622142001" TargetMode="External" /><Relationship Id="rId44" Type="http://schemas.openxmlformats.org/officeDocument/2006/relationships/hyperlink" Target="https://podminky.urs.cz/item/CS_URS_2025_02/622151031" TargetMode="External" /><Relationship Id="rId45" Type="http://schemas.openxmlformats.org/officeDocument/2006/relationships/hyperlink" Target="https://podminky.urs.cz/item/CS_URS_2025_02/622211031" TargetMode="External" /><Relationship Id="rId46" Type="http://schemas.openxmlformats.org/officeDocument/2006/relationships/hyperlink" Target="https://podminky.urs.cz/item/CS_URS_2025_02/622252001" TargetMode="External" /><Relationship Id="rId47" Type="http://schemas.openxmlformats.org/officeDocument/2006/relationships/hyperlink" Target="https://podminky.urs.cz/item/CS_URS_2025_02/622252002" TargetMode="External" /><Relationship Id="rId48" Type="http://schemas.openxmlformats.org/officeDocument/2006/relationships/hyperlink" Target="https://podminky.urs.cz/item/CS_URS_2025_02/622273001" TargetMode="External" /><Relationship Id="rId49" Type="http://schemas.openxmlformats.org/officeDocument/2006/relationships/hyperlink" Target="https://podminky.urs.cz/item/CS_URS_2025_02/622531022" TargetMode="External" /><Relationship Id="rId50" Type="http://schemas.openxmlformats.org/officeDocument/2006/relationships/hyperlink" Target="https://podminky.urs.cz/item/CS_URS_2025_02/637211122" TargetMode="External" /><Relationship Id="rId51" Type="http://schemas.openxmlformats.org/officeDocument/2006/relationships/hyperlink" Target="https://podminky.urs.cz/item/CS_URS_2025_02/642942611" TargetMode="External" /><Relationship Id="rId52" Type="http://schemas.openxmlformats.org/officeDocument/2006/relationships/hyperlink" Target="https://podminky.urs.cz/item/CS_URS_2025_02/642945111" TargetMode="External" /><Relationship Id="rId53" Type="http://schemas.openxmlformats.org/officeDocument/2006/relationships/hyperlink" Target="https://podminky.urs.cz/item/CS_URS_2025_02/642942721" TargetMode="External" /><Relationship Id="rId54" Type="http://schemas.openxmlformats.org/officeDocument/2006/relationships/hyperlink" Target="https://podminky.urs.cz/item/CS_URS_2025_02/919735112" TargetMode="External" /><Relationship Id="rId55" Type="http://schemas.openxmlformats.org/officeDocument/2006/relationships/hyperlink" Target="https://podminky.urs.cz/item/CS_URS_2025_02/919735122" TargetMode="External" /><Relationship Id="rId56" Type="http://schemas.openxmlformats.org/officeDocument/2006/relationships/hyperlink" Target="https://podminky.urs.cz/item/CS_URS_2025_02/941121112" TargetMode="External" /><Relationship Id="rId57" Type="http://schemas.openxmlformats.org/officeDocument/2006/relationships/hyperlink" Target="https://podminky.urs.cz/item/CS_URS_2025_02/941121212" TargetMode="External" /><Relationship Id="rId58" Type="http://schemas.openxmlformats.org/officeDocument/2006/relationships/hyperlink" Target="https://podminky.urs.cz/item/CS_URS_2025_02/941121812" TargetMode="External" /><Relationship Id="rId59" Type="http://schemas.openxmlformats.org/officeDocument/2006/relationships/hyperlink" Target="https://podminky.urs.cz/item/CS_URS_2025_02/944511111" TargetMode="External" /><Relationship Id="rId60" Type="http://schemas.openxmlformats.org/officeDocument/2006/relationships/hyperlink" Target="https://podminky.urs.cz/item/CS_URS_2025_02/944511211" TargetMode="External" /><Relationship Id="rId61" Type="http://schemas.openxmlformats.org/officeDocument/2006/relationships/hyperlink" Target="https://podminky.urs.cz/item/CS_URS_2025_02/944511811" TargetMode="External" /><Relationship Id="rId62" Type="http://schemas.openxmlformats.org/officeDocument/2006/relationships/hyperlink" Target="https://podminky.urs.cz/item/CS_URS_2025_02/962032231" TargetMode="External" /><Relationship Id="rId63" Type="http://schemas.openxmlformats.org/officeDocument/2006/relationships/hyperlink" Target="https://podminky.urs.cz/item/CS_URS_2025_02/963051113" TargetMode="External" /><Relationship Id="rId64" Type="http://schemas.openxmlformats.org/officeDocument/2006/relationships/hyperlink" Target="https://podminky.urs.cz/item/CS_URS_2025_02/965042241" TargetMode="External" /><Relationship Id="rId65" Type="http://schemas.openxmlformats.org/officeDocument/2006/relationships/hyperlink" Target="https://podminky.urs.cz/item/CS_URS_2025_02/977271111" TargetMode="External" /><Relationship Id="rId66" Type="http://schemas.openxmlformats.org/officeDocument/2006/relationships/hyperlink" Target="https://podminky.urs.cz/item/CS_URS_2025_02/968072455" TargetMode="External" /><Relationship Id="rId67" Type="http://schemas.openxmlformats.org/officeDocument/2006/relationships/hyperlink" Target="https://podminky.urs.cz/item/CS_URS_2025_02/968072456" TargetMode="External" /><Relationship Id="rId68" Type="http://schemas.openxmlformats.org/officeDocument/2006/relationships/hyperlink" Target="https://podminky.urs.cz/item/CS_URS_2025_02/968082016" TargetMode="External" /><Relationship Id="rId69" Type="http://schemas.openxmlformats.org/officeDocument/2006/relationships/hyperlink" Target="https://podminky.urs.cz/item/CS_URS_2025_02/968082022" TargetMode="External" /><Relationship Id="rId70" Type="http://schemas.openxmlformats.org/officeDocument/2006/relationships/hyperlink" Target="https://podminky.urs.cz/item/CS_URS_2025_02/971033641" TargetMode="External" /><Relationship Id="rId71" Type="http://schemas.openxmlformats.org/officeDocument/2006/relationships/hyperlink" Target="https://podminky.urs.cz/item/CS_URS_2025_02/978015371" TargetMode="External" /><Relationship Id="rId72" Type="http://schemas.openxmlformats.org/officeDocument/2006/relationships/hyperlink" Target="https://podminky.urs.cz/item/CS_URS_2025_02/978059641" TargetMode="External" /><Relationship Id="rId73" Type="http://schemas.openxmlformats.org/officeDocument/2006/relationships/hyperlink" Target="https://podminky.urs.cz/item/CS_URS_2025_02/997013153" TargetMode="External" /><Relationship Id="rId74" Type="http://schemas.openxmlformats.org/officeDocument/2006/relationships/hyperlink" Target="https://podminky.urs.cz/item/CS_URS_2025_02/997013501" TargetMode="External" /><Relationship Id="rId75" Type="http://schemas.openxmlformats.org/officeDocument/2006/relationships/hyperlink" Target="https://podminky.urs.cz/item/CS_URS_2025_02/997013509" TargetMode="External" /><Relationship Id="rId76" Type="http://schemas.openxmlformats.org/officeDocument/2006/relationships/hyperlink" Target="https://podminky.urs.cz/item/CS_URS_2025_02/997013631" TargetMode="External" /><Relationship Id="rId77" Type="http://schemas.openxmlformats.org/officeDocument/2006/relationships/hyperlink" Target="https://podminky.urs.cz/item/CS_URS_2025_02/998011009" TargetMode="External" /><Relationship Id="rId78" Type="http://schemas.openxmlformats.org/officeDocument/2006/relationships/hyperlink" Target="https://podminky.urs.cz/item/CS_URS_2025_02/712340831" TargetMode="External" /><Relationship Id="rId79" Type="http://schemas.openxmlformats.org/officeDocument/2006/relationships/hyperlink" Target="https://podminky.urs.cz/item/CS_URS_2025_02/712341559" TargetMode="External" /><Relationship Id="rId80" Type="http://schemas.openxmlformats.org/officeDocument/2006/relationships/hyperlink" Target="https://podminky.urs.cz/item/CS_URS_2025_02/712361701" TargetMode="External" /><Relationship Id="rId81" Type="http://schemas.openxmlformats.org/officeDocument/2006/relationships/hyperlink" Target="https://podminky.urs.cz/item/CS_URS_2025_02/712363081" TargetMode="External" /><Relationship Id="rId82" Type="http://schemas.openxmlformats.org/officeDocument/2006/relationships/hyperlink" Target="https://podminky.urs.cz/item/CS_URS_2025_02/712363103" TargetMode="External" /><Relationship Id="rId83" Type="http://schemas.openxmlformats.org/officeDocument/2006/relationships/hyperlink" Target="https://podminky.urs.cz/item/CS_URS_2025_02/712363352" TargetMode="External" /><Relationship Id="rId84" Type="http://schemas.openxmlformats.org/officeDocument/2006/relationships/hyperlink" Target="https://podminky.urs.cz/item/CS_URS_2025_02/712363353" TargetMode="External" /><Relationship Id="rId85" Type="http://schemas.openxmlformats.org/officeDocument/2006/relationships/hyperlink" Target="https://podminky.urs.cz/item/CS_URS_2025_02/712363358" TargetMode="External" /><Relationship Id="rId86" Type="http://schemas.openxmlformats.org/officeDocument/2006/relationships/hyperlink" Target="https://podminky.urs.cz/item/CS_URS_2025_02/712391171" TargetMode="External" /><Relationship Id="rId87" Type="http://schemas.openxmlformats.org/officeDocument/2006/relationships/hyperlink" Target="https://podminky.urs.cz/item/CS_URS_2025_02/712771101" TargetMode="External" /><Relationship Id="rId88" Type="http://schemas.openxmlformats.org/officeDocument/2006/relationships/hyperlink" Target="https://podminky.urs.cz/item/CS_URS_2025_02/712771201" TargetMode="External" /><Relationship Id="rId89" Type="http://schemas.openxmlformats.org/officeDocument/2006/relationships/hyperlink" Target="https://podminky.urs.cz/item/CS_URS_2025_02/712771401" TargetMode="External" /><Relationship Id="rId90" Type="http://schemas.openxmlformats.org/officeDocument/2006/relationships/hyperlink" Target="https://podminky.urs.cz/item/CS_URS_2025_02/712771531" TargetMode="External" /><Relationship Id="rId91" Type="http://schemas.openxmlformats.org/officeDocument/2006/relationships/hyperlink" Target="https://podminky.urs.cz/item/CS_URS_2025_02/998712112" TargetMode="External" /><Relationship Id="rId92" Type="http://schemas.openxmlformats.org/officeDocument/2006/relationships/hyperlink" Target="https://podminky.urs.cz/item/CS_URS_2025_02/713140841" TargetMode="External" /><Relationship Id="rId93" Type="http://schemas.openxmlformats.org/officeDocument/2006/relationships/hyperlink" Target="https://podminky.urs.cz/item/CS_URS_2025_02/713141131" TargetMode="External" /><Relationship Id="rId94" Type="http://schemas.openxmlformats.org/officeDocument/2006/relationships/hyperlink" Target="https://podminky.urs.cz/item/CS_URS_2025_02/713141151" TargetMode="External" /><Relationship Id="rId95" Type="http://schemas.openxmlformats.org/officeDocument/2006/relationships/hyperlink" Target="https://podminky.urs.cz/item/CS_URS_2025_02/713141152" TargetMode="External" /><Relationship Id="rId96" Type="http://schemas.openxmlformats.org/officeDocument/2006/relationships/hyperlink" Target="https://podminky.urs.cz/item/CS_URS_2025_02/713191321" TargetMode="External" /><Relationship Id="rId97" Type="http://schemas.openxmlformats.org/officeDocument/2006/relationships/hyperlink" Target="https://podminky.urs.cz/item/CS_URS_2025_02/998713112" TargetMode="External" /><Relationship Id="rId98" Type="http://schemas.openxmlformats.org/officeDocument/2006/relationships/hyperlink" Target="https://podminky.urs.cz/item/CS_URS_2025_02/721210822" TargetMode="External" /><Relationship Id="rId99" Type="http://schemas.openxmlformats.org/officeDocument/2006/relationships/hyperlink" Target="https://podminky.urs.cz/item/CS_URS_2025_02/721273153" TargetMode="External" /><Relationship Id="rId100" Type="http://schemas.openxmlformats.org/officeDocument/2006/relationships/hyperlink" Target="https://podminky.urs.cz/item/CS_URS_2025_02/998721112" TargetMode="External" /><Relationship Id="rId101" Type="http://schemas.openxmlformats.org/officeDocument/2006/relationships/hyperlink" Target="https://podminky.urs.cz/item/CS_URS_2025_02/998725202" TargetMode="External" /><Relationship Id="rId102" Type="http://schemas.openxmlformats.org/officeDocument/2006/relationships/hyperlink" Target="https://podminky.urs.cz/item/CS_URS_2025_02/761611111" TargetMode="External" /><Relationship Id="rId103" Type="http://schemas.openxmlformats.org/officeDocument/2006/relationships/hyperlink" Target="https://podminky.urs.cz/item/CS_URS_2025_02/998761112" TargetMode="External" /><Relationship Id="rId104" Type="http://schemas.openxmlformats.org/officeDocument/2006/relationships/hyperlink" Target="https://podminky.urs.cz/item/CS_URS_2025_02/762341036" TargetMode="External" /><Relationship Id="rId105" Type="http://schemas.openxmlformats.org/officeDocument/2006/relationships/hyperlink" Target="https://podminky.urs.cz/item/CS_URS_2025_02/762341811" TargetMode="External" /><Relationship Id="rId106" Type="http://schemas.openxmlformats.org/officeDocument/2006/relationships/hyperlink" Target="https://podminky.urs.cz/item/CS_URS_2025_02/762342214" TargetMode="External" /><Relationship Id="rId107" Type="http://schemas.openxmlformats.org/officeDocument/2006/relationships/hyperlink" Target="https://podminky.urs.cz/item/CS_URS_2025_02/762711820" TargetMode="External" /><Relationship Id="rId108" Type="http://schemas.openxmlformats.org/officeDocument/2006/relationships/hyperlink" Target="https://podminky.urs.cz/item/CS_URS_2025_02/762841110" TargetMode="External" /><Relationship Id="rId109" Type="http://schemas.openxmlformats.org/officeDocument/2006/relationships/hyperlink" Target="https://podminky.urs.cz/item/CS_URS_2025_02/998762112" TargetMode="External" /><Relationship Id="rId110" Type="http://schemas.openxmlformats.org/officeDocument/2006/relationships/hyperlink" Target="https://podminky.urs.cz/item/CS_URS_2025_02/763111333" TargetMode="External" /><Relationship Id="rId111" Type="http://schemas.openxmlformats.org/officeDocument/2006/relationships/hyperlink" Target="https://podminky.urs.cz/item/CS_URS_2025_02/763111343" TargetMode="External" /><Relationship Id="rId112" Type="http://schemas.openxmlformats.org/officeDocument/2006/relationships/hyperlink" Target="https://podminky.urs.cz/item/CS_URS_2025_02/763111313" TargetMode="External" /><Relationship Id="rId113" Type="http://schemas.openxmlformats.org/officeDocument/2006/relationships/hyperlink" Target="https://podminky.urs.cz/item/CS_URS_2025_02/763111417" TargetMode="External" /><Relationship Id="rId114" Type="http://schemas.openxmlformats.org/officeDocument/2006/relationships/hyperlink" Target="https://podminky.urs.cz/item/CS_URS_2025_02/763111426" TargetMode="External" /><Relationship Id="rId115" Type="http://schemas.openxmlformats.org/officeDocument/2006/relationships/hyperlink" Target="https://podminky.urs.cz/item/CS_URS_2025_02/763113343" TargetMode="External" /><Relationship Id="rId116" Type="http://schemas.openxmlformats.org/officeDocument/2006/relationships/hyperlink" Target="https://podminky.urs.cz/item/CS_URS_2025_02/763111811" TargetMode="External" /><Relationship Id="rId117" Type="http://schemas.openxmlformats.org/officeDocument/2006/relationships/hyperlink" Target="https://podminky.urs.cz/item/CS_URS_2025_02/763111812" TargetMode="External" /><Relationship Id="rId118" Type="http://schemas.openxmlformats.org/officeDocument/2006/relationships/hyperlink" Target="https://podminky.urs.cz/item/CS_URS_2025_02/763121411" TargetMode="External" /><Relationship Id="rId119" Type="http://schemas.openxmlformats.org/officeDocument/2006/relationships/hyperlink" Target="https://podminky.urs.cz/item/CS_URS_2025_02/763121423" TargetMode="External" /><Relationship Id="rId120" Type="http://schemas.openxmlformats.org/officeDocument/2006/relationships/hyperlink" Target="https://podminky.urs.cz/item/CS_URS_2025_02/763121463" TargetMode="External" /><Relationship Id="rId121" Type="http://schemas.openxmlformats.org/officeDocument/2006/relationships/hyperlink" Target="https://podminky.urs.cz/item/CS_URS_2025_02/763122812" TargetMode="External" /><Relationship Id="rId122" Type="http://schemas.openxmlformats.org/officeDocument/2006/relationships/hyperlink" Target="https://podminky.urs.cz/item/CS_URS_2025_02/763132121" TargetMode="External" /><Relationship Id="rId123" Type="http://schemas.openxmlformats.org/officeDocument/2006/relationships/hyperlink" Target="https://podminky.urs.cz/item/CS_URS_2025_02/763135102" TargetMode="External" /><Relationship Id="rId124" Type="http://schemas.openxmlformats.org/officeDocument/2006/relationships/hyperlink" Target="https://podminky.urs.cz/item/CS_URS_2025_02/763135812" TargetMode="External" /><Relationship Id="rId125" Type="http://schemas.openxmlformats.org/officeDocument/2006/relationships/hyperlink" Target="https://podminky.urs.cz/item/CS_URS_2025_02/763164536" TargetMode="External" /><Relationship Id="rId126" Type="http://schemas.openxmlformats.org/officeDocument/2006/relationships/hyperlink" Target="https://podminky.urs.cz/item/CS_URS_2025_02/763164718" TargetMode="External" /><Relationship Id="rId127" Type="http://schemas.openxmlformats.org/officeDocument/2006/relationships/hyperlink" Target="https://podminky.urs.cz/item/CS_URS_2025_02/76317241R" TargetMode="External" /><Relationship Id="rId128" Type="http://schemas.openxmlformats.org/officeDocument/2006/relationships/hyperlink" Target="https://podminky.urs.cz/item/CS_URS_2025_02/76317242R" TargetMode="External" /><Relationship Id="rId129" Type="http://schemas.openxmlformats.org/officeDocument/2006/relationships/hyperlink" Target="https://podminky.urs.cz/item/CS_URS_2025_02/763431801" TargetMode="External" /><Relationship Id="rId130" Type="http://schemas.openxmlformats.org/officeDocument/2006/relationships/hyperlink" Target="https://podminky.urs.cz/item/CS_URS_2025_02/998763113" TargetMode="External" /><Relationship Id="rId131" Type="http://schemas.openxmlformats.org/officeDocument/2006/relationships/hyperlink" Target="https://podminky.urs.cz/item/CS_URS_2025_02/764002841" TargetMode="External" /><Relationship Id="rId132" Type="http://schemas.openxmlformats.org/officeDocument/2006/relationships/hyperlink" Target="https://podminky.urs.cz/item/CS_URS_2025_02/764002851" TargetMode="External" /><Relationship Id="rId133" Type="http://schemas.openxmlformats.org/officeDocument/2006/relationships/hyperlink" Target="https://podminky.urs.cz/item/CS_URS_2025_02/764004801" TargetMode="External" /><Relationship Id="rId134" Type="http://schemas.openxmlformats.org/officeDocument/2006/relationships/hyperlink" Target="https://podminky.urs.cz/item/CS_URS_2025_02/764004861" TargetMode="External" /><Relationship Id="rId135" Type="http://schemas.openxmlformats.org/officeDocument/2006/relationships/hyperlink" Target="https://podminky.urs.cz/item/CS_URS_2025_02/764226444" TargetMode="External" /><Relationship Id="rId136" Type="http://schemas.openxmlformats.org/officeDocument/2006/relationships/hyperlink" Target="https://podminky.urs.cz/item/CS_URS_2025_02/764244406" TargetMode="External" /><Relationship Id="rId137" Type="http://schemas.openxmlformats.org/officeDocument/2006/relationships/hyperlink" Target="https://podminky.urs.cz/item/CS_URS_2025_02/764244407" TargetMode="External" /><Relationship Id="rId138" Type="http://schemas.openxmlformats.org/officeDocument/2006/relationships/hyperlink" Target="https://podminky.urs.cz/item/CS_URS_2025_02/764244411" TargetMode="External" /><Relationship Id="rId139" Type="http://schemas.openxmlformats.org/officeDocument/2006/relationships/hyperlink" Target="https://podminky.urs.cz/item/CS_URS_2025_02/764541405" TargetMode="External" /><Relationship Id="rId140" Type="http://schemas.openxmlformats.org/officeDocument/2006/relationships/hyperlink" Target="https://podminky.urs.cz/item/CS_URS_2025_02/764541446" TargetMode="External" /><Relationship Id="rId141" Type="http://schemas.openxmlformats.org/officeDocument/2006/relationships/hyperlink" Target="https://podminky.urs.cz/item/CS_URS_2025_02/764548423" TargetMode="External" /><Relationship Id="rId142" Type="http://schemas.openxmlformats.org/officeDocument/2006/relationships/hyperlink" Target="https://podminky.urs.cz/item/CS_URS_2025_02/998764112" TargetMode="External" /><Relationship Id="rId143" Type="http://schemas.openxmlformats.org/officeDocument/2006/relationships/hyperlink" Target="https://podminky.urs.cz/item/CS_URS_2025_02/766111820" TargetMode="External" /><Relationship Id="rId144" Type="http://schemas.openxmlformats.org/officeDocument/2006/relationships/hyperlink" Target="https://podminky.urs.cz/item/CS_URS_2025_02/766411811" TargetMode="External" /><Relationship Id="rId145" Type="http://schemas.openxmlformats.org/officeDocument/2006/relationships/hyperlink" Target="https://podminky.urs.cz/item/CS_URS_2025_02/766411821" TargetMode="External" /><Relationship Id="rId146" Type="http://schemas.openxmlformats.org/officeDocument/2006/relationships/hyperlink" Target="https://podminky.urs.cz/item/CS_URS_2025_02/766421821" TargetMode="External" /><Relationship Id="rId147" Type="http://schemas.openxmlformats.org/officeDocument/2006/relationships/hyperlink" Target="https://podminky.urs.cz/item/CS_URS_2025_02/766622132" TargetMode="External" /><Relationship Id="rId148" Type="http://schemas.openxmlformats.org/officeDocument/2006/relationships/hyperlink" Target="https://podminky.urs.cz/item/CS_URS_2025_02/766622136" TargetMode="External" /><Relationship Id="rId149" Type="http://schemas.openxmlformats.org/officeDocument/2006/relationships/hyperlink" Target="https://podminky.urs.cz/item/CS_URS_2025_02/766622217" TargetMode="External" /><Relationship Id="rId150" Type="http://schemas.openxmlformats.org/officeDocument/2006/relationships/hyperlink" Target="https://podminky.urs.cz/item/CS_URS_2025_02/766660001" TargetMode="External" /><Relationship Id="rId151" Type="http://schemas.openxmlformats.org/officeDocument/2006/relationships/hyperlink" Target="https://podminky.urs.cz/item/CS_URS_2025_02/766660002" TargetMode="External" /><Relationship Id="rId152" Type="http://schemas.openxmlformats.org/officeDocument/2006/relationships/hyperlink" Target="https://podminky.urs.cz/item/CS_URS_2025_02/766660012" TargetMode="External" /><Relationship Id="rId153" Type="http://schemas.openxmlformats.org/officeDocument/2006/relationships/hyperlink" Target="https://podminky.urs.cz/item/CS_URS_2025_02/766660021" TargetMode="External" /><Relationship Id="rId154" Type="http://schemas.openxmlformats.org/officeDocument/2006/relationships/hyperlink" Target="https://podminky.urs.cz/item/CS_URS_2025_02/766660022" TargetMode="External" /><Relationship Id="rId155" Type="http://schemas.openxmlformats.org/officeDocument/2006/relationships/hyperlink" Target="https://podminky.urs.cz/item/CS_URS_2025_02/766660451" TargetMode="External" /><Relationship Id="rId156" Type="http://schemas.openxmlformats.org/officeDocument/2006/relationships/hyperlink" Target="https://podminky.urs.cz/item/CS_URS_2025_02/766660713" TargetMode="External" /><Relationship Id="rId157" Type="http://schemas.openxmlformats.org/officeDocument/2006/relationships/hyperlink" Target="https://podminky.urs.cz/item/CS_URS_2025_02/766660717" TargetMode="External" /><Relationship Id="rId158" Type="http://schemas.openxmlformats.org/officeDocument/2006/relationships/hyperlink" Target="https://podminky.urs.cz/item/CS_URS_2025_02/766660720" TargetMode="External" /><Relationship Id="rId159" Type="http://schemas.openxmlformats.org/officeDocument/2006/relationships/hyperlink" Target="https://podminky.urs.cz/item/CS_URS_2025_02/766660734" TargetMode="External" /><Relationship Id="rId160" Type="http://schemas.openxmlformats.org/officeDocument/2006/relationships/hyperlink" Target="https://podminky.urs.cz/item/CS_URS_2025_02/766691912" TargetMode="External" /><Relationship Id="rId161" Type="http://schemas.openxmlformats.org/officeDocument/2006/relationships/hyperlink" Target="https://podminky.urs.cz/item/CS_URS_2025_02/766691914" TargetMode="External" /><Relationship Id="rId162" Type="http://schemas.openxmlformats.org/officeDocument/2006/relationships/hyperlink" Target="https://podminky.urs.cz/item/CS_URS_2025_02/766691915" TargetMode="External" /><Relationship Id="rId163" Type="http://schemas.openxmlformats.org/officeDocument/2006/relationships/hyperlink" Target="https://podminky.urs.cz/item/CS_URS_2025_02/766691921" TargetMode="External" /><Relationship Id="rId164" Type="http://schemas.openxmlformats.org/officeDocument/2006/relationships/hyperlink" Target="https://podminky.urs.cz/item/CS_URS_2025_02/766691922" TargetMode="External" /><Relationship Id="rId165" Type="http://schemas.openxmlformats.org/officeDocument/2006/relationships/hyperlink" Target="https://podminky.urs.cz/item/CS_URS_2025_02/766691925" TargetMode="External" /><Relationship Id="rId166" Type="http://schemas.openxmlformats.org/officeDocument/2006/relationships/hyperlink" Target="https://podminky.urs.cz/item/CS_URS_2025_02/766695213" TargetMode="External" /><Relationship Id="rId167" Type="http://schemas.openxmlformats.org/officeDocument/2006/relationships/hyperlink" Target="https://podminky.urs.cz/item/CS_URS_2025_02/766695233" TargetMode="External" /><Relationship Id="rId168" Type="http://schemas.openxmlformats.org/officeDocument/2006/relationships/hyperlink" Target="https://podminky.urs.cz/item/CS_URS_2025_02/998766112" TargetMode="External" /><Relationship Id="rId169" Type="http://schemas.openxmlformats.org/officeDocument/2006/relationships/hyperlink" Target="https://podminky.urs.cz/item/CS_URS_2025_02/767221001" TargetMode="External" /><Relationship Id="rId170" Type="http://schemas.openxmlformats.org/officeDocument/2006/relationships/hyperlink" Target="https://podminky.urs.cz/item/CS_URS_2025_02/767391112" TargetMode="External" /><Relationship Id="rId171" Type="http://schemas.openxmlformats.org/officeDocument/2006/relationships/hyperlink" Target="https://podminky.urs.cz/item/CS_URS_2025_02/767391113" TargetMode="External" /><Relationship Id="rId172" Type="http://schemas.openxmlformats.org/officeDocument/2006/relationships/hyperlink" Target="https://podminky.urs.cz/item/CS_URS_2025_02/767416212" TargetMode="External" /><Relationship Id="rId173" Type="http://schemas.openxmlformats.org/officeDocument/2006/relationships/hyperlink" Target="https://podminky.urs.cz/item/CS_URS_2025_02/767416822" TargetMode="External" /><Relationship Id="rId174" Type="http://schemas.openxmlformats.org/officeDocument/2006/relationships/hyperlink" Target="https://podminky.urs.cz/item/CS_URS_2025_02/767531215" TargetMode="External" /><Relationship Id="rId175" Type="http://schemas.openxmlformats.org/officeDocument/2006/relationships/hyperlink" Target="https://podminky.urs.cz/item/CS_URS_2025_02/767581801" TargetMode="External" /><Relationship Id="rId176" Type="http://schemas.openxmlformats.org/officeDocument/2006/relationships/hyperlink" Target="https://podminky.urs.cz/item/CS_URS_2025_02/767640111" TargetMode="External" /><Relationship Id="rId177" Type="http://schemas.openxmlformats.org/officeDocument/2006/relationships/hyperlink" Target="https://podminky.urs.cz/item/CS_URS_2025_02/767661811" TargetMode="External" /><Relationship Id="rId178" Type="http://schemas.openxmlformats.org/officeDocument/2006/relationships/hyperlink" Target="https://podminky.urs.cz/item/CS_URS_2025_02/767662110" TargetMode="External" /><Relationship Id="rId179" Type="http://schemas.openxmlformats.org/officeDocument/2006/relationships/hyperlink" Target="https://podminky.urs.cz/item/CS_URS_2025_02/767810811" TargetMode="External" /><Relationship Id="rId180" Type="http://schemas.openxmlformats.org/officeDocument/2006/relationships/hyperlink" Target="https://podminky.urs.cz/item/CS_URS_2025_02/767833802" TargetMode="External" /><Relationship Id="rId181" Type="http://schemas.openxmlformats.org/officeDocument/2006/relationships/hyperlink" Target="https://podminky.urs.cz/item/CS_URS_2025_02/767996701" TargetMode="External" /><Relationship Id="rId182" Type="http://schemas.openxmlformats.org/officeDocument/2006/relationships/hyperlink" Target="https://podminky.urs.cz/item/CS_URS_2025_02/767996803" TargetMode="External" /><Relationship Id="rId183" Type="http://schemas.openxmlformats.org/officeDocument/2006/relationships/hyperlink" Target="https://podminky.urs.cz/item/CS_URS_2025_02/998767202" TargetMode="External" /><Relationship Id="rId184" Type="http://schemas.openxmlformats.org/officeDocument/2006/relationships/hyperlink" Target="https://podminky.urs.cz/item/CS_URS_2025_02/771111011" TargetMode="External" /><Relationship Id="rId185" Type="http://schemas.openxmlformats.org/officeDocument/2006/relationships/hyperlink" Target="https://podminky.urs.cz/item/CS_URS_2025_02/771121011" TargetMode="External" /><Relationship Id="rId186" Type="http://schemas.openxmlformats.org/officeDocument/2006/relationships/hyperlink" Target="https://podminky.urs.cz/item/CS_URS_2025_02/771151022" TargetMode="External" /><Relationship Id="rId187" Type="http://schemas.openxmlformats.org/officeDocument/2006/relationships/hyperlink" Target="https://podminky.urs.cz/item/CS_URS_2025_02/771473810" TargetMode="External" /><Relationship Id="rId188" Type="http://schemas.openxmlformats.org/officeDocument/2006/relationships/hyperlink" Target="https://podminky.urs.cz/item/CS_URS_2025_02/771474112" TargetMode="External" /><Relationship Id="rId189" Type="http://schemas.openxmlformats.org/officeDocument/2006/relationships/hyperlink" Target="https://podminky.urs.cz/item/CS_URS_2025_02/771573810" TargetMode="External" /><Relationship Id="rId190" Type="http://schemas.openxmlformats.org/officeDocument/2006/relationships/hyperlink" Target="https://podminky.urs.cz/item/CS_URS_2025_01/771574112" TargetMode="External" /><Relationship Id="rId191" Type="http://schemas.openxmlformats.org/officeDocument/2006/relationships/hyperlink" Target="https://podminky.urs.cz/item/CS_URS_2025_02/998771112" TargetMode="External" /><Relationship Id="rId192" Type="http://schemas.openxmlformats.org/officeDocument/2006/relationships/hyperlink" Target="https://podminky.urs.cz/item/CS_URS_2025_02/776111311" TargetMode="External" /><Relationship Id="rId193" Type="http://schemas.openxmlformats.org/officeDocument/2006/relationships/hyperlink" Target="https://podminky.urs.cz/item/CS_URS_2025_02/776121112" TargetMode="External" /><Relationship Id="rId194" Type="http://schemas.openxmlformats.org/officeDocument/2006/relationships/hyperlink" Target="https://podminky.urs.cz/item/CS_URS_2025_02/776141122" TargetMode="External" /><Relationship Id="rId195" Type="http://schemas.openxmlformats.org/officeDocument/2006/relationships/hyperlink" Target="https://podminky.urs.cz/item/CS_URS_2025_02/776201811" TargetMode="External" /><Relationship Id="rId196" Type="http://schemas.openxmlformats.org/officeDocument/2006/relationships/hyperlink" Target="https://podminky.urs.cz/item/CS_URS_2025_02/776201814" TargetMode="External" /><Relationship Id="rId197" Type="http://schemas.openxmlformats.org/officeDocument/2006/relationships/hyperlink" Target="https://podminky.urs.cz/item/CS_URS_2025_02/776211111" TargetMode="External" /><Relationship Id="rId198" Type="http://schemas.openxmlformats.org/officeDocument/2006/relationships/hyperlink" Target="https://podminky.urs.cz/item/CS_URS_2025_02/776221111" TargetMode="External" /><Relationship Id="rId199" Type="http://schemas.openxmlformats.org/officeDocument/2006/relationships/hyperlink" Target="https://podminky.urs.cz/item/CS_URS_2025_02/776231111" TargetMode="External" /><Relationship Id="rId200" Type="http://schemas.openxmlformats.org/officeDocument/2006/relationships/hyperlink" Target="https://podminky.urs.cz/item/CS_URS_2025_02/776410811" TargetMode="External" /><Relationship Id="rId201" Type="http://schemas.openxmlformats.org/officeDocument/2006/relationships/hyperlink" Target="https://podminky.urs.cz/item/CS_URS_2025_02/776421111" TargetMode="External" /><Relationship Id="rId202" Type="http://schemas.openxmlformats.org/officeDocument/2006/relationships/hyperlink" Target="https://podminky.urs.cz/item/CS_URS_2025_02/776421311" TargetMode="External" /><Relationship Id="rId203" Type="http://schemas.openxmlformats.org/officeDocument/2006/relationships/hyperlink" Target="https://podminky.urs.cz/item/CS_URS_2025_02/776421312" TargetMode="External" /><Relationship Id="rId204" Type="http://schemas.openxmlformats.org/officeDocument/2006/relationships/hyperlink" Target="https://podminky.urs.cz/item/CS_URS_2025_02/998776112" TargetMode="External" /><Relationship Id="rId205" Type="http://schemas.openxmlformats.org/officeDocument/2006/relationships/hyperlink" Target="https://podminky.urs.cz/item/CS_URS_2025_02/781111011" TargetMode="External" /><Relationship Id="rId206" Type="http://schemas.openxmlformats.org/officeDocument/2006/relationships/hyperlink" Target="https://podminky.urs.cz/item/CS_URS_2025_02/781121011" TargetMode="External" /><Relationship Id="rId207" Type="http://schemas.openxmlformats.org/officeDocument/2006/relationships/hyperlink" Target="https://podminky.urs.cz/item/CS_URS_2025_02/781474114" TargetMode="External" /><Relationship Id="rId208" Type="http://schemas.openxmlformats.org/officeDocument/2006/relationships/hyperlink" Target="https://podminky.urs.cz/item/CS_URS_2025_02/781733810" TargetMode="External" /><Relationship Id="rId209" Type="http://schemas.openxmlformats.org/officeDocument/2006/relationships/hyperlink" Target="https://podminky.urs.cz/item/CS_URS_2025_02/998781112" TargetMode="External" /><Relationship Id="rId210" Type="http://schemas.openxmlformats.org/officeDocument/2006/relationships/hyperlink" Target="https://podminky.urs.cz/item/CS_URS_2025_02/784171121" TargetMode="External" /><Relationship Id="rId211" Type="http://schemas.openxmlformats.org/officeDocument/2006/relationships/hyperlink" Target="https://podminky.urs.cz/item/CS_URS_2025_02/784181121" TargetMode="External" /><Relationship Id="rId212" Type="http://schemas.openxmlformats.org/officeDocument/2006/relationships/hyperlink" Target="https://podminky.urs.cz/item/CS_URS_2025_02/784211101" TargetMode="External" /><Relationship Id="rId213" Type="http://schemas.openxmlformats.org/officeDocument/2006/relationships/hyperlink" Target="https://podminky.urs.cz/item/CS_URS_2025_02/787100811" TargetMode="External" /><Relationship Id="rId214" Type="http://schemas.openxmlformats.org/officeDocument/2006/relationships/hyperlink" Target="https://podminky.urs.cz/item/CS_URS_2025_01/020001000" TargetMode="External" /><Relationship Id="rId215" Type="http://schemas.openxmlformats.org/officeDocument/2006/relationships/hyperlink" Target="https://podminky.urs.cz/item/CS_URS_2025_01/030001000" TargetMode="External" /><Relationship Id="rId216" Type="http://schemas.openxmlformats.org/officeDocument/2006/relationships/hyperlink" Target="https://podminky.urs.cz/item/CS_URS_2025_01/090001000" TargetMode="External" /><Relationship Id="rId2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090001000" TargetMode="External" /><Relationship Id="rId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372062" TargetMode="External" /><Relationship Id="rId2" Type="http://schemas.openxmlformats.org/officeDocument/2006/relationships/hyperlink" Target="https://podminky.urs.cz/item/CS_URS_2025_02/741372061" TargetMode="External" /><Relationship Id="rId3" Type="http://schemas.openxmlformats.org/officeDocument/2006/relationships/hyperlink" Target="https://podminky.urs.cz/item/CS_URS_2025_02/725291667" TargetMode="External" /><Relationship Id="rId4" Type="http://schemas.openxmlformats.org/officeDocument/2006/relationships/hyperlink" Target="https://podminky.urs.cz/item/CS_URS_2025_02/741112061" TargetMode="External" /><Relationship Id="rId5" Type="http://schemas.openxmlformats.org/officeDocument/2006/relationships/hyperlink" Target="https://podminky.urs.cz/item/CS_URS_2025_02/741310101" TargetMode="External" /><Relationship Id="rId6" Type="http://schemas.openxmlformats.org/officeDocument/2006/relationships/hyperlink" Target="https://podminky.urs.cz/item/CS_URS_2025_02/741310121" TargetMode="External" /><Relationship Id="rId7" Type="http://schemas.openxmlformats.org/officeDocument/2006/relationships/hyperlink" Target="https://podminky.urs.cz/item/CS_URS_2025_02/741310122" TargetMode="External" /><Relationship Id="rId8" Type="http://schemas.openxmlformats.org/officeDocument/2006/relationships/hyperlink" Target="https://podminky.urs.cz/item/CS_URS_2025_02/741310126" TargetMode="External" /><Relationship Id="rId9" Type="http://schemas.openxmlformats.org/officeDocument/2006/relationships/hyperlink" Target="https://podminky.urs.cz/item/CS_URS_2025_02/742350001" TargetMode="External" /><Relationship Id="rId10" Type="http://schemas.openxmlformats.org/officeDocument/2006/relationships/hyperlink" Target="https://podminky.urs.cz/item/CS_URS_2025_02/742350002" TargetMode="External" /><Relationship Id="rId11" Type="http://schemas.openxmlformats.org/officeDocument/2006/relationships/hyperlink" Target="https://podminky.urs.cz/item/CS_URS_2025_02/742350003" TargetMode="External" /><Relationship Id="rId12" Type="http://schemas.openxmlformats.org/officeDocument/2006/relationships/hyperlink" Target="https://podminky.urs.cz/item/CS_URS_2025_02/742350004" TargetMode="External" /><Relationship Id="rId13" Type="http://schemas.openxmlformats.org/officeDocument/2006/relationships/hyperlink" Target="https://podminky.urs.cz/item/CS_URS_2025_02/742210151" TargetMode="External" /><Relationship Id="rId14" Type="http://schemas.openxmlformats.org/officeDocument/2006/relationships/hyperlink" Target="https://podminky.urs.cz/item/CS_URS_2025_02/741313002" TargetMode="External" /><Relationship Id="rId15" Type="http://schemas.openxmlformats.org/officeDocument/2006/relationships/hyperlink" Target="https://podminky.urs.cz/item/CS_URS_2025_02/741313005" TargetMode="External" /><Relationship Id="rId16" Type="http://schemas.openxmlformats.org/officeDocument/2006/relationships/hyperlink" Target="https://podminky.urs.cz/item/CS_URS_2025_02/741110513" TargetMode="External" /><Relationship Id="rId17" Type="http://schemas.openxmlformats.org/officeDocument/2006/relationships/hyperlink" Target="https://podminky.urs.cz/item/CS_URS_2025_02/741110541" TargetMode="External" /><Relationship Id="rId18" Type="http://schemas.openxmlformats.org/officeDocument/2006/relationships/hyperlink" Target="https://podminky.urs.cz/item/CS_URS_2025_02/741122633" TargetMode="External" /><Relationship Id="rId19" Type="http://schemas.openxmlformats.org/officeDocument/2006/relationships/hyperlink" Target="https://podminky.urs.cz/item/CS_URS_2025_02/741124731" TargetMode="External" /><Relationship Id="rId20" Type="http://schemas.openxmlformats.org/officeDocument/2006/relationships/hyperlink" Target="https://podminky.urs.cz/item/CS_URS_2025_02/741120003" TargetMode="External" /><Relationship Id="rId21" Type="http://schemas.openxmlformats.org/officeDocument/2006/relationships/hyperlink" Target="https://podminky.urs.cz/item/CS_URS_2025_02/741122011" TargetMode="External" /><Relationship Id="rId22" Type="http://schemas.openxmlformats.org/officeDocument/2006/relationships/hyperlink" Target="https://podminky.urs.cz/item/CS_URS_2025_02/741122015" TargetMode="External" /><Relationship Id="rId23" Type="http://schemas.openxmlformats.org/officeDocument/2006/relationships/hyperlink" Target="https://podminky.urs.cz/item/CS_URS_2025_02/741122016" TargetMode="External" /><Relationship Id="rId24" Type="http://schemas.openxmlformats.org/officeDocument/2006/relationships/hyperlink" Target="https://podminky.urs.cz/item/CS_URS_2025_02/741122031" TargetMode="External" /><Relationship Id="rId25" Type="http://schemas.openxmlformats.org/officeDocument/2006/relationships/hyperlink" Target="https://podminky.urs.cz/item/CS_URS_2025_02/741122032" TargetMode="External" /><Relationship Id="rId26" Type="http://schemas.openxmlformats.org/officeDocument/2006/relationships/hyperlink" Target="https://podminky.urs.cz/item/CS_URS_2025_02/741112104" TargetMode="External" /><Relationship Id="rId27" Type="http://schemas.openxmlformats.org/officeDocument/2006/relationships/hyperlink" Target="https://podminky.urs.cz/item/CS_URS_2025_02/741231011" TargetMode="External" /><Relationship Id="rId28" Type="http://schemas.openxmlformats.org/officeDocument/2006/relationships/hyperlink" Target="https://podminky.urs.cz/item/CS_URS_2025_02/210220321" TargetMode="External" /><Relationship Id="rId29" Type="http://schemas.openxmlformats.org/officeDocument/2006/relationships/hyperlink" Target="https://podminky.urs.cz/item/CS_URS_2025_02/220322002" TargetMode="External" /><Relationship Id="rId30" Type="http://schemas.openxmlformats.org/officeDocument/2006/relationships/hyperlink" Target="https://podminky.urs.cz/item/CS_URS_2025_02/210220361" TargetMode="External" /><Relationship Id="rId31" Type="http://schemas.openxmlformats.org/officeDocument/2006/relationships/hyperlink" Target="https://podminky.urs.cz/item/CS_URS_2025_02/210220301" TargetMode="External" /><Relationship Id="rId32" Type="http://schemas.openxmlformats.org/officeDocument/2006/relationships/hyperlink" Target="https://podminky.urs.cz/item/CS_URS_2025_02/210220302" TargetMode="External" /><Relationship Id="rId33" Type="http://schemas.openxmlformats.org/officeDocument/2006/relationships/hyperlink" Target="https://podminky.urs.cz/item/CS_URS_2025_02/210220002" TargetMode="External" /><Relationship Id="rId34" Type="http://schemas.openxmlformats.org/officeDocument/2006/relationships/hyperlink" Target="https://podminky.urs.cz/item/CS_URS_2025_02/210220401" TargetMode="External" /><Relationship Id="rId35" Type="http://schemas.openxmlformats.org/officeDocument/2006/relationships/hyperlink" Target="https://podminky.urs.cz/item/CS_URS_2025_02/210220372" TargetMode="External" /><Relationship Id="rId36" Type="http://schemas.openxmlformats.org/officeDocument/2006/relationships/hyperlink" Target="https://podminky.urs.cz/item/CS_URS_2025_02/210220101" TargetMode="External" /><Relationship Id="rId37" Type="http://schemas.openxmlformats.org/officeDocument/2006/relationships/hyperlink" Target="https://podminky.urs.cz/item/CS_URS_2025_02/210220231" TargetMode="External" /><Relationship Id="rId38" Type="http://schemas.openxmlformats.org/officeDocument/2006/relationships/hyperlink" Target="https://podminky.urs.cz/item/CS_URS_2025_02/741210102" TargetMode="External" /><Relationship Id="rId39" Type="http://schemas.openxmlformats.org/officeDocument/2006/relationships/hyperlink" Target="https://podminky.urs.cz/item/CS_URS_2025_02/011464000" TargetMode="External" /><Relationship Id="rId40" Type="http://schemas.openxmlformats.org/officeDocument/2006/relationships/hyperlink" Target="https://podminky.urs.cz/item/CS_URS_2025_02/741810003" TargetMode="External" /><Relationship Id="rId41" Type="http://schemas.openxmlformats.org/officeDocument/2006/relationships/hyperlink" Target="https://podminky.urs.cz/item/CS_URS_2025_02/741810011" TargetMode="External" /><Relationship Id="rId42" Type="http://schemas.openxmlformats.org/officeDocument/2006/relationships/hyperlink" Target="https://podminky.urs.cz/item/CS_URS_2025_02/741820001" TargetMode="External" /><Relationship Id="rId43" Type="http://schemas.openxmlformats.org/officeDocument/2006/relationships/hyperlink" Target="https://podminky.urs.cz/item/CS_URS_2025_02/468091311" TargetMode="External" /><Relationship Id="rId44" Type="http://schemas.openxmlformats.org/officeDocument/2006/relationships/hyperlink" Target="https://podminky.urs.cz/item/CS_URS_2025_02/468101413" TargetMode="External" /><Relationship Id="rId45" Type="http://schemas.openxmlformats.org/officeDocument/2006/relationships/hyperlink" Target="https://podminky.urs.cz/item/CS_URS_2025_02/460710033" TargetMode="External" /><Relationship Id="rId46" Type="http://schemas.openxmlformats.org/officeDocument/2006/relationships/hyperlink" Target="https://podminky.urs.cz/item/CS_URS_2025_02/971033441" TargetMode="External" /><Relationship Id="rId47" Type="http://schemas.openxmlformats.org/officeDocument/2006/relationships/hyperlink" Target="https://podminky.urs.cz/item/CS_URS_2025_02/468091313" TargetMode="External" /><Relationship Id="rId48" Type="http://schemas.openxmlformats.org/officeDocument/2006/relationships/hyperlink" Target="https://podminky.urs.cz/item/CS_URS_2025_02/013254000" TargetMode="External" /><Relationship Id="rId49" Type="http://schemas.openxmlformats.org/officeDocument/2006/relationships/hyperlink" Target="https://podminky.urs.cz/item/CS_URS_2025_02/034002000" TargetMode="External" /><Relationship Id="rId50" Type="http://schemas.openxmlformats.org/officeDocument/2006/relationships/hyperlink" Target="https://podminky.urs.cz/item/CS_URS_2025_02/065002000" TargetMode="External" /><Relationship Id="rId51" Type="http://schemas.openxmlformats.org/officeDocument/2006/relationships/hyperlink" Target="https://podminky.urs.cz/item/CS_URS_2025_02/071103000" TargetMode="External" /><Relationship Id="rId5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2330044" TargetMode="External" /><Relationship Id="rId2" Type="http://schemas.openxmlformats.org/officeDocument/2006/relationships/hyperlink" Target="https://podminky.urs.cz/item/CS_URS_2025_02/742330051" TargetMode="External" /><Relationship Id="rId3" Type="http://schemas.openxmlformats.org/officeDocument/2006/relationships/hyperlink" Target="https://podminky.urs.cz/item/CS_URS_2025_02/742124005" TargetMode="External" /><Relationship Id="rId4" Type="http://schemas.openxmlformats.org/officeDocument/2006/relationships/hyperlink" Target="https://podminky.urs.cz/item/CS_URS_2025_02/742330046" TargetMode="External" /><Relationship Id="rId5" Type="http://schemas.openxmlformats.org/officeDocument/2006/relationships/hyperlink" Target="https://podminky.urs.cz/item/CS_URS_2025_02/742330023" TargetMode="External" /><Relationship Id="rId6" Type="http://schemas.openxmlformats.org/officeDocument/2006/relationships/hyperlink" Target="https://podminky.urs.cz/item/CS_URS_2025_02/742124001" TargetMode="External" /><Relationship Id="rId7" Type="http://schemas.openxmlformats.org/officeDocument/2006/relationships/hyperlink" Target="https://podminky.urs.cz/item/CS_URS_2025_02/742330101" TargetMode="External" /><Relationship Id="rId8" Type="http://schemas.openxmlformats.org/officeDocument/2006/relationships/hyperlink" Target="https://podminky.urs.cz/item/CS_URS_2025_02/HZS3222" TargetMode="External" /><Relationship Id="rId9" Type="http://schemas.openxmlformats.org/officeDocument/2006/relationships/hyperlink" Target="https://podminky.urs.cz/item/CS_URS_2025_02/HZS2491" TargetMode="External" /><Relationship Id="rId10" Type="http://schemas.openxmlformats.org/officeDocument/2006/relationships/hyperlink" Target="https://podminky.urs.cz/item/CS_URS_2025_02/013254000" TargetMode="External" /><Relationship Id="rId11" Type="http://schemas.openxmlformats.org/officeDocument/2006/relationships/hyperlink" Target="https://podminky.urs.cz/item/CS_URS_2025_02/034002000" TargetMode="External" /><Relationship Id="rId12" Type="http://schemas.openxmlformats.org/officeDocument/2006/relationships/hyperlink" Target="https://podminky.urs.cz/item/CS_URS_2025_02/071103000" TargetMode="External" /><Relationship Id="rId1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2230004" TargetMode="External" /><Relationship Id="rId2" Type="http://schemas.openxmlformats.org/officeDocument/2006/relationships/hyperlink" Target="https://podminky.urs.cz/item/CS_URS_2025_02/742124005" TargetMode="External" /><Relationship Id="rId3" Type="http://schemas.openxmlformats.org/officeDocument/2006/relationships/hyperlink" Target="https://podminky.urs.cz/item/CS_URS_2025_02/742124001" TargetMode="External" /><Relationship Id="rId4" Type="http://schemas.openxmlformats.org/officeDocument/2006/relationships/hyperlink" Target="https://podminky.urs.cz/item/CS_URS_2025_02/HZS3222" TargetMode="External" /><Relationship Id="rId5" Type="http://schemas.openxmlformats.org/officeDocument/2006/relationships/hyperlink" Target="https://podminky.urs.cz/item/CS_URS_2025_02/HZS2491" TargetMode="External" /><Relationship Id="rId6" Type="http://schemas.openxmlformats.org/officeDocument/2006/relationships/hyperlink" Target="https://podminky.urs.cz/item/CS_URS_2025_02/013254000" TargetMode="External" /><Relationship Id="rId7" Type="http://schemas.openxmlformats.org/officeDocument/2006/relationships/hyperlink" Target="https://podminky.urs.cz/item/CS_URS_2025_02/034002000" TargetMode="External" /><Relationship Id="rId8" Type="http://schemas.openxmlformats.org/officeDocument/2006/relationships/hyperlink" Target="https://podminky.urs.cz/item/CS_URS_2025_02/071103000" TargetMode="External" /><Relationship Id="rId9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2220031" TargetMode="External" /><Relationship Id="rId2" Type="http://schemas.openxmlformats.org/officeDocument/2006/relationships/hyperlink" Target="https://podminky.urs.cz/item/CS_URS_2025_02/742220041" TargetMode="External" /><Relationship Id="rId3" Type="http://schemas.openxmlformats.org/officeDocument/2006/relationships/hyperlink" Target="https://podminky.urs.cz/item/CS_URS_2025_02/742220141" TargetMode="External" /><Relationship Id="rId4" Type="http://schemas.openxmlformats.org/officeDocument/2006/relationships/hyperlink" Target="https://podminky.urs.cz/item/CS_URS_2025_02/742220232" TargetMode="External" /><Relationship Id="rId5" Type="http://schemas.openxmlformats.org/officeDocument/2006/relationships/hyperlink" Target="https://podminky.urs.cz/item/CS_URS_2025_02/742210151" TargetMode="External" /><Relationship Id="rId6" Type="http://schemas.openxmlformats.org/officeDocument/2006/relationships/hyperlink" Target="https://podminky.urs.cz/item/CS_URS_2025_02/742124001" TargetMode="External" /><Relationship Id="rId7" Type="http://schemas.openxmlformats.org/officeDocument/2006/relationships/hyperlink" Target="https://podminky.urs.cz/item/CS_URS_2025_02/742220401" TargetMode="External" /><Relationship Id="rId8" Type="http://schemas.openxmlformats.org/officeDocument/2006/relationships/hyperlink" Target="https://podminky.urs.cz/item/CS_URS_2025_02/742220511" TargetMode="External" /><Relationship Id="rId9" Type="http://schemas.openxmlformats.org/officeDocument/2006/relationships/hyperlink" Target="https://podminky.urs.cz/item/CS_URS_2025_02/HZS3222" TargetMode="External" /><Relationship Id="rId10" Type="http://schemas.openxmlformats.org/officeDocument/2006/relationships/hyperlink" Target="https://podminky.urs.cz/item/CS_URS_2025_02/HZS2491" TargetMode="External" /><Relationship Id="rId11" Type="http://schemas.openxmlformats.org/officeDocument/2006/relationships/hyperlink" Target="https://podminky.urs.cz/item/CS_URS_2025_02/013254000" TargetMode="External" /><Relationship Id="rId12" Type="http://schemas.openxmlformats.org/officeDocument/2006/relationships/hyperlink" Target="https://podminky.urs.cz/item/CS_URS_2025_02/034002000" TargetMode="External" /><Relationship Id="rId13" Type="http://schemas.openxmlformats.org/officeDocument/2006/relationships/hyperlink" Target="https://podminky.urs.cz/item/CS_URS_2025_02/071103000" TargetMode="External" /><Relationship Id="rId14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08/2025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Adaptace MěÚ Litvínov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Litvínov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ROUND(AG95+SUM(AG96:AG100)+AG105,2)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ROUND(AS95+SUM(AS96:AS100)+AS105,2)</f>
        <v>0</v>
      </c>
      <c r="AT94" s="114">
        <f>ROUND(SUM(AV94:AW94),2)</f>
        <v>0</v>
      </c>
      <c r="AU94" s="115">
        <f>ROUND(AU95+SUM(AU96:AU100)+AU105,5)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ROUND(AZ95+SUM(AZ96:AZ100)+AZ105,2)</f>
        <v>0</v>
      </c>
      <c r="BA94" s="114">
        <f>ROUND(BA95+SUM(BA96:BA100)+BA105,2)</f>
        <v>0</v>
      </c>
      <c r="BB94" s="114">
        <f>ROUND(BB95+SUM(BB96:BB100)+BB105,2)</f>
        <v>0</v>
      </c>
      <c r="BC94" s="114">
        <f>ROUND(BC95+SUM(BC96:BC100)+BC105,2)</f>
        <v>0</v>
      </c>
      <c r="BD94" s="116">
        <f>ROUND(BD95+SUM(BD96:BD100)+BD105,2)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'Objekt2 - Stavební'!J30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'Objekt2 - Stavební'!P146</f>
        <v>0</v>
      </c>
      <c r="AV95" s="128">
        <f>'Objekt2 - Stavební'!J33</f>
        <v>0</v>
      </c>
      <c r="AW95" s="128">
        <f>'Objekt2 - Stavební'!J34</f>
        <v>0</v>
      </c>
      <c r="AX95" s="128">
        <f>'Objekt2 - Stavební'!J35</f>
        <v>0</v>
      </c>
      <c r="AY95" s="128">
        <f>'Objekt2 - Stavební'!J36</f>
        <v>0</v>
      </c>
      <c r="AZ95" s="128">
        <f>'Objekt2 - Stavební'!F33</f>
        <v>0</v>
      </c>
      <c r="BA95" s="128">
        <f>'Objekt2 - Stavební'!F34</f>
        <v>0</v>
      </c>
      <c r="BB95" s="128">
        <f>'Objekt2 - Stavební'!F35</f>
        <v>0</v>
      </c>
      <c r="BC95" s="128">
        <f>'Objekt2 - Stavební'!F36</f>
        <v>0</v>
      </c>
      <c r="BD95" s="130">
        <f>'Objekt2 - Stavební'!F37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'Objekt4 - ZTI'!J30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'Objekt4 - ZTI'!P128</f>
        <v>0</v>
      </c>
      <c r="AV96" s="128">
        <f>'Objekt4 - ZTI'!J33</f>
        <v>0</v>
      </c>
      <c r="AW96" s="128">
        <f>'Objekt4 - ZTI'!J34</f>
        <v>0</v>
      </c>
      <c r="AX96" s="128">
        <f>'Objekt4 - ZTI'!J35</f>
        <v>0</v>
      </c>
      <c r="AY96" s="128">
        <f>'Objekt4 - ZTI'!J36</f>
        <v>0</v>
      </c>
      <c r="AZ96" s="128">
        <f>'Objekt4 - ZTI'!F33</f>
        <v>0</v>
      </c>
      <c r="BA96" s="128">
        <f>'Objekt4 - ZTI'!F34</f>
        <v>0</v>
      </c>
      <c r="BB96" s="128">
        <f>'Objekt4 - ZTI'!F35</f>
        <v>0</v>
      </c>
      <c r="BC96" s="128">
        <f>'Objekt4 - ZTI'!F36</f>
        <v>0</v>
      </c>
      <c r="BD96" s="130">
        <f>'Objekt4 - ZTI'!F37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'Objekt6 - Vytápění'!J30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'Objekt6 - Vytápění'!P125</f>
        <v>0</v>
      </c>
      <c r="AV97" s="128">
        <f>'Objekt6 - Vytápění'!J33</f>
        <v>0</v>
      </c>
      <c r="AW97" s="128">
        <f>'Objekt6 - Vytápění'!J34</f>
        <v>0</v>
      </c>
      <c r="AX97" s="128">
        <f>'Objekt6 - Vytápění'!J35</f>
        <v>0</v>
      </c>
      <c r="AY97" s="128">
        <f>'Objekt6 - Vytápění'!J36</f>
        <v>0</v>
      </c>
      <c r="AZ97" s="128">
        <f>'Objekt6 - Vytápění'!F33</f>
        <v>0</v>
      </c>
      <c r="BA97" s="128">
        <f>'Objekt6 - Vytápění'!F34</f>
        <v>0</v>
      </c>
      <c r="BB97" s="128">
        <f>'Objekt6 - Vytápění'!F35</f>
        <v>0</v>
      </c>
      <c r="BC97" s="128">
        <f>'Objekt6 - Vytápění'!F36</f>
        <v>0</v>
      </c>
      <c r="BD97" s="130">
        <f>'Objekt6 - Vytápění'!F37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'Objekt8 - Vzduchotechnika'!J30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'Objekt8 - Vzduchotechnika'!P121</f>
        <v>0</v>
      </c>
      <c r="AV98" s="128">
        <f>'Objekt8 - Vzduchotechnika'!J33</f>
        <v>0</v>
      </c>
      <c r="AW98" s="128">
        <f>'Objekt8 - Vzduchotechnika'!J34</f>
        <v>0</v>
      </c>
      <c r="AX98" s="128">
        <f>'Objekt8 - Vzduchotechnika'!J35</f>
        <v>0</v>
      </c>
      <c r="AY98" s="128">
        <f>'Objekt8 - Vzduchotechnika'!J36</f>
        <v>0</v>
      </c>
      <c r="AZ98" s="128">
        <f>'Objekt8 - Vzduchotechnika'!F33</f>
        <v>0</v>
      </c>
      <c r="BA98" s="128">
        <f>'Objekt8 - Vzduchotechnika'!F34</f>
        <v>0</v>
      </c>
      <c r="BB98" s="128">
        <f>'Objekt8 - Vzduchotechnika'!F35</f>
        <v>0</v>
      </c>
      <c r="BC98" s="128">
        <f>'Objekt8 - Vzduchotechnika'!F36</f>
        <v>0</v>
      </c>
      <c r="BD98" s="130">
        <f>'Objekt8 - Vzduchotechnika'!F37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'Objekt9 - Elektroinstalace'!J30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'Objekt9 - Elektroinstalace'!P125</f>
        <v>0</v>
      </c>
      <c r="AV99" s="128">
        <f>'Objekt9 - Elektroinstalace'!J33</f>
        <v>0</v>
      </c>
      <c r="AW99" s="128">
        <f>'Objekt9 - Elektroinstalace'!J34</f>
        <v>0</v>
      </c>
      <c r="AX99" s="128">
        <f>'Objekt9 - Elektroinstalace'!J35</f>
        <v>0</v>
      </c>
      <c r="AY99" s="128">
        <f>'Objekt9 - Elektroinstalace'!J36</f>
        <v>0</v>
      </c>
      <c r="AZ99" s="128">
        <f>'Objekt9 - Elektroinstalace'!F33</f>
        <v>0</v>
      </c>
      <c r="BA99" s="128">
        <f>'Objekt9 - Elektroinstalace'!F34</f>
        <v>0</v>
      </c>
      <c r="BB99" s="128">
        <f>'Objekt9 - Elektroinstalace'!F35</f>
        <v>0</v>
      </c>
      <c r="BC99" s="128">
        <f>'Objekt9 - Elektroinstalace'!F36</f>
        <v>0</v>
      </c>
      <c r="BD99" s="130">
        <f>'Objekt9 - Elektroinstalace'!F37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6.5" customHeight="1">
      <c r="A100" s="7"/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32">
        <f>ROUND(SUM(AG101:AG104),2)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27">
        <f>ROUND(SUM(AS101:AS104),2)</f>
        <v>0</v>
      </c>
      <c r="AT100" s="128">
        <f>ROUND(SUM(AV100:AW100),2)</f>
        <v>0</v>
      </c>
      <c r="AU100" s="129">
        <f>ROUND(SUM(AU101:AU104),5)</f>
        <v>0</v>
      </c>
      <c r="AV100" s="128">
        <f>ROUND(AZ100*L29,2)</f>
        <v>0</v>
      </c>
      <c r="AW100" s="128">
        <f>ROUND(BA100*L30,2)</f>
        <v>0</v>
      </c>
      <c r="AX100" s="128">
        <f>ROUND(BB100*L29,2)</f>
        <v>0</v>
      </c>
      <c r="AY100" s="128">
        <f>ROUND(BC100*L30,2)</f>
        <v>0</v>
      </c>
      <c r="AZ100" s="128">
        <f>ROUND(SUM(AZ101:AZ104),2)</f>
        <v>0</v>
      </c>
      <c r="BA100" s="128">
        <f>ROUND(SUM(BA101:BA104),2)</f>
        <v>0</v>
      </c>
      <c r="BB100" s="128">
        <f>ROUND(SUM(BB101:BB104),2)</f>
        <v>0</v>
      </c>
      <c r="BC100" s="128">
        <f>ROUND(SUM(BC101:BC104),2)</f>
        <v>0</v>
      </c>
      <c r="BD100" s="130">
        <f>ROUND(SUM(BD101:BD104),2)</f>
        <v>0</v>
      </c>
      <c r="BE100" s="7"/>
      <c r="BS100" s="131" t="s">
        <v>75</v>
      </c>
      <c r="BT100" s="131" t="s">
        <v>84</v>
      </c>
      <c r="BU100" s="131" t="s">
        <v>77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4" customFormat="1" ht="16.5" customHeight="1">
      <c r="A101" s="119" t="s">
        <v>80</v>
      </c>
      <c r="B101" s="70"/>
      <c r="C101" s="133"/>
      <c r="D101" s="133"/>
      <c r="E101" s="134" t="s">
        <v>102</v>
      </c>
      <c r="F101" s="134"/>
      <c r="G101" s="134"/>
      <c r="H101" s="134"/>
      <c r="I101" s="134"/>
      <c r="J101" s="133"/>
      <c r="K101" s="134" t="s">
        <v>103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'01 - Datové rozvody'!J32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104</v>
      </c>
      <c r="AR101" s="72"/>
      <c r="AS101" s="137">
        <v>0</v>
      </c>
      <c r="AT101" s="138">
        <f>ROUND(SUM(AV101:AW101),2)</f>
        <v>0</v>
      </c>
      <c r="AU101" s="139">
        <f>'01 - Datové rozvody'!P124</f>
        <v>0</v>
      </c>
      <c r="AV101" s="138">
        <f>'01 - Datové rozvody'!J35</f>
        <v>0</v>
      </c>
      <c r="AW101" s="138">
        <f>'01 - Datové rozvody'!J36</f>
        <v>0</v>
      </c>
      <c r="AX101" s="138">
        <f>'01 - Datové rozvody'!J37</f>
        <v>0</v>
      </c>
      <c r="AY101" s="138">
        <f>'01 - Datové rozvody'!J38</f>
        <v>0</v>
      </c>
      <c r="AZ101" s="138">
        <f>'01 - Datové rozvody'!F35</f>
        <v>0</v>
      </c>
      <c r="BA101" s="138">
        <f>'01 - Datové rozvody'!F36</f>
        <v>0</v>
      </c>
      <c r="BB101" s="138">
        <f>'01 - Datové rozvody'!F37</f>
        <v>0</v>
      </c>
      <c r="BC101" s="138">
        <f>'01 - Datové rozvody'!F38</f>
        <v>0</v>
      </c>
      <c r="BD101" s="140">
        <f>'01 - Datové rozvody'!F39</f>
        <v>0</v>
      </c>
      <c r="BE101" s="4"/>
      <c r="BT101" s="141" t="s">
        <v>86</v>
      </c>
      <c r="BV101" s="141" t="s">
        <v>78</v>
      </c>
      <c r="BW101" s="141" t="s">
        <v>105</v>
      </c>
      <c r="BX101" s="141" t="s">
        <v>101</v>
      </c>
      <c r="CL101" s="141" t="s">
        <v>1</v>
      </c>
    </row>
    <row r="102" s="4" customFormat="1" ht="16.5" customHeight="1">
      <c r="A102" s="119" t="s">
        <v>80</v>
      </c>
      <c r="B102" s="70"/>
      <c r="C102" s="133"/>
      <c r="D102" s="133"/>
      <c r="E102" s="134" t="s">
        <v>106</v>
      </c>
      <c r="F102" s="134"/>
      <c r="G102" s="134"/>
      <c r="H102" s="134"/>
      <c r="I102" s="134"/>
      <c r="J102" s="133"/>
      <c r="K102" s="134" t="s">
        <v>107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'02 - Kamerový systém'!J32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104</v>
      </c>
      <c r="AR102" s="72"/>
      <c r="AS102" s="137">
        <v>0</v>
      </c>
      <c r="AT102" s="138">
        <f>ROUND(SUM(AV102:AW102),2)</f>
        <v>0</v>
      </c>
      <c r="AU102" s="139">
        <f>'02 - Kamerový systém'!P124</f>
        <v>0</v>
      </c>
      <c r="AV102" s="138">
        <f>'02 - Kamerový systém'!J35</f>
        <v>0</v>
      </c>
      <c r="AW102" s="138">
        <f>'02 - Kamerový systém'!J36</f>
        <v>0</v>
      </c>
      <c r="AX102" s="138">
        <f>'02 - Kamerový systém'!J37</f>
        <v>0</v>
      </c>
      <c r="AY102" s="138">
        <f>'02 - Kamerový systém'!J38</f>
        <v>0</v>
      </c>
      <c r="AZ102" s="138">
        <f>'02 - Kamerový systém'!F35</f>
        <v>0</v>
      </c>
      <c r="BA102" s="138">
        <f>'02 - Kamerový systém'!F36</f>
        <v>0</v>
      </c>
      <c r="BB102" s="138">
        <f>'02 - Kamerový systém'!F37</f>
        <v>0</v>
      </c>
      <c r="BC102" s="138">
        <f>'02 - Kamerový systém'!F38</f>
        <v>0</v>
      </c>
      <c r="BD102" s="140">
        <f>'02 - Kamerový systém'!F39</f>
        <v>0</v>
      </c>
      <c r="BE102" s="4"/>
      <c r="BT102" s="141" t="s">
        <v>86</v>
      </c>
      <c r="BV102" s="141" t="s">
        <v>78</v>
      </c>
      <c r="BW102" s="141" t="s">
        <v>108</v>
      </c>
      <c r="BX102" s="141" t="s">
        <v>101</v>
      </c>
      <c r="CL102" s="141" t="s">
        <v>1</v>
      </c>
    </row>
    <row r="103" s="4" customFormat="1" ht="16.5" customHeight="1">
      <c r="A103" s="119" t="s">
        <v>80</v>
      </c>
      <c r="B103" s="70"/>
      <c r="C103" s="133"/>
      <c r="D103" s="133"/>
      <c r="E103" s="134" t="s">
        <v>109</v>
      </c>
      <c r="F103" s="134"/>
      <c r="G103" s="134"/>
      <c r="H103" s="134"/>
      <c r="I103" s="134"/>
      <c r="J103" s="133"/>
      <c r="K103" s="134" t="s">
        <v>110</v>
      </c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'03 - PZTS, EKV, LDP'!J32</f>
        <v>0</v>
      </c>
      <c r="AH103" s="133"/>
      <c r="AI103" s="133"/>
      <c r="AJ103" s="133"/>
      <c r="AK103" s="133"/>
      <c r="AL103" s="133"/>
      <c r="AM103" s="133"/>
      <c r="AN103" s="135">
        <f>SUM(AG103,AT103)</f>
        <v>0</v>
      </c>
      <c r="AO103" s="133"/>
      <c r="AP103" s="133"/>
      <c r="AQ103" s="136" t="s">
        <v>104</v>
      </c>
      <c r="AR103" s="72"/>
      <c r="AS103" s="137">
        <v>0</v>
      </c>
      <c r="AT103" s="138">
        <f>ROUND(SUM(AV103:AW103),2)</f>
        <v>0</v>
      </c>
      <c r="AU103" s="139">
        <f>'03 - PZTS, EKV, LDP'!P124</f>
        <v>0</v>
      </c>
      <c r="AV103" s="138">
        <f>'03 - PZTS, EKV, LDP'!J35</f>
        <v>0</v>
      </c>
      <c r="AW103" s="138">
        <f>'03 - PZTS, EKV, LDP'!J36</f>
        <v>0</v>
      </c>
      <c r="AX103" s="138">
        <f>'03 - PZTS, EKV, LDP'!J37</f>
        <v>0</v>
      </c>
      <c r="AY103" s="138">
        <f>'03 - PZTS, EKV, LDP'!J38</f>
        <v>0</v>
      </c>
      <c r="AZ103" s="138">
        <f>'03 - PZTS, EKV, LDP'!F35</f>
        <v>0</v>
      </c>
      <c r="BA103" s="138">
        <f>'03 - PZTS, EKV, LDP'!F36</f>
        <v>0</v>
      </c>
      <c r="BB103" s="138">
        <f>'03 - PZTS, EKV, LDP'!F37</f>
        <v>0</v>
      </c>
      <c r="BC103" s="138">
        <f>'03 - PZTS, EKV, LDP'!F38</f>
        <v>0</v>
      </c>
      <c r="BD103" s="140">
        <f>'03 - PZTS, EKV, LDP'!F39</f>
        <v>0</v>
      </c>
      <c r="BE103" s="4"/>
      <c r="BT103" s="141" t="s">
        <v>86</v>
      </c>
      <c r="BV103" s="141" t="s">
        <v>78</v>
      </c>
      <c r="BW103" s="141" t="s">
        <v>111</v>
      </c>
      <c r="BX103" s="141" t="s">
        <v>101</v>
      </c>
      <c r="CL103" s="141" t="s">
        <v>1</v>
      </c>
    </row>
    <row r="104" s="4" customFormat="1" ht="16.5" customHeight="1">
      <c r="A104" s="119" t="s">
        <v>80</v>
      </c>
      <c r="B104" s="70"/>
      <c r="C104" s="133"/>
      <c r="D104" s="133"/>
      <c r="E104" s="134" t="s">
        <v>112</v>
      </c>
      <c r="F104" s="134"/>
      <c r="G104" s="134"/>
      <c r="H104" s="134"/>
      <c r="I104" s="134"/>
      <c r="J104" s="133"/>
      <c r="K104" s="134" t="s">
        <v>113</v>
      </c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5">
        <f>'04 - Drátěné žlaby'!J32</f>
        <v>0</v>
      </c>
      <c r="AH104" s="133"/>
      <c r="AI104" s="133"/>
      <c r="AJ104" s="133"/>
      <c r="AK104" s="133"/>
      <c r="AL104" s="133"/>
      <c r="AM104" s="133"/>
      <c r="AN104" s="135">
        <f>SUM(AG104,AT104)</f>
        <v>0</v>
      </c>
      <c r="AO104" s="133"/>
      <c r="AP104" s="133"/>
      <c r="AQ104" s="136" t="s">
        <v>104</v>
      </c>
      <c r="AR104" s="72"/>
      <c r="AS104" s="137">
        <v>0</v>
      </c>
      <c r="AT104" s="138">
        <f>ROUND(SUM(AV104:AW104),2)</f>
        <v>0</v>
      </c>
      <c r="AU104" s="139">
        <f>'04 - Drátěné žlaby'!P123</f>
        <v>0</v>
      </c>
      <c r="AV104" s="138">
        <f>'04 - Drátěné žlaby'!J35</f>
        <v>0</v>
      </c>
      <c r="AW104" s="138">
        <f>'04 - Drátěné žlaby'!J36</f>
        <v>0</v>
      </c>
      <c r="AX104" s="138">
        <f>'04 - Drátěné žlaby'!J37</f>
        <v>0</v>
      </c>
      <c r="AY104" s="138">
        <f>'04 - Drátěné žlaby'!J38</f>
        <v>0</v>
      </c>
      <c r="AZ104" s="138">
        <f>'04 - Drátěné žlaby'!F35</f>
        <v>0</v>
      </c>
      <c r="BA104" s="138">
        <f>'04 - Drátěné žlaby'!F36</f>
        <v>0</v>
      </c>
      <c r="BB104" s="138">
        <f>'04 - Drátěné žlaby'!F37</f>
        <v>0</v>
      </c>
      <c r="BC104" s="138">
        <f>'04 - Drátěné žlaby'!F38</f>
        <v>0</v>
      </c>
      <c r="BD104" s="140">
        <f>'04 - Drátěné žlaby'!F39</f>
        <v>0</v>
      </c>
      <c r="BE104" s="4"/>
      <c r="BT104" s="141" t="s">
        <v>86</v>
      </c>
      <c r="BV104" s="141" t="s">
        <v>78</v>
      </c>
      <c r="BW104" s="141" t="s">
        <v>114</v>
      </c>
      <c r="BX104" s="141" t="s">
        <v>101</v>
      </c>
      <c r="CL104" s="141" t="s">
        <v>1</v>
      </c>
    </row>
    <row r="105" s="7" customFormat="1" ht="16.5" customHeight="1">
      <c r="A105" s="119" t="s">
        <v>80</v>
      </c>
      <c r="B105" s="120"/>
      <c r="C105" s="121"/>
      <c r="D105" s="122" t="s">
        <v>115</v>
      </c>
      <c r="E105" s="122"/>
      <c r="F105" s="122"/>
      <c r="G105" s="122"/>
      <c r="H105" s="122"/>
      <c r="I105" s="123"/>
      <c r="J105" s="122" t="s">
        <v>116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4">
        <f>'Objekt11 - MaR'!J30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83</v>
      </c>
      <c r="AR105" s="126"/>
      <c r="AS105" s="142">
        <v>0</v>
      </c>
      <c r="AT105" s="143">
        <f>ROUND(SUM(AV105:AW105),2)</f>
        <v>0</v>
      </c>
      <c r="AU105" s="144">
        <f>'Objekt11 - MaR'!P135</f>
        <v>0</v>
      </c>
      <c r="AV105" s="143">
        <f>'Objekt11 - MaR'!J33</f>
        <v>0</v>
      </c>
      <c r="AW105" s="143">
        <f>'Objekt11 - MaR'!J34</f>
        <v>0</v>
      </c>
      <c r="AX105" s="143">
        <f>'Objekt11 - MaR'!J35</f>
        <v>0</v>
      </c>
      <c r="AY105" s="143">
        <f>'Objekt11 - MaR'!J36</f>
        <v>0</v>
      </c>
      <c r="AZ105" s="143">
        <f>'Objekt11 - MaR'!F33</f>
        <v>0</v>
      </c>
      <c r="BA105" s="143">
        <f>'Objekt11 - MaR'!F34</f>
        <v>0</v>
      </c>
      <c r="BB105" s="143">
        <f>'Objekt11 - MaR'!F35</f>
        <v>0</v>
      </c>
      <c r="BC105" s="143">
        <f>'Objekt11 - MaR'!F36</f>
        <v>0</v>
      </c>
      <c r="BD105" s="145">
        <f>'Objekt11 - MaR'!F37</f>
        <v>0</v>
      </c>
      <c r="BE105" s="7"/>
      <c r="BT105" s="131" t="s">
        <v>84</v>
      </c>
      <c r="BV105" s="131" t="s">
        <v>78</v>
      </c>
      <c r="BW105" s="131" t="s">
        <v>117</v>
      </c>
      <c r="BX105" s="131" t="s">
        <v>5</v>
      </c>
      <c r="CL105" s="131" t="s">
        <v>1</v>
      </c>
      <c r="CM105" s="131" t="s">
        <v>86</v>
      </c>
    </row>
    <row r="106" s="2" customFormat="1" ht="30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4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44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</sheetData>
  <sheetProtection sheet="1" formatColumns="0" formatRows="0" objects="1" scenarios="1" spinCount="100000" saltValue="XVy0GniAn0G8j0iFpjbyJgLmx8/MaW3ymZNBLBd042GxpbD9dWLec4Fs99w6g4Fg65uKP0bDXTi3v4fVKaT0bg==" hashValue="6ZVHNnDxWaaM+uXyTkxlGw6Vnf2Tdi0tfSZQ0rcF19ENfjOVLaAysTufKjEuLvuBYlFHNXezQUTzENwrd0ap1Q==" algorithmName="SHA-512" password="CC35"/>
  <mergeCells count="82">
    <mergeCell ref="C92:G92"/>
    <mergeCell ref="D100:H100"/>
    <mergeCell ref="D99:H99"/>
    <mergeCell ref="D98:H98"/>
    <mergeCell ref="D97:H97"/>
    <mergeCell ref="D95:H95"/>
    <mergeCell ref="D96:H96"/>
    <mergeCell ref="E104:I104"/>
    <mergeCell ref="E103:I103"/>
    <mergeCell ref="E102:I102"/>
    <mergeCell ref="E101:I101"/>
    <mergeCell ref="I92:AF92"/>
    <mergeCell ref="J100:AF100"/>
    <mergeCell ref="J99:AF99"/>
    <mergeCell ref="J97:AF97"/>
    <mergeCell ref="J96:AF96"/>
    <mergeCell ref="J98:AF98"/>
    <mergeCell ref="J95:AF95"/>
    <mergeCell ref="K103:AF103"/>
    <mergeCell ref="K104:AF104"/>
    <mergeCell ref="K101:AF101"/>
    <mergeCell ref="K102:AF102"/>
    <mergeCell ref="L85:AO85"/>
    <mergeCell ref="D105:H105"/>
    <mergeCell ref="J105:AF10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96:AM96"/>
    <mergeCell ref="AG100:AM100"/>
    <mergeCell ref="AG102:AM102"/>
    <mergeCell ref="AG99:AM99"/>
    <mergeCell ref="AG92:AM92"/>
    <mergeCell ref="AG98:AM98"/>
    <mergeCell ref="AG103:AM103"/>
    <mergeCell ref="AG97:AM97"/>
    <mergeCell ref="AG95:AM95"/>
    <mergeCell ref="AG104:AM104"/>
    <mergeCell ref="AG101:AM101"/>
    <mergeCell ref="AM87:AN87"/>
    <mergeCell ref="AM90:AP90"/>
    <mergeCell ref="AM89:AP89"/>
    <mergeCell ref="AN101:AP101"/>
    <mergeCell ref="AN100:AP100"/>
    <mergeCell ref="AN102:AP102"/>
    <mergeCell ref="AN92:AP92"/>
    <mergeCell ref="AN99:AP99"/>
    <mergeCell ref="AN98:AP98"/>
    <mergeCell ref="AN97:AP97"/>
    <mergeCell ref="AN103:AP103"/>
    <mergeCell ref="AN104:AP104"/>
    <mergeCell ref="AN95:AP95"/>
    <mergeCell ref="AN96:AP96"/>
    <mergeCell ref="AS89:AT91"/>
    <mergeCell ref="AN105:AP105"/>
    <mergeCell ref="AG105:AM105"/>
    <mergeCell ref="AN94:AP94"/>
  </mergeCells>
  <hyperlinks>
    <hyperlink ref="A95" location="'Objekt2 - Stavební'!C2" display="/"/>
    <hyperlink ref="A96" location="'Objekt4 - ZTI'!C2" display="/"/>
    <hyperlink ref="A97" location="'Objekt6 - Vytápění'!C2" display="/"/>
    <hyperlink ref="A98" location="'Objekt8 - Vzduchotechnika'!C2" display="/"/>
    <hyperlink ref="A99" location="'Objekt9 - Elektroinstalace'!C2" display="/"/>
    <hyperlink ref="A101" location="'01 - Datové rozvody'!C2" display="/"/>
    <hyperlink ref="A102" location="'02 - Kamerový systém'!C2" display="/"/>
    <hyperlink ref="A103" location="'03 - PZTS, EKV, LDP'!C2" display="/"/>
    <hyperlink ref="A104" location="'04 - Drátěné žlaby'!C2" display="/"/>
    <hyperlink ref="A105" location="'Objekt11 - MaR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1" customFormat="1" ht="12" customHeight="1">
      <c r="B8" s="20"/>
      <c r="D8" s="150" t="s">
        <v>119</v>
      </c>
      <c r="L8" s="20"/>
    </row>
    <row r="9" s="2" customFormat="1" ht="16.5" customHeight="1">
      <c r="A9" s="38"/>
      <c r="B9" s="44"/>
      <c r="C9" s="38"/>
      <c r="D9" s="38"/>
      <c r="E9" s="151" t="s">
        <v>3243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3244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3340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24. 4. 2025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>00266027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Litvínov</v>
      </c>
      <c r="F17" s="38"/>
      <c r="G17" s="38"/>
      <c r="H17" s="38"/>
      <c r="I17" s="150" t="s">
        <v>28</v>
      </c>
      <c r="J17" s="141" t="str">
        <f>IF('Rekapitulace stavby'!AN11="","",'Rekapitulace stavby'!AN11)</f>
        <v>CZ00266027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28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28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ROUND((SUM(BE123:BE152)),  2)</f>
        <v>0</v>
      </c>
      <c r="G35" s="38"/>
      <c r="H35" s="38"/>
      <c r="I35" s="164">
        <v>0.20999999999999999</v>
      </c>
      <c r="J35" s="163">
        <f>ROUND(((SUM(BE123:BE152))*I35),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ROUND((SUM(BF123:BF152)),  2)</f>
        <v>0</v>
      </c>
      <c r="G36" s="38"/>
      <c r="H36" s="38"/>
      <c r="I36" s="164">
        <v>0.12</v>
      </c>
      <c r="J36" s="163">
        <f>ROUND(((SUM(BF123:BF152))*I36),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ROUND((SUM(BG123:BG152)),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ROUND((SUM(BH123:BH152)),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ROUND((SUM(BI123:BI152)),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3243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3244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04 - Drátěné žlaby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24. 4. 2025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Litvínov</v>
      </c>
      <c r="G93" s="40"/>
      <c r="H93" s="40"/>
      <c r="I93" s="32" t="s">
        <v>32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122</v>
      </c>
      <c r="D96" s="185"/>
      <c r="E96" s="185"/>
      <c r="F96" s="185"/>
      <c r="G96" s="185"/>
      <c r="H96" s="185"/>
      <c r="I96" s="185"/>
      <c r="J96" s="186" t="s">
        <v>123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124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125</v>
      </c>
    </row>
    <row r="99" s="9" customFormat="1" ht="24.96" customHeight="1">
      <c r="A99" s="9"/>
      <c r="B99" s="188"/>
      <c r="C99" s="189"/>
      <c r="D99" s="190" t="s">
        <v>3246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3248</v>
      </c>
      <c r="E100" s="191"/>
      <c r="F100" s="191"/>
      <c r="G100" s="191"/>
      <c r="H100" s="191"/>
      <c r="I100" s="191"/>
      <c r="J100" s="192">
        <f>J144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8"/>
      <c r="C101" s="189"/>
      <c r="D101" s="190" t="s">
        <v>2462</v>
      </c>
      <c r="E101" s="191"/>
      <c r="F101" s="191"/>
      <c r="G101" s="191"/>
      <c r="H101" s="191"/>
      <c r="I101" s="191"/>
      <c r="J101" s="192">
        <f>J146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156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Adaptace MěÚ Litvínov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119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3243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3244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04 - Drátěné žlaby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 xml:space="preserve"> </v>
      </c>
      <c r="G117" s="40"/>
      <c r="H117" s="40"/>
      <c r="I117" s="32" t="s">
        <v>22</v>
      </c>
      <c r="J117" s="79" t="str">
        <f>IF(J14="","",J14)</f>
        <v>24. 4. 2025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>Město Litvínov</v>
      </c>
      <c r="G119" s="40"/>
      <c r="H119" s="40"/>
      <c r="I119" s="32" t="s">
        <v>32</v>
      </c>
      <c r="J119" s="36" t="str">
        <f>E23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IF(E20="","",E20)</f>
        <v>Vyplň údaj</v>
      </c>
      <c r="G120" s="40"/>
      <c r="H120" s="40"/>
      <c r="I120" s="32" t="s">
        <v>34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157</v>
      </c>
      <c r="D122" s="202" t="s">
        <v>61</v>
      </c>
      <c r="E122" s="202" t="s">
        <v>57</v>
      </c>
      <c r="F122" s="202" t="s">
        <v>58</v>
      </c>
      <c r="G122" s="202" t="s">
        <v>158</v>
      </c>
      <c r="H122" s="202" t="s">
        <v>159</v>
      </c>
      <c r="I122" s="202" t="s">
        <v>160</v>
      </c>
      <c r="J122" s="202" t="s">
        <v>123</v>
      </c>
      <c r="K122" s="203" t="s">
        <v>161</v>
      </c>
      <c r="L122" s="204"/>
      <c r="M122" s="100" t="s">
        <v>1</v>
      </c>
      <c r="N122" s="101" t="s">
        <v>40</v>
      </c>
      <c r="O122" s="101" t="s">
        <v>162</v>
      </c>
      <c r="P122" s="101" t="s">
        <v>163</v>
      </c>
      <c r="Q122" s="101" t="s">
        <v>164</v>
      </c>
      <c r="R122" s="101" t="s">
        <v>165</v>
      </c>
      <c r="S122" s="101" t="s">
        <v>166</v>
      </c>
      <c r="T122" s="102" t="s">
        <v>167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168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P124+P144+P146</f>
        <v>0</v>
      </c>
      <c r="Q123" s="104"/>
      <c r="R123" s="207">
        <f>R124+R144+R146</f>
        <v>0</v>
      </c>
      <c r="S123" s="104"/>
      <c r="T123" s="208">
        <f>T124+T144+T146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125</v>
      </c>
      <c r="BK123" s="209">
        <f>BK124+BK144+BK146</f>
        <v>0</v>
      </c>
    </row>
    <row r="124" s="12" customFormat="1" ht="25.92" customHeight="1">
      <c r="A124" s="12"/>
      <c r="B124" s="210"/>
      <c r="C124" s="211"/>
      <c r="D124" s="212" t="s">
        <v>75</v>
      </c>
      <c r="E124" s="213" t="s">
        <v>772</v>
      </c>
      <c r="F124" s="213" t="s">
        <v>3249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SUM(P125:P143)</f>
        <v>0</v>
      </c>
      <c r="Q124" s="218"/>
      <c r="R124" s="219">
        <f>SUM(R125:R143)</f>
        <v>0</v>
      </c>
      <c r="S124" s="218"/>
      <c r="T124" s="220">
        <f>SUM(T125:T143)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86</v>
      </c>
      <c r="AT124" s="222" t="s">
        <v>75</v>
      </c>
      <c r="AU124" s="222" t="s">
        <v>76</v>
      </c>
      <c r="AY124" s="221" t="s">
        <v>171</v>
      </c>
      <c r="BK124" s="223">
        <f>SUM(BK125:BK143)</f>
        <v>0</v>
      </c>
    </row>
    <row r="125" s="2" customFormat="1" ht="24.15" customHeight="1">
      <c r="A125" s="38"/>
      <c r="B125" s="39"/>
      <c r="C125" s="226" t="s">
        <v>84</v>
      </c>
      <c r="D125" s="226" t="s">
        <v>173</v>
      </c>
      <c r="E125" s="227" t="s">
        <v>3341</v>
      </c>
      <c r="F125" s="228" t="s">
        <v>3342</v>
      </c>
      <c r="G125" s="229" t="s">
        <v>486</v>
      </c>
      <c r="H125" s="230">
        <v>340</v>
      </c>
      <c r="I125" s="231"/>
      <c r="J125" s="232">
        <f>ROUND(I125*H125,2)</f>
        <v>0</v>
      </c>
      <c r="K125" s="228" t="s">
        <v>1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227</v>
      </c>
      <c r="AT125" s="237" t="s">
        <v>173</v>
      </c>
      <c r="AU125" s="237" t="s">
        <v>84</v>
      </c>
      <c r="AY125" s="17" t="s">
        <v>171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84</v>
      </c>
      <c r="BK125" s="238">
        <f>ROUND(I125*H125,2)</f>
        <v>0</v>
      </c>
      <c r="BL125" s="17" t="s">
        <v>227</v>
      </c>
      <c r="BM125" s="237" t="s">
        <v>86</v>
      </c>
    </row>
    <row r="126" s="2" customFormat="1" ht="21.75" customHeight="1">
      <c r="A126" s="38"/>
      <c r="B126" s="39"/>
      <c r="C126" s="267" t="s">
        <v>86</v>
      </c>
      <c r="D126" s="267" t="s">
        <v>304</v>
      </c>
      <c r="E126" s="268" t="s">
        <v>3343</v>
      </c>
      <c r="F126" s="269" t="s">
        <v>3344</v>
      </c>
      <c r="G126" s="270" t="s">
        <v>486</v>
      </c>
      <c r="H126" s="271">
        <v>214</v>
      </c>
      <c r="I126" s="272"/>
      <c r="J126" s="273">
        <f>ROUND(I126*H126,2)</f>
        <v>0</v>
      </c>
      <c r="K126" s="269" t="s">
        <v>177</v>
      </c>
      <c r="L126" s="274"/>
      <c r="M126" s="275" t="s">
        <v>1</v>
      </c>
      <c r="N126" s="276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271</v>
      </c>
      <c r="AT126" s="237" t="s">
        <v>304</v>
      </c>
      <c r="AU126" s="237" t="s">
        <v>84</v>
      </c>
      <c r="AY126" s="17" t="s">
        <v>171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84</v>
      </c>
      <c r="BK126" s="238">
        <f>ROUND(I126*H126,2)</f>
        <v>0</v>
      </c>
      <c r="BL126" s="17" t="s">
        <v>227</v>
      </c>
      <c r="BM126" s="237" t="s">
        <v>178</v>
      </c>
    </row>
    <row r="127" s="2" customFormat="1" ht="24.15" customHeight="1">
      <c r="A127" s="38"/>
      <c r="B127" s="39"/>
      <c r="C127" s="267" t="s">
        <v>190</v>
      </c>
      <c r="D127" s="267" t="s">
        <v>304</v>
      </c>
      <c r="E127" s="268" t="s">
        <v>3345</v>
      </c>
      <c r="F127" s="269" t="s">
        <v>3346</v>
      </c>
      <c r="G127" s="270" t="s">
        <v>486</v>
      </c>
      <c r="H127" s="271">
        <v>126</v>
      </c>
      <c r="I127" s="272"/>
      <c r="J127" s="273">
        <f>ROUND(I127*H127,2)</f>
        <v>0</v>
      </c>
      <c r="K127" s="269" t="s">
        <v>177</v>
      </c>
      <c r="L127" s="274"/>
      <c r="M127" s="275" t="s">
        <v>1</v>
      </c>
      <c r="N127" s="276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271</v>
      </c>
      <c r="AT127" s="237" t="s">
        <v>304</v>
      </c>
      <c r="AU127" s="237" t="s">
        <v>84</v>
      </c>
      <c r="AY127" s="17" t="s">
        <v>171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84</v>
      </c>
      <c r="BK127" s="238">
        <f>ROUND(I127*H127,2)</f>
        <v>0</v>
      </c>
      <c r="BL127" s="17" t="s">
        <v>227</v>
      </c>
      <c r="BM127" s="237" t="s">
        <v>193</v>
      </c>
    </row>
    <row r="128" s="2" customFormat="1" ht="16.5" customHeight="1">
      <c r="A128" s="38"/>
      <c r="B128" s="39"/>
      <c r="C128" s="267" t="s">
        <v>178</v>
      </c>
      <c r="D128" s="267" t="s">
        <v>304</v>
      </c>
      <c r="E128" s="268" t="s">
        <v>3347</v>
      </c>
      <c r="F128" s="269" t="s">
        <v>3348</v>
      </c>
      <c r="G128" s="270" t="s">
        <v>536</v>
      </c>
      <c r="H128" s="271">
        <v>510</v>
      </c>
      <c r="I128" s="272"/>
      <c r="J128" s="273">
        <f>ROUND(I128*H128,2)</f>
        <v>0</v>
      </c>
      <c r="K128" s="269" t="s">
        <v>177</v>
      </c>
      <c r="L128" s="274"/>
      <c r="M128" s="275" t="s">
        <v>1</v>
      </c>
      <c r="N128" s="276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271</v>
      </c>
      <c r="AT128" s="237" t="s">
        <v>304</v>
      </c>
      <c r="AU128" s="237" t="s">
        <v>84</v>
      </c>
      <c r="AY128" s="17" t="s">
        <v>171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84</v>
      </c>
      <c r="BK128" s="238">
        <f>ROUND(I128*H128,2)</f>
        <v>0</v>
      </c>
      <c r="BL128" s="17" t="s">
        <v>227</v>
      </c>
      <c r="BM128" s="237" t="s">
        <v>205</v>
      </c>
    </row>
    <row r="129" s="2" customFormat="1" ht="21.75" customHeight="1">
      <c r="A129" s="38"/>
      <c r="B129" s="39"/>
      <c r="C129" s="226" t="s">
        <v>202</v>
      </c>
      <c r="D129" s="226" t="s">
        <v>173</v>
      </c>
      <c r="E129" s="227" t="s">
        <v>3349</v>
      </c>
      <c r="F129" s="228" t="s">
        <v>3350</v>
      </c>
      <c r="G129" s="229" t="s">
        <v>486</v>
      </c>
      <c r="H129" s="230">
        <v>340</v>
      </c>
      <c r="I129" s="231"/>
      <c r="J129" s="232">
        <f>ROUND(I129*H129,2)</f>
        <v>0</v>
      </c>
      <c r="K129" s="228" t="s">
        <v>177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227</v>
      </c>
      <c r="AT129" s="237" t="s">
        <v>173</v>
      </c>
      <c r="AU129" s="237" t="s">
        <v>84</v>
      </c>
      <c r="AY129" s="17" t="s">
        <v>171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84</v>
      </c>
      <c r="BK129" s="238">
        <f>ROUND(I129*H129,2)</f>
        <v>0</v>
      </c>
      <c r="BL129" s="17" t="s">
        <v>227</v>
      </c>
      <c r="BM129" s="237" t="s">
        <v>212</v>
      </c>
    </row>
    <row r="130" s="2" customFormat="1">
      <c r="A130" s="38"/>
      <c r="B130" s="39"/>
      <c r="C130" s="40"/>
      <c r="D130" s="239" t="s">
        <v>179</v>
      </c>
      <c r="E130" s="40"/>
      <c r="F130" s="240" t="s">
        <v>3351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179</v>
      </c>
      <c r="AU130" s="17" t="s">
        <v>84</v>
      </c>
    </row>
    <row r="131" s="2" customFormat="1" ht="24.15" customHeight="1">
      <c r="A131" s="38"/>
      <c r="B131" s="39"/>
      <c r="C131" s="226" t="s">
        <v>193</v>
      </c>
      <c r="D131" s="226" t="s">
        <v>173</v>
      </c>
      <c r="E131" s="227" t="s">
        <v>3352</v>
      </c>
      <c r="F131" s="228" t="s">
        <v>3353</v>
      </c>
      <c r="G131" s="229" t="s">
        <v>536</v>
      </c>
      <c r="H131" s="230">
        <v>238.5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227</v>
      </c>
      <c r="AT131" s="237" t="s">
        <v>173</v>
      </c>
      <c r="AU131" s="237" t="s">
        <v>84</v>
      </c>
      <c r="AY131" s="17" t="s">
        <v>171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84</v>
      </c>
      <c r="BK131" s="238">
        <f>ROUND(I131*H131,2)</f>
        <v>0</v>
      </c>
      <c r="BL131" s="17" t="s">
        <v>227</v>
      </c>
      <c r="BM131" s="237" t="s">
        <v>8</v>
      </c>
    </row>
    <row r="132" s="2" customFormat="1" ht="37.8" customHeight="1">
      <c r="A132" s="38"/>
      <c r="B132" s="39"/>
      <c r="C132" s="267" t="s">
        <v>214</v>
      </c>
      <c r="D132" s="267" t="s">
        <v>304</v>
      </c>
      <c r="E132" s="268" t="s">
        <v>3354</v>
      </c>
      <c r="F132" s="269" t="s">
        <v>3355</v>
      </c>
      <c r="G132" s="270" t="s">
        <v>536</v>
      </c>
      <c r="H132" s="271">
        <v>225</v>
      </c>
      <c r="I132" s="272"/>
      <c r="J132" s="273">
        <f>ROUND(I132*H132,2)</f>
        <v>0</v>
      </c>
      <c r="K132" s="269" t="s">
        <v>1</v>
      </c>
      <c r="L132" s="274"/>
      <c r="M132" s="275" t="s">
        <v>1</v>
      </c>
      <c r="N132" s="276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271</v>
      </c>
      <c r="AT132" s="237" t="s">
        <v>304</v>
      </c>
      <c r="AU132" s="237" t="s">
        <v>84</v>
      </c>
      <c r="AY132" s="17" t="s">
        <v>171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84</v>
      </c>
      <c r="BK132" s="238">
        <f>ROUND(I132*H132,2)</f>
        <v>0</v>
      </c>
      <c r="BL132" s="17" t="s">
        <v>227</v>
      </c>
      <c r="BM132" s="237" t="s">
        <v>221</v>
      </c>
    </row>
    <row r="133" s="2" customFormat="1" ht="24.15" customHeight="1">
      <c r="A133" s="38"/>
      <c r="B133" s="39"/>
      <c r="C133" s="267" t="s">
        <v>205</v>
      </c>
      <c r="D133" s="267" t="s">
        <v>304</v>
      </c>
      <c r="E133" s="268" t="s">
        <v>3356</v>
      </c>
      <c r="F133" s="269" t="s">
        <v>3357</v>
      </c>
      <c r="G133" s="270" t="s">
        <v>3358</v>
      </c>
      <c r="H133" s="271">
        <v>4.5</v>
      </c>
      <c r="I133" s="272"/>
      <c r="J133" s="273">
        <f>ROUND(I133*H133,2)</f>
        <v>0</v>
      </c>
      <c r="K133" s="269" t="s">
        <v>177</v>
      </c>
      <c r="L133" s="274"/>
      <c r="M133" s="275" t="s">
        <v>1</v>
      </c>
      <c r="N133" s="276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271</v>
      </c>
      <c r="AT133" s="237" t="s">
        <v>304</v>
      </c>
      <c r="AU133" s="237" t="s">
        <v>84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84</v>
      </c>
      <c r="BK133" s="238">
        <f>ROUND(I133*H133,2)</f>
        <v>0</v>
      </c>
      <c r="BL133" s="17" t="s">
        <v>227</v>
      </c>
      <c r="BM133" s="237" t="s">
        <v>227</v>
      </c>
    </row>
    <row r="134" s="2" customFormat="1" ht="24.15" customHeight="1">
      <c r="A134" s="38"/>
      <c r="B134" s="39"/>
      <c r="C134" s="267" t="s">
        <v>224</v>
      </c>
      <c r="D134" s="267" t="s">
        <v>304</v>
      </c>
      <c r="E134" s="268" t="s">
        <v>3359</v>
      </c>
      <c r="F134" s="269" t="s">
        <v>3360</v>
      </c>
      <c r="G134" s="270" t="s">
        <v>3358</v>
      </c>
      <c r="H134" s="271">
        <v>4.5</v>
      </c>
      <c r="I134" s="272"/>
      <c r="J134" s="273">
        <f>ROUND(I134*H134,2)</f>
        <v>0</v>
      </c>
      <c r="K134" s="269" t="s">
        <v>177</v>
      </c>
      <c r="L134" s="274"/>
      <c r="M134" s="275" t="s">
        <v>1</v>
      </c>
      <c r="N134" s="276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271</v>
      </c>
      <c r="AT134" s="237" t="s">
        <v>304</v>
      </c>
      <c r="AU134" s="237" t="s">
        <v>84</v>
      </c>
      <c r="AY134" s="17" t="s">
        <v>171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84</v>
      </c>
      <c r="BK134" s="238">
        <f>ROUND(I134*H134,2)</f>
        <v>0</v>
      </c>
      <c r="BL134" s="17" t="s">
        <v>227</v>
      </c>
      <c r="BM134" s="237" t="s">
        <v>232</v>
      </c>
    </row>
    <row r="135" s="2" customFormat="1" ht="24.15" customHeight="1">
      <c r="A135" s="38"/>
      <c r="B135" s="39"/>
      <c r="C135" s="267" t="s">
        <v>212</v>
      </c>
      <c r="D135" s="267" t="s">
        <v>304</v>
      </c>
      <c r="E135" s="268" t="s">
        <v>3361</v>
      </c>
      <c r="F135" s="269" t="s">
        <v>3362</v>
      </c>
      <c r="G135" s="270" t="s">
        <v>3358</v>
      </c>
      <c r="H135" s="271">
        <v>4.5</v>
      </c>
      <c r="I135" s="272"/>
      <c r="J135" s="273">
        <f>ROUND(I135*H135,2)</f>
        <v>0</v>
      </c>
      <c r="K135" s="269" t="s">
        <v>177</v>
      </c>
      <c r="L135" s="274"/>
      <c r="M135" s="275" t="s">
        <v>1</v>
      </c>
      <c r="N135" s="276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271</v>
      </c>
      <c r="AT135" s="237" t="s">
        <v>304</v>
      </c>
      <c r="AU135" s="237" t="s">
        <v>84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84</v>
      </c>
      <c r="BK135" s="238">
        <f>ROUND(I135*H135,2)</f>
        <v>0</v>
      </c>
      <c r="BL135" s="17" t="s">
        <v>227</v>
      </c>
      <c r="BM135" s="237" t="s">
        <v>237</v>
      </c>
    </row>
    <row r="136" s="2" customFormat="1" ht="24.15" customHeight="1">
      <c r="A136" s="38"/>
      <c r="B136" s="39"/>
      <c r="C136" s="226" t="s">
        <v>234</v>
      </c>
      <c r="D136" s="226" t="s">
        <v>173</v>
      </c>
      <c r="E136" s="227" t="s">
        <v>3363</v>
      </c>
      <c r="F136" s="228" t="s">
        <v>3364</v>
      </c>
      <c r="G136" s="229" t="s">
        <v>536</v>
      </c>
      <c r="H136" s="230">
        <v>110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227</v>
      </c>
      <c r="AT136" s="237" t="s">
        <v>173</v>
      </c>
      <c r="AU136" s="237" t="s">
        <v>84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84</v>
      </c>
      <c r="BK136" s="238">
        <f>ROUND(I136*H136,2)</f>
        <v>0</v>
      </c>
      <c r="BL136" s="17" t="s">
        <v>227</v>
      </c>
      <c r="BM136" s="237" t="s">
        <v>242</v>
      </c>
    </row>
    <row r="137" s="2" customFormat="1" ht="16.5" customHeight="1">
      <c r="A137" s="38"/>
      <c r="B137" s="39"/>
      <c r="C137" s="267" t="s">
        <v>8</v>
      </c>
      <c r="D137" s="267" t="s">
        <v>304</v>
      </c>
      <c r="E137" s="268" t="s">
        <v>3365</v>
      </c>
      <c r="F137" s="269" t="s">
        <v>3366</v>
      </c>
      <c r="G137" s="270" t="s">
        <v>2585</v>
      </c>
      <c r="H137" s="271">
        <v>60</v>
      </c>
      <c r="I137" s="272"/>
      <c r="J137" s="273">
        <f>ROUND(I137*H137,2)</f>
        <v>0</v>
      </c>
      <c r="K137" s="269" t="s">
        <v>1</v>
      </c>
      <c r="L137" s="274"/>
      <c r="M137" s="275" t="s">
        <v>1</v>
      </c>
      <c r="N137" s="276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271</v>
      </c>
      <c r="AT137" s="237" t="s">
        <v>304</v>
      </c>
      <c r="AU137" s="237" t="s">
        <v>84</v>
      </c>
      <c r="AY137" s="17" t="s">
        <v>171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84</v>
      </c>
      <c r="BK137" s="238">
        <f>ROUND(I137*H137,2)</f>
        <v>0</v>
      </c>
      <c r="BL137" s="17" t="s">
        <v>227</v>
      </c>
      <c r="BM137" s="237" t="s">
        <v>248</v>
      </c>
    </row>
    <row r="138" s="2" customFormat="1" ht="16.5" customHeight="1">
      <c r="A138" s="38"/>
      <c r="B138" s="39"/>
      <c r="C138" s="267" t="s">
        <v>245</v>
      </c>
      <c r="D138" s="267" t="s">
        <v>304</v>
      </c>
      <c r="E138" s="268" t="s">
        <v>3367</v>
      </c>
      <c r="F138" s="269" t="s">
        <v>3368</v>
      </c>
      <c r="G138" s="270" t="s">
        <v>536</v>
      </c>
      <c r="H138" s="271">
        <v>50</v>
      </c>
      <c r="I138" s="272"/>
      <c r="J138" s="273">
        <f>ROUND(I138*H138,2)</f>
        <v>0</v>
      </c>
      <c r="K138" s="269" t="s">
        <v>1</v>
      </c>
      <c r="L138" s="274"/>
      <c r="M138" s="275" t="s">
        <v>1</v>
      </c>
      <c r="N138" s="276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271</v>
      </c>
      <c r="AT138" s="237" t="s">
        <v>304</v>
      </c>
      <c r="AU138" s="237" t="s">
        <v>84</v>
      </c>
      <c r="AY138" s="17" t="s">
        <v>171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84</v>
      </c>
      <c r="BK138" s="238">
        <f>ROUND(I138*H138,2)</f>
        <v>0</v>
      </c>
      <c r="BL138" s="17" t="s">
        <v>227</v>
      </c>
      <c r="BM138" s="237" t="s">
        <v>253</v>
      </c>
    </row>
    <row r="139" s="2" customFormat="1" ht="24.15" customHeight="1">
      <c r="A139" s="38"/>
      <c r="B139" s="39"/>
      <c r="C139" s="226" t="s">
        <v>221</v>
      </c>
      <c r="D139" s="226" t="s">
        <v>173</v>
      </c>
      <c r="E139" s="227" t="s">
        <v>3369</v>
      </c>
      <c r="F139" s="228" t="s">
        <v>3370</v>
      </c>
      <c r="G139" s="229" t="s">
        <v>486</v>
      </c>
      <c r="H139" s="230">
        <v>8</v>
      </c>
      <c r="I139" s="231"/>
      <c r="J139" s="232">
        <f>ROUND(I139*H139,2)</f>
        <v>0</v>
      </c>
      <c r="K139" s="228" t="s">
        <v>1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227</v>
      </c>
      <c r="AT139" s="237" t="s">
        <v>173</v>
      </c>
      <c r="AU139" s="237" t="s">
        <v>84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84</v>
      </c>
      <c r="BK139" s="238">
        <f>ROUND(I139*H139,2)</f>
        <v>0</v>
      </c>
      <c r="BL139" s="17" t="s">
        <v>227</v>
      </c>
      <c r="BM139" s="237" t="s">
        <v>259</v>
      </c>
    </row>
    <row r="140" s="2" customFormat="1" ht="24.15" customHeight="1">
      <c r="A140" s="38"/>
      <c r="B140" s="39"/>
      <c r="C140" s="267" t="s">
        <v>256</v>
      </c>
      <c r="D140" s="267" t="s">
        <v>304</v>
      </c>
      <c r="E140" s="268" t="s">
        <v>3371</v>
      </c>
      <c r="F140" s="269" t="s">
        <v>3372</v>
      </c>
      <c r="G140" s="270" t="s">
        <v>486</v>
      </c>
      <c r="H140" s="271">
        <v>8</v>
      </c>
      <c r="I140" s="272"/>
      <c r="J140" s="273">
        <f>ROUND(I140*H140,2)</f>
        <v>0</v>
      </c>
      <c r="K140" s="269" t="s">
        <v>1</v>
      </c>
      <c r="L140" s="274"/>
      <c r="M140" s="275" t="s">
        <v>1</v>
      </c>
      <c r="N140" s="276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271</v>
      </c>
      <c r="AT140" s="237" t="s">
        <v>304</v>
      </c>
      <c r="AU140" s="237" t="s">
        <v>84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84</v>
      </c>
      <c r="BK140" s="238">
        <f>ROUND(I140*H140,2)</f>
        <v>0</v>
      </c>
      <c r="BL140" s="17" t="s">
        <v>227</v>
      </c>
      <c r="BM140" s="237" t="s">
        <v>263</v>
      </c>
    </row>
    <row r="141" s="2" customFormat="1" ht="16.5" customHeight="1">
      <c r="A141" s="38"/>
      <c r="B141" s="39"/>
      <c r="C141" s="226" t="s">
        <v>227</v>
      </c>
      <c r="D141" s="226" t="s">
        <v>173</v>
      </c>
      <c r="E141" s="227" t="s">
        <v>3373</v>
      </c>
      <c r="F141" s="228" t="s">
        <v>3374</v>
      </c>
      <c r="G141" s="229" t="s">
        <v>486</v>
      </c>
      <c r="H141" s="230">
        <v>20</v>
      </c>
      <c r="I141" s="231"/>
      <c r="J141" s="232">
        <f>ROUND(I141*H141,2)</f>
        <v>0</v>
      </c>
      <c r="K141" s="228" t="s">
        <v>177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227</v>
      </c>
      <c r="AT141" s="237" t="s">
        <v>173</v>
      </c>
      <c r="AU141" s="237" t="s">
        <v>84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84</v>
      </c>
      <c r="BK141" s="238">
        <f>ROUND(I141*H141,2)</f>
        <v>0</v>
      </c>
      <c r="BL141" s="17" t="s">
        <v>227</v>
      </c>
      <c r="BM141" s="237" t="s">
        <v>271</v>
      </c>
    </row>
    <row r="142" s="2" customFormat="1">
      <c r="A142" s="38"/>
      <c r="B142" s="39"/>
      <c r="C142" s="40"/>
      <c r="D142" s="239" t="s">
        <v>179</v>
      </c>
      <c r="E142" s="40"/>
      <c r="F142" s="240" t="s">
        <v>3375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179</v>
      </c>
      <c r="AU142" s="17" t="s">
        <v>84</v>
      </c>
    </row>
    <row r="143" s="2" customFormat="1" ht="24.15" customHeight="1">
      <c r="A143" s="38"/>
      <c r="B143" s="39"/>
      <c r="C143" s="267" t="s">
        <v>266</v>
      </c>
      <c r="D143" s="267" t="s">
        <v>304</v>
      </c>
      <c r="E143" s="268" t="s">
        <v>3376</v>
      </c>
      <c r="F143" s="269" t="s">
        <v>3377</v>
      </c>
      <c r="G143" s="270" t="s">
        <v>486</v>
      </c>
      <c r="H143" s="271">
        <v>20</v>
      </c>
      <c r="I143" s="272"/>
      <c r="J143" s="273">
        <f>ROUND(I143*H143,2)</f>
        <v>0</v>
      </c>
      <c r="K143" s="269" t="s">
        <v>177</v>
      </c>
      <c r="L143" s="274"/>
      <c r="M143" s="275" t="s">
        <v>1</v>
      </c>
      <c r="N143" s="276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271</v>
      </c>
      <c r="AT143" s="237" t="s">
        <v>304</v>
      </c>
      <c r="AU143" s="237" t="s">
        <v>84</v>
      </c>
      <c r="AY143" s="17" t="s">
        <v>171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84</v>
      </c>
      <c r="BK143" s="238">
        <f>ROUND(I143*H143,2)</f>
        <v>0</v>
      </c>
      <c r="BL143" s="17" t="s">
        <v>227</v>
      </c>
      <c r="BM143" s="237" t="s">
        <v>275</v>
      </c>
    </row>
    <row r="144" s="12" customFormat="1" ht="25.92" customHeight="1">
      <c r="A144" s="12"/>
      <c r="B144" s="210"/>
      <c r="C144" s="211"/>
      <c r="D144" s="212" t="s">
        <v>75</v>
      </c>
      <c r="E144" s="213" t="s">
        <v>3287</v>
      </c>
      <c r="F144" s="213" t="s">
        <v>3288</v>
      </c>
      <c r="G144" s="211"/>
      <c r="H144" s="211"/>
      <c r="I144" s="214"/>
      <c r="J144" s="215">
        <f>BK144</f>
        <v>0</v>
      </c>
      <c r="K144" s="211"/>
      <c r="L144" s="216"/>
      <c r="M144" s="217"/>
      <c r="N144" s="218"/>
      <c r="O144" s="218"/>
      <c r="P144" s="219">
        <f>P145</f>
        <v>0</v>
      </c>
      <c r="Q144" s="218"/>
      <c r="R144" s="219">
        <f>R145</f>
        <v>0</v>
      </c>
      <c r="S144" s="218"/>
      <c r="T144" s="22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178</v>
      </c>
      <c r="AT144" s="222" t="s">
        <v>75</v>
      </c>
      <c r="AU144" s="222" t="s">
        <v>76</v>
      </c>
      <c r="AY144" s="221" t="s">
        <v>171</v>
      </c>
      <c r="BK144" s="223">
        <f>BK145</f>
        <v>0</v>
      </c>
    </row>
    <row r="145" s="2" customFormat="1" ht="37.8" customHeight="1">
      <c r="A145" s="38"/>
      <c r="B145" s="39"/>
      <c r="C145" s="226" t="s">
        <v>232</v>
      </c>
      <c r="D145" s="226" t="s">
        <v>173</v>
      </c>
      <c r="E145" s="227" t="s">
        <v>3294</v>
      </c>
      <c r="F145" s="228" t="s">
        <v>3295</v>
      </c>
      <c r="G145" s="229" t="s">
        <v>3291</v>
      </c>
      <c r="H145" s="230">
        <v>16</v>
      </c>
      <c r="I145" s="231"/>
      <c r="J145" s="232">
        <f>ROUND(I145*H145,2)</f>
        <v>0</v>
      </c>
      <c r="K145" s="228" t="s">
        <v>1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3292</v>
      </c>
      <c r="AT145" s="237" t="s">
        <v>173</v>
      </c>
      <c r="AU145" s="237" t="s">
        <v>84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84</v>
      </c>
      <c r="BK145" s="238">
        <f>ROUND(I145*H145,2)</f>
        <v>0</v>
      </c>
      <c r="BL145" s="17" t="s">
        <v>3292</v>
      </c>
      <c r="BM145" s="237" t="s">
        <v>281</v>
      </c>
    </row>
    <row r="146" s="12" customFormat="1" ht="25.92" customHeight="1">
      <c r="A146" s="12"/>
      <c r="B146" s="210"/>
      <c r="C146" s="211"/>
      <c r="D146" s="212" t="s">
        <v>75</v>
      </c>
      <c r="E146" s="213" t="s">
        <v>1957</v>
      </c>
      <c r="F146" s="213" t="s">
        <v>2635</v>
      </c>
      <c r="G146" s="211"/>
      <c r="H146" s="211"/>
      <c r="I146" s="214"/>
      <c r="J146" s="215">
        <f>BK146</f>
        <v>0</v>
      </c>
      <c r="K146" s="211"/>
      <c r="L146" s="216"/>
      <c r="M146" s="217"/>
      <c r="N146" s="218"/>
      <c r="O146" s="218"/>
      <c r="P146" s="219">
        <f>SUM(P147:P152)</f>
        <v>0</v>
      </c>
      <c r="Q146" s="218"/>
      <c r="R146" s="219">
        <f>SUM(R147:R152)</f>
        <v>0</v>
      </c>
      <c r="S146" s="218"/>
      <c r="T146" s="220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202</v>
      </c>
      <c r="AT146" s="222" t="s">
        <v>75</v>
      </c>
      <c r="AU146" s="222" t="s">
        <v>76</v>
      </c>
      <c r="AY146" s="221" t="s">
        <v>171</v>
      </c>
      <c r="BK146" s="223">
        <f>SUM(BK147:BK152)</f>
        <v>0</v>
      </c>
    </row>
    <row r="147" s="2" customFormat="1" ht="16.5" customHeight="1">
      <c r="A147" s="38"/>
      <c r="B147" s="39"/>
      <c r="C147" s="267" t="s">
        <v>278</v>
      </c>
      <c r="D147" s="267" t="s">
        <v>304</v>
      </c>
      <c r="E147" s="268" t="s">
        <v>3223</v>
      </c>
      <c r="F147" s="269" t="s">
        <v>3224</v>
      </c>
      <c r="G147" s="270" t="s">
        <v>998</v>
      </c>
      <c r="H147" s="298"/>
      <c r="I147" s="272"/>
      <c r="J147" s="273">
        <f>ROUND(I147*H147,2)</f>
        <v>0</v>
      </c>
      <c r="K147" s="269" t="s">
        <v>1</v>
      </c>
      <c r="L147" s="274"/>
      <c r="M147" s="275" t="s">
        <v>1</v>
      </c>
      <c r="N147" s="276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205</v>
      </c>
      <c r="AT147" s="237" t="s">
        <v>304</v>
      </c>
      <c r="AU147" s="237" t="s">
        <v>84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84</v>
      </c>
      <c r="BK147" s="238">
        <f>ROUND(I147*H147,2)</f>
        <v>0</v>
      </c>
      <c r="BL147" s="17" t="s">
        <v>178</v>
      </c>
      <c r="BM147" s="237" t="s">
        <v>287</v>
      </c>
    </row>
    <row r="148" s="2" customFormat="1" ht="16.5" customHeight="1">
      <c r="A148" s="38"/>
      <c r="B148" s="39"/>
      <c r="C148" s="226" t="s">
        <v>237</v>
      </c>
      <c r="D148" s="226" t="s">
        <v>173</v>
      </c>
      <c r="E148" s="227" t="s">
        <v>3225</v>
      </c>
      <c r="F148" s="228" t="s">
        <v>3226</v>
      </c>
      <c r="G148" s="229" t="s">
        <v>269</v>
      </c>
      <c r="H148" s="230">
        <v>1</v>
      </c>
      <c r="I148" s="231"/>
      <c r="J148" s="232">
        <f>ROUND(I148*H148,2)</f>
        <v>0</v>
      </c>
      <c r="K148" s="228" t="s">
        <v>1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178</v>
      </c>
      <c r="AT148" s="237" t="s">
        <v>173</v>
      </c>
      <c r="AU148" s="237" t="s">
        <v>84</v>
      </c>
      <c r="AY148" s="17" t="s">
        <v>171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84</v>
      </c>
      <c r="BK148" s="238">
        <f>ROUND(I148*H148,2)</f>
        <v>0</v>
      </c>
      <c r="BL148" s="17" t="s">
        <v>178</v>
      </c>
      <c r="BM148" s="237" t="s">
        <v>294</v>
      </c>
    </row>
    <row r="149" s="2" customFormat="1" ht="16.5" customHeight="1">
      <c r="A149" s="38"/>
      <c r="B149" s="39"/>
      <c r="C149" s="226" t="s">
        <v>7</v>
      </c>
      <c r="D149" s="226" t="s">
        <v>173</v>
      </c>
      <c r="E149" s="227" t="s">
        <v>3228</v>
      </c>
      <c r="F149" s="228" t="s">
        <v>3229</v>
      </c>
      <c r="G149" s="229" t="s">
        <v>998</v>
      </c>
      <c r="H149" s="278"/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178</v>
      </c>
      <c r="AT149" s="237" t="s">
        <v>173</v>
      </c>
      <c r="AU149" s="237" t="s">
        <v>84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178</v>
      </c>
      <c r="BM149" s="237" t="s">
        <v>301</v>
      </c>
    </row>
    <row r="150" s="2" customFormat="1" ht="21.75" customHeight="1">
      <c r="A150" s="38"/>
      <c r="B150" s="39"/>
      <c r="C150" s="226" t="s">
        <v>242</v>
      </c>
      <c r="D150" s="226" t="s">
        <v>173</v>
      </c>
      <c r="E150" s="227" t="s">
        <v>3231</v>
      </c>
      <c r="F150" s="228" t="s">
        <v>3232</v>
      </c>
      <c r="G150" s="229" t="s">
        <v>998</v>
      </c>
      <c r="H150" s="278"/>
      <c r="I150" s="231"/>
      <c r="J150" s="232">
        <f>ROUND(I150*H150,2)</f>
        <v>0</v>
      </c>
      <c r="K150" s="228" t="s">
        <v>1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178</v>
      </c>
      <c r="AT150" s="237" t="s">
        <v>173</v>
      </c>
      <c r="AU150" s="237" t="s">
        <v>84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84</v>
      </c>
      <c r="BK150" s="238">
        <f>ROUND(I150*H150,2)</f>
        <v>0</v>
      </c>
      <c r="BL150" s="17" t="s">
        <v>178</v>
      </c>
      <c r="BM150" s="237" t="s">
        <v>307</v>
      </c>
    </row>
    <row r="151" s="2" customFormat="1" ht="16.5" customHeight="1">
      <c r="A151" s="38"/>
      <c r="B151" s="39"/>
      <c r="C151" s="226" t="s">
        <v>303</v>
      </c>
      <c r="D151" s="226" t="s">
        <v>173</v>
      </c>
      <c r="E151" s="227" t="s">
        <v>3234</v>
      </c>
      <c r="F151" s="228" t="s">
        <v>3235</v>
      </c>
      <c r="G151" s="229" t="s">
        <v>998</v>
      </c>
      <c r="H151" s="278"/>
      <c r="I151" s="231"/>
      <c r="J151" s="232">
        <f>ROUND(I151*H151,2)</f>
        <v>0</v>
      </c>
      <c r="K151" s="228" t="s">
        <v>1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178</v>
      </c>
      <c r="AT151" s="237" t="s">
        <v>173</v>
      </c>
      <c r="AU151" s="237" t="s">
        <v>84</v>
      </c>
      <c r="AY151" s="17" t="s">
        <v>171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84</v>
      </c>
      <c r="BK151" s="238">
        <f>ROUND(I151*H151,2)</f>
        <v>0</v>
      </c>
      <c r="BL151" s="17" t="s">
        <v>178</v>
      </c>
      <c r="BM151" s="237" t="s">
        <v>311</v>
      </c>
    </row>
    <row r="152" s="2" customFormat="1" ht="24.15" customHeight="1">
      <c r="A152" s="38"/>
      <c r="B152" s="39"/>
      <c r="C152" s="226" t="s">
        <v>248</v>
      </c>
      <c r="D152" s="226" t="s">
        <v>173</v>
      </c>
      <c r="E152" s="227" t="s">
        <v>3241</v>
      </c>
      <c r="F152" s="228" t="s">
        <v>3242</v>
      </c>
      <c r="G152" s="229" t="s">
        <v>269</v>
      </c>
      <c r="H152" s="230">
        <v>1</v>
      </c>
      <c r="I152" s="231"/>
      <c r="J152" s="232">
        <f>ROUND(I152*H152,2)</f>
        <v>0</v>
      </c>
      <c r="K152" s="228" t="s">
        <v>1</v>
      </c>
      <c r="L152" s="44"/>
      <c r="M152" s="293" t="s">
        <v>1</v>
      </c>
      <c r="N152" s="294" t="s">
        <v>41</v>
      </c>
      <c r="O152" s="291"/>
      <c r="P152" s="295">
        <f>O152*H152</f>
        <v>0</v>
      </c>
      <c r="Q152" s="295">
        <v>0</v>
      </c>
      <c r="R152" s="295">
        <f>Q152*H152</f>
        <v>0</v>
      </c>
      <c r="S152" s="295">
        <v>0</v>
      </c>
      <c r="T152" s="29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178</v>
      </c>
      <c r="AT152" s="237" t="s">
        <v>173</v>
      </c>
      <c r="AU152" s="237" t="s">
        <v>84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84</v>
      </c>
      <c r="BK152" s="238">
        <f>ROUND(I152*H152,2)</f>
        <v>0</v>
      </c>
      <c r="BL152" s="17" t="s">
        <v>178</v>
      </c>
      <c r="BM152" s="237" t="s">
        <v>316</v>
      </c>
    </row>
    <row r="153" s="2" customFormat="1" ht="6.96" customHeight="1">
      <c r="A153" s="38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44"/>
      <c r="M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sheetProtection sheet="1" autoFilter="0" formatColumns="0" formatRows="0" objects="1" scenarios="1" spinCount="100000" saltValue="F70IfZRDzPIND9PPhVzfiLxYNpVc02vBbwcGK5RuMbvgt4IwBnZ0nrsVdcbXFu5rlayIEDSQpoJ/5WlrNajqRA==" hashValue="Nc6ExSolGKKScKDZQbjOllrtaPWE5nCWvv82PdpBfF2an9/GiPlJLAwwzHq1Nhjq0e14voCIf8XrYkSusUVD3w==" algorithmName="SHA-512" password="CC35"/>
  <autoFilter ref="C122:K15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30" r:id="rId1" display="https://podminky.urs.cz/item/CS_URS_2025_02/742190003"/>
    <hyperlink ref="F142" r:id="rId2" display="https://podminky.urs.cz/item/CS_URS_2025_02/74211004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3378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24. 4. 2025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>00266027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Litvínov</v>
      </c>
      <c r="F15" s="38"/>
      <c r="G15" s="38"/>
      <c r="H15" s="38"/>
      <c r="I15" s="150" t="s">
        <v>28</v>
      </c>
      <c r="J15" s="141" t="str">
        <f>IF('Rekapitulace stavby'!AN11="","",'Rekapitulace stavby'!AN11)</f>
        <v>CZ00266027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ROUND(J135,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ROUND((SUM(BE135:BE271)),  2)</f>
        <v>0</v>
      </c>
      <c r="G33" s="38"/>
      <c r="H33" s="38"/>
      <c r="I33" s="164">
        <v>0.20999999999999999</v>
      </c>
      <c r="J33" s="163">
        <f>ROUND(((SUM(BE135:BE271))*I33),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ROUND((SUM(BF135:BF271)),  2)</f>
        <v>0</v>
      </c>
      <c r="G34" s="38"/>
      <c r="H34" s="38"/>
      <c r="I34" s="164">
        <v>0.12</v>
      </c>
      <c r="J34" s="163">
        <f>ROUND(((SUM(BF135:BF271))*I34),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ROUND((SUM(BG135:BG271)),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ROUND((SUM(BH135:BH271)),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ROUND((SUM(BI135:BI271)),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Objekt11 - MaR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J135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9" customFormat="1" ht="24.96" customHeight="1">
      <c r="A97" s="9"/>
      <c r="B97" s="188"/>
      <c r="C97" s="189"/>
      <c r="D97" s="190" t="s">
        <v>3246</v>
      </c>
      <c r="E97" s="191"/>
      <c r="F97" s="191"/>
      <c r="G97" s="191"/>
      <c r="H97" s="191"/>
      <c r="I97" s="191"/>
      <c r="J97" s="192">
        <f>J136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3379</v>
      </c>
      <c r="E98" s="196"/>
      <c r="F98" s="196"/>
      <c r="G98" s="196"/>
      <c r="H98" s="196"/>
      <c r="I98" s="196"/>
      <c r="J98" s="197">
        <f>J137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3380</v>
      </c>
      <c r="E99" s="196"/>
      <c r="F99" s="196"/>
      <c r="G99" s="196"/>
      <c r="H99" s="196"/>
      <c r="I99" s="196"/>
      <c r="J99" s="197">
        <f>J144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3381</v>
      </c>
      <c r="E100" s="196"/>
      <c r="F100" s="196"/>
      <c r="G100" s="196"/>
      <c r="H100" s="196"/>
      <c r="I100" s="196"/>
      <c r="J100" s="197">
        <f>J147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3382</v>
      </c>
      <c r="E101" s="196"/>
      <c r="F101" s="196"/>
      <c r="G101" s="196"/>
      <c r="H101" s="196"/>
      <c r="I101" s="196"/>
      <c r="J101" s="197">
        <f>J154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3383</v>
      </c>
      <c r="E102" s="196"/>
      <c r="F102" s="196"/>
      <c r="G102" s="196"/>
      <c r="H102" s="196"/>
      <c r="I102" s="196"/>
      <c r="J102" s="197">
        <f>J161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3384</v>
      </c>
      <c r="E103" s="196"/>
      <c r="F103" s="196"/>
      <c r="G103" s="196"/>
      <c r="H103" s="196"/>
      <c r="I103" s="196"/>
      <c r="J103" s="197">
        <f>J168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4"/>
      <c r="C104" s="133"/>
      <c r="D104" s="195" t="s">
        <v>3385</v>
      </c>
      <c r="E104" s="196"/>
      <c r="F104" s="196"/>
      <c r="G104" s="196"/>
      <c r="H104" s="196"/>
      <c r="I104" s="196"/>
      <c r="J104" s="197">
        <f>J169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4"/>
      <c r="C105" s="133"/>
      <c r="D105" s="195" t="s">
        <v>3386</v>
      </c>
      <c r="E105" s="196"/>
      <c r="F105" s="196"/>
      <c r="G105" s="196"/>
      <c r="H105" s="196"/>
      <c r="I105" s="196"/>
      <c r="J105" s="197">
        <f>J180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4"/>
      <c r="C106" s="133"/>
      <c r="D106" s="195" t="s">
        <v>3387</v>
      </c>
      <c r="E106" s="196"/>
      <c r="F106" s="196"/>
      <c r="G106" s="196"/>
      <c r="H106" s="196"/>
      <c r="I106" s="196"/>
      <c r="J106" s="197">
        <f>J208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3388</v>
      </c>
      <c r="E107" s="196"/>
      <c r="F107" s="196"/>
      <c r="G107" s="196"/>
      <c r="H107" s="196"/>
      <c r="I107" s="196"/>
      <c r="J107" s="197">
        <f>J214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3389</v>
      </c>
      <c r="E108" s="196"/>
      <c r="F108" s="196"/>
      <c r="G108" s="196"/>
      <c r="H108" s="196"/>
      <c r="I108" s="196"/>
      <c r="J108" s="197">
        <f>J223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33"/>
      <c r="D109" s="195" t="s">
        <v>3390</v>
      </c>
      <c r="E109" s="196"/>
      <c r="F109" s="196"/>
      <c r="G109" s="196"/>
      <c r="H109" s="196"/>
      <c r="I109" s="196"/>
      <c r="J109" s="197">
        <f>J226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4"/>
      <c r="C110" s="133"/>
      <c r="D110" s="195" t="s">
        <v>3391</v>
      </c>
      <c r="E110" s="196"/>
      <c r="F110" s="196"/>
      <c r="G110" s="196"/>
      <c r="H110" s="196"/>
      <c r="I110" s="196"/>
      <c r="J110" s="197">
        <f>J232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4"/>
      <c r="C111" s="133"/>
      <c r="D111" s="195" t="s">
        <v>3392</v>
      </c>
      <c r="E111" s="196"/>
      <c r="F111" s="196"/>
      <c r="G111" s="196"/>
      <c r="H111" s="196"/>
      <c r="I111" s="196"/>
      <c r="J111" s="197">
        <f>J243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4"/>
      <c r="C112" s="133"/>
      <c r="D112" s="195" t="s">
        <v>3393</v>
      </c>
      <c r="E112" s="196"/>
      <c r="F112" s="196"/>
      <c r="G112" s="196"/>
      <c r="H112" s="196"/>
      <c r="I112" s="196"/>
      <c r="J112" s="197">
        <f>J249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4"/>
      <c r="C113" s="133"/>
      <c r="D113" s="195" t="s">
        <v>3394</v>
      </c>
      <c r="E113" s="196"/>
      <c r="F113" s="196"/>
      <c r="G113" s="196"/>
      <c r="H113" s="196"/>
      <c r="I113" s="196"/>
      <c r="J113" s="197">
        <f>J253</f>
        <v>0</v>
      </c>
      <c r="K113" s="133"/>
      <c r="L113" s="19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4"/>
      <c r="C114" s="133"/>
      <c r="D114" s="195" t="s">
        <v>3395</v>
      </c>
      <c r="E114" s="196"/>
      <c r="F114" s="196"/>
      <c r="G114" s="196"/>
      <c r="H114" s="196"/>
      <c r="I114" s="196"/>
      <c r="J114" s="197">
        <f>J261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4"/>
      <c r="C115" s="133"/>
      <c r="D115" s="195" t="s">
        <v>3396</v>
      </c>
      <c r="E115" s="196"/>
      <c r="F115" s="196"/>
      <c r="G115" s="196"/>
      <c r="H115" s="196"/>
      <c r="I115" s="196"/>
      <c r="J115" s="197">
        <f>J268</f>
        <v>0</v>
      </c>
      <c r="K115" s="133"/>
      <c r="L115" s="19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156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183" t="str">
        <f>E7</f>
        <v>Adaptace MěÚ Litvínov</v>
      </c>
      <c r="F125" s="32"/>
      <c r="G125" s="32"/>
      <c r="H125" s="32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119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E9</f>
        <v>Objekt11 - MaR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F12</f>
        <v xml:space="preserve"> </v>
      </c>
      <c r="G129" s="40"/>
      <c r="H129" s="40"/>
      <c r="I129" s="32" t="s">
        <v>22</v>
      </c>
      <c r="J129" s="79" t="str">
        <f>IF(J12="","",J12)</f>
        <v>24. 4. 2025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40"/>
      <c r="E131" s="40"/>
      <c r="F131" s="27" t="str">
        <f>E15</f>
        <v>Město Litvínov</v>
      </c>
      <c r="G131" s="40"/>
      <c r="H131" s="40"/>
      <c r="I131" s="32" t="s">
        <v>32</v>
      </c>
      <c r="J131" s="36" t="str">
        <f>E21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30</v>
      </c>
      <c r="D132" s="40"/>
      <c r="E132" s="40"/>
      <c r="F132" s="27" t="str">
        <f>IF(E18="","",E18)</f>
        <v>Vyplň údaj</v>
      </c>
      <c r="G132" s="40"/>
      <c r="H132" s="40"/>
      <c r="I132" s="32" t="s">
        <v>34</v>
      </c>
      <c r="J132" s="36" t="str">
        <f>E24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99"/>
      <c r="B134" s="200"/>
      <c r="C134" s="201" t="s">
        <v>157</v>
      </c>
      <c r="D134" s="202" t="s">
        <v>61</v>
      </c>
      <c r="E134" s="202" t="s">
        <v>57</v>
      </c>
      <c r="F134" s="202" t="s">
        <v>58</v>
      </c>
      <c r="G134" s="202" t="s">
        <v>158</v>
      </c>
      <c r="H134" s="202" t="s">
        <v>159</v>
      </c>
      <c r="I134" s="202" t="s">
        <v>160</v>
      </c>
      <c r="J134" s="202" t="s">
        <v>123</v>
      </c>
      <c r="K134" s="203" t="s">
        <v>161</v>
      </c>
      <c r="L134" s="204"/>
      <c r="M134" s="100" t="s">
        <v>1</v>
      </c>
      <c r="N134" s="101" t="s">
        <v>40</v>
      </c>
      <c r="O134" s="101" t="s">
        <v>162</v>
      </c>
      <c r="P134" s="101" t="s">
        <v>163</v>
      </c>
      <c r="Q134" s="101" t="s">
        <v>164</v>
      </c>
      <c r="R134" s="101" t="s">
        <v>165</v>
      </c>
      <c r="S134" s="101" t="s">
        <v>166</v>
      </c>
      <c r="T134" s="102" t="s">
        <v>167</v>
      </c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</row>
    <row r="135" s="2" customFormat="1" ht="22.8" customHeight="1">
      <c r="A135" s="38"/>
      <c r="B135" s="39"/>
      <c r="C135" s="107" t="s">
        <v>168</v>
      </c>
      <c r="D135" s="40"/>
      <c r="E135" s="40"/>
      <c r="F135" s="40"/>
      <c r="G135" s="40"/>
      <c r="H135" s="40"/>
      <c r="I135" s="40"/>
      <c r="J135" s="205">
        <f>BK135</f>
        <v>0</v>
      </c>
      <c r="K135" s="40"/>
      <c r="L135" s="44"/>
      <c r="M135" s="103"/>
      <c r="N135" s="206"/>
      <c r="O135" s="104"/>
      <c r="P135" s="207">
        <f>P136</f>
        <v>0</v>
      </c>
      <c r="Q135" s="104"/>
      <c r="R135" s="207">
        <f>R136</f>
        <v>0</v>
      </c>
      <c r="S135" s="104"/>
      <c r="T135" s="208">
        <f>T136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75</v>
      </c>
      <c r="AU135" s="17" t="s">
        <v>125</v>
      </c>
      <c r="BK135" s="209">
        <f>BK136</f>
        <v>0</v>
      </c>
    </row>
    <row r="136" s="12" customFormat="1" ht="25.92" customHeight="1">
      <c r="A136" s="12"/>
      <c r="B136" s="210"/>
      <c r="C136" s="211"/>
      <c r="D136" s="212" t="s">
        <v>75</v>
      </c>
      <c r="E136" s="213" t="s">
        <v>772</v>
      </c>
      <c r="F136" s="213" t="s">
        <v>3249</v>
      </c>
      <c r="G136" s="211"/>
      <c r="H136" s="211"/>
      <c r="I136" s="214"/>
      <c r="J136" s="215">
        <f>BK136</f>
        <v>0</v>
      </c>
      <c r="K136" s="211"/>
      <c r="L136" s="216"/>
      <c r="M136" s="217"/>
      <c r="N136" s="218"/>
      <c r="O136" s="218"/>
      <c r="P136" s="219">
        <f>P137+P144+P147+P154+P161+P168+P214+P223+P226+P232+P243+P249+P253+P261+P268</f>
        <v>0</v>
      </c>
      <c r="Q136" s="218"/>
      <c r="R136" s="219">
        <f>R137+R144+R147+R154+R161+R168+R214+R223+R226+R232+R243+R249+R253+R261+R268</f>
        <v>0</v>
      </c>
      <c r="S136" s="218"/>
      <c r="T136" s="220">
        <f>T137+T144+T147+T154+T161+T168+T214+T223+T226+T232+T243+T249+T253+T261+T268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86</v>
      </c>
      <c r="AT136" s="222" t="s">
        <v>75</v>
      </c>
      <c r="AU136" s="222" t="s">
        <v>76</v>
      </c>
      <c r="AY136" s="221" t="s">
        <v>171</v>
      </c>
      <c r="BK136" s="223">
        <f>BK137+BK144+BK147+BK154+BK161+BK168+BK214+BK223+BK226+BK232+BK243+BK249+BK253+BK261+BK268</f>
        <v>0</v>
      </c>
    </row>
    <row r="137" s="12" customFormat="1" ht="22.8" customHeight="1">
      <c r="A137" s="12"/>
      <c r="B137" s="210"/>
      <c r="C137" s="211"/>
      <c r="D137" s="212" t="s">
        <v>75</v>
      </c>
      <c r="E137" s="224" t="s">
        <v>3397</v>
      </c>
      <c r="F137" s="224" t="s">
        <v>3398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SUM(P138:P143)</f>
        <v>0</v>
      </c>
      <c r="Q137" s="218"/>
      <c r="R137" s="219">
        <f>SUM(R138:R143)</f>
        <v>0</v>
      </c>
      <c r="S137" s="218"/>
      <c r="T137" s="220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84</v>
      </c>
      <c r="AT137" s="222" t="s">
        <v>75</v>
      </c>
      <c r="AU137" s="222" t="s">
        <v>84</v>
      </c>
      <c r="AY137" s="221" t="s">
        <v>171</v>
      </c>
      <c r="BK137" s="223">
        <f>SUM(BK138:BK143)</f>
        <v>0</v>
      </c>
    </row>
    <row r="138" s="2" customFormat="1" ht="24.15" customHeight="1">
      <c r="A138" s="38"/>
      <c r="B138" s="39"/>
      <c r="C138" s="226" t="s">
        <v>84</v>
      </c>
      <c r="D138" s="226" t="s">
        <v>173</v>
      </c>
      <c r="E138" s="227" t="s">
        <v>3399</v>
      </c>
      <c r="F138" s="228" t="s">
        <v>3400</v>
      </c>
      <c r="G138" s="229" t="s">
        <v>1</v>
      </c>
      <c r="H138" s="230">
        <v>1</v>
      </c>
      <c r="I138" s="231"/>
      <c r="J138" s="232">
        <f>ROUND(I138*H138,2)</f>
        <v>0</v>
      </c>
      <c r="K138" s="228" t="s">
        <v>3401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178</v>
      </c>
      <c r="AT138" s="237" t="s">
        <v>173</v>
      </c>
      <c r="AU138" s="237" t="s">
        <v>86</v>
      </c>
      <c r="AY138" s="17" t="s">
        <v>171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84</v>
      </c>
      <c r="BK138" s="238">
        <f>ROUND(I138*H138,2)</f>
        <v>0</v>
      </c>
      <c r="BL138" s="17" t="s">
        <v>178</v>
      </c>
      <c r="BM138" s="237" t="s">
        <v>178</v>
      </c>
    </row>
    <row r="139" s="2" customFormat="1">
      <c r="A139" s="38"/>
      <c r="B139" s="39"/>
      <c r="C139" s="40"/>
      <c r="D139" s="246" t="s">
        <v>740</v>
      </c>
      <c r="E139" s="40"/>
      <c r="F139" s="297" t="s">
        <v>3402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740</v>
      </c>
      <c r="AU139" s="17" t="s">
        <v>86</v>
      </c>
    </row>
    <row r="140" s="2" customFormat="1" ht="16.5" customHeight="1">
      <c r="A140" s="38"/>
      <c r="B140" s="39"/>
      <c r="C140" s="226" t="s">
        <v>86</v>
      </c>
      <c r="D140" s="226" t="s">
        <v>173</v>
      </c>
      <c r="E140" s="227" t="s">
        <v>3403</v>
      </c>
      <c r="F140" s="228" t="s">
        <v>3404</v>
      </c>
      <c r="G140" s="229" t="s">
        <v>1</v>
      </c>
      <c r="H140" s="230">
        <v>1</v>
      </c>
      <c r="I140" s="231"/>
      <c r="J140" s="232">
        <f>ROUND(I140*H140,2)</f>
        <v>0</v>
      </c>
      <c r="K140" s="228" t="s">
        <v>3401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178</v>
      </c>
      <c r="AT140" s="237" t="s">
        <v>173</v>
      </c>
      <c r="AU140" s="237" t="s">
        <v>86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84</v>
      </c>
      <c r="BK140" s="238">
        <f>ROUND(I140*H140,2)</f>
        <v>0</v>
      </c>
      <c r="BL140" s="17" t="s">
        <v>178</v>
      </c>
      <c r="BM140" s="237" t="s">
        <v>193</v>
      </c>
    </row>
    <row r="141" s="2" customFormat="1">
      <c r="A141" s="38"/>
      <c r="B141" s="39"/>
      <c r="C141" s="40"/>
      <c r="D141" s="246" t="s">
        <v>740</v>
      </c>
      <c r="E141" s="40"/>
      <c r="F141" s="297" t="s">
        <v>3405</v>
      </c>
      <c r="G141" s="40"/>
      <c r="H141" s="40"/>
      <c r="I141" s="241"/>
      <c r="J141" s="40"/>
      <c r="K141" s="40"/>
      <c r="L141" s="44"/>
      <c r="M141" s="242"/>
      <c r="N141" s="243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740</v>
      </c>
      <c r="AU141" s="17" t="s">
        <v>86</v>
      </c>
    </row>
    <row r="142" s="2" customFormat="1" ht="16.5" customHeight="1">
      <c r="A142" s="38"/>
      <c r="B142" s="39"/>
      <c r="C142" s="226" t="s">
        <v>190</v>
      </c>
      <c r="D142" s="226" t="s">
        <v>173</v>
      </c>
      <c r="E142" s="227" t="s">
        <v>3406</v>
      </c>
      <c r="F142" s="228" t="s">
        <v>3407</v>
      </c>
      <c r="G142" s="229" t="s">
        <v>1</v>
      </c>
      <c r="H142" s="230">
        <v>1</v>
      </c>
      <c r="I142" s="231"/>
      <c r="J142" s="232">
        <f>ROUND(I142*H142,2)</f>
        <v>0</v>
      </c>
      <c r="K142" s="228" t="s">
        <v>3401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178</v>
      </c>
      <c r="AT142" s="237" t="s">
        <v>173</v>
      </c>
      <c r="AU142" s="237" t="s">
        <v>86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84</v>
      </c>
      <c r="BK142" s="238">
        <f>ROUND(I142*H142,2)</f>
        <v>0</v>
      </c>
      <c r="BL142" s="17" t="s">
        <v>178</v>
      </c>
      <c r="BM142" s="237" t="s">
        <v>205</v>
      </c>
    </row>
    <row r="143" s="2" customFormat="1">
      <c r="A143" s="38"/>
      <c r="B143" s="39"/>
      <c r="C143" s="40"/>
      <c r="D143" s="246" t="s">
        <v>740</v>
      </c>
      <c r="E143" s="40"/>
      <c r="F143" s="297" t="s">
        <v>3408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740</v>
      </c>
      <c r="AU143" s="17" t="s">
        <v>86</v>
      </c>
    </row>
    <row r="144" s="12" customFormat="1" ht="22.8" customHeight="1">
      <c r="A144" s="12"/>
      <c r="B144" s="210"/>
      <c r="C144" s="211"/>
      <c r="D144" s="212" t="s">
        <v>75</v>
      </c>
      <c r="E144" s="224" t="s">
        <v>3409</v>
      </c>
      <c r="F144" s="224" t="s">
        <v>3410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SUM(P145:P146)</f>
        <v>0</v>
      </c>
      <c r="Q144" s="218"/>
      <c r="R144" s="219">
        <f>SUM(R145:R146)</f>
        <v>0</v>
      </c>
      <c r="S144" s="218"/>
      <c r="T144" s="220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84</v>
      </c>
      <c r="AT144" s="222" t="s">
        <v>75</v>
      </c>
      <c r="AU144" s="222" t="s">
        <v>84</v>
      </c>
      <c r="AY144" s="221" t="s">
        <v>171</v>
      </c>
      <c r="BK144" s="223">
        <f>SUM(BK145:BK146)</f>
        <v>0</v>
      </c>
    </row>
    <row r="145" s="2" customFormat="1" ht="16.5" customHeight="1">
      <c r="A145" s="38"/>
      <c r="B145" s="39"/>
      <c r="C145" s="226" t="s">
        <v>178</v>
      </c>
      <c r="D145" s="226" t="s">
        <v>173</v>
      </c>
      <c r="E145" s="227" t="s">
        <v>3406</v>
      </c>
      <c r="F145" s="228" t="s">
        <v>3407</v>
      </c>
      <c r="G145" s="229" t="s">
        <v>1</v>
      </c>
      <c r="H145" s="230">
        <v>1</v>
      </c>
      <c r="I145" s="231"/>
      <c r="J145" s="232">
        <f>ROUND(I145*H145,2)</f>
        <v>0</v>
      </c>
      <c r="K145" s="228" t="s">
        <v>3401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178</v>
      </c>
      <c r="AT145" s="237" t="s">
        <v>173</v>
      </c>
      <c r="AU145" s="237" t="s">
        <v>86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84</v>
      </c>
      <c r="BK145" s="238">
        <f>ROUND(I145*H145,2)</f>
        <v>0</v>
      </c>
      <c r="BL145" s="17" t="s">
        <v>178</v>
      </c>
      <c r="BM145" s="237" t="s">
        <v>212</v>
      </c>
    </row>
    <row r="146" s="2" customFormat="1">
      <c r="A146" s="38"/>
      <c r="B146" s="39"/>
      <c r="C146" s="40"/>
      <c r="D146" s="246" t="s">
        <v>740</v>
      </c>
      <c r="E146" s="40"/>
      <c r="F146" s="297" t="s">
        <v>3408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740</v>
      </c>
      <c r="AU146" s="17" t="s">
        <v>86</v>
      </c>
    </row>
    <row r="147" s="12" customFormat="1" ht="22.8" customHeight="1">
      <c r="A147" s="12"/>
      <c r="B147" s="210"/>
      <c r="C147" s="211"/>
      <c r="D147" s="212" t="s">
        <v>75</v>
      </c>
      <c r="E147" s="224" t="s">
        <v>3411</v>
      </c>
      <c r="F147" s="224" t="s">
        <v>3412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SUM(P148:P153)</f>
        <v>0</v>
      </c>
      <c r="Q147" s="218"/>
      <c r="R147" s="219">
        <f>SUM(R148:R153)</f>
        <v>0</v>
      </c>
      <c r="S147" s="218"/>
      <c r="T147" s="220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84</v>
      </c>
      <c r="AT147" s="222" t="s">
        <v>75</v>
      </c>
      <c r="AU147" s="222" t="s">
        <v>84</v>
      </c>
      <c r="AY147" s="221" t="s">
        <v>171</v>
      </c>
      <c r="BK147" s="223">
        <f>SUM(BK148:BK153)</f>
        <v>0</v>
      </c>
    </row>
    <row r="148" s="2" customFormat="1" ht="24.15" customHeight="1">
      <c r="A148" s="38"/>
      <c r="B148" s="39"/>
      <c r="C148" s="226" t="s">
        <v>202</v>
      </c>
      <c r="D148" s="226" t="s">
        <v>173</v>
      </c>
      <c r="E148" s="227" t="s">
        <v>3399</v>
      </c>
      <c r="F148" s="228" t="s">
        <v>3400</v>
      </c>
      <c r="G148" s="229" t="s">
        <v>1</v>
      </c>
      <c r="H148" s="230">
        <v>1</v>
      </c>
      <c r="I148" s="231"/>
      <c r="J148" s="232">
        <f>ROUND(I148*H148,2)</f>
        <v>0</v>
      </c>
      <c r="K148" s="228" t="s">
        <v>3401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178</v>
      </c>
      <c r="AT148" s="237" t="s">
        <v>173</v>
      </c>
      <c r="AU148" s="237" t="s">
        <v>86</v>
      </c>
      <c r="AY148" s="17" t="s">
        <v>171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84</v>
      </c>
      <c r="BK148" s="238">
        <f>ROUND(I148*H148,2)</f>
        <v>0</v>
      </c>
      <c r="BL148" s="17" t="s">
        <v>178</v>
      </c>
      <c r="BM148" s="237" t="s">
        <v>8</v>
      </c>
    </row>
    <row r="149" s="2" customFormat="1">
      <c r="A149" s="38"/>
      <c r="B149" s="39"/>
      <c r="C149" s="40"/>
      <c r="D149" s="246" t="s">
        <v>740</v>
      </c>
      <c r="E149" s="40"/>
      <c r="F149" s="297" t="s">
        <v>3413</v>
      </c>
      <c r="G149" s="40"/>
      <c r="H149" s="40"/>
      <c r="I149" s="241"/>
      <c r="J149" s="40"/>
      <c r="K149" s="40"/>
      <c r="L149" s="44"/>
      <c r="M149" s="242"/>
      <c r="N149" s="243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740</v>
      </c>
      <c r="AU149" s="17" t="s">
        <v>86</v>
      </c>
    </row>
    <row r="150" s="2" customFormat="1" ht="16.5" customHeight="1">
      <c r="A150" s="38"/>
      <c r="B150" s="39"/>
      <c r="C150" s="226" t="s">
        <v>193</v>
      </c>
      <c r="D150" s="226" t="s">
        <v>173</v>
      </c>
      <c r="E150" s="227" t="s">
        <v>3403</v>
      </c>
      <c r="F150" s="228" t="s">
        <v>3404</v>
      </c>
      <c r="G150" s="229" t="s">
        <v>1</v>
      </c>
      <c r="H150" s="230">
        <v>1</v>
      </c>
      <c r="I150" s="231"/>
      <c r="J150" s="232">
        <f>ROUND(I150*H150,2)</f>
        <v>0</v>
      </c>
      <c r="K150" s="228" t="s">
        <v>3401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178</v>
      </c>
      <c r="AT150" s="237" t="s">
        <v>173</v>
      </c>
      <c r="AU150" s="237" t="s">
        <v>86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84</v>
      </c>
      <c r="BK150" s="238">
        <f>ROUND(I150*H150,2)</f>
        <v>0</v>
      </c>
      <c r="BL150" s="17" t="s">
        <v>178</v>
      </c>
      <c r="BM150" s="237" t="s">
        <v>221</v>
      </c>
    </row>
    <row r="151" s="2" customFormat="1">
      <c r="A151" s="38"/>
      <c r="B151" s="39"/>
      <c r="C151" s="40"/>
      <c r="D151" s="246" t="s">
        <v>740</v>
      </c>
      <c r="E151" s="40"/>
      <c r="F151" s="297" t="s">
        <v>3405</v>
      </c>
      <c r="G151" s="40"/>
      <c r="H151" s="40"/>
      <c r="I151" s="241"/>
      <c r="J151" s="40"/>
      <c r="K151" s="40"/>
      <c r="L151" s="44"/>
      <c r="M151" s="242"/>
      <c r="N151" s="243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740</v>
      </c>
      <c r="AU151" s="17" t="s">
        <v>86</v>
      </c>
    </row>
    <row r="152" s="2" customFormat="1" ht="16.5" customHeight="1">
      <c r="A152" s="38"/>
      <c r="B152" s="39"/>
      <c r="C152" s="226" t="s">
        <v>214</v>
      </c>
      <c r="D152" s="226" t="s">
        <v>173</v>
      </c>
      <c r="E152" s="227" t="s">
        <v>3406</v>
      </c>
      <c r="F152" s="228" t="s">
        <v>3407</v>
      </c>
      <c r="G152" s="229" t="s">
        <v>1</v>
      </c>
      <c r="H152" s="230">
        <v>1</v>
      </c>
      <c r="I152" s="231"/>
      <c r="J152" s="232">
        <f>ROUND(I152*H152,2)</f>
        <v>0</v>
      </c>
      <c r="K152" s="228" t="s">
        <v>3401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178</v>
      </c>
      <c r="AT152" s="237" t="s">
        <v>173</v>
      </c>
      <c r="AU152" s="237" t="s">
        <v>86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84</v>
      </c>
      <c r="BK152" s="238">
        <f>ROUND(I152*H152,2)</f>
        <v>0</v>
      </c>
      <c r="BL152" s="17" t="s">
        <v>178</v>
      </c>
      <c r="BM152" s="237" t="s">
        <v>227</v>
      </c>
    </row>
    <row r="153" s="2" customFormat="1">
      <c r="A153" s="38"/>
      <c r="B153" s="39"/>
      <c r="C153" s="40"/>
      <c r="D153" s="246" t="s">
        <v>740</v>
      </c>
      <c r="E153" s="40"/>
      <c r="F153" s="297" t="s">
        <v>3408</v>
      </c>
      <c r="G153" s="40"/>
      <c r="H153" s="40"/>
      <c r="I153" s="241"/>
      <c r="J153" s="40"/>
      <c r="K153" s="40"/>
      <c r="L153" s="44"/>
      <c r="M153" s="242"/>
      <c r="N153" s="24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740</v>
      </c>
      <c r="AU153" s="17" t="s">
        <v>86</v>
      </c>
    </row>
    <row r="154" s="12" customFormat="1" ht="22.8" customHeight="1">
      <c r="A154" s="12"/>
      <c r="B154" s="210"/>
      <c r="C154" s="211"/>
      <c r="D154" s="212" t="s">
        <v>75</v>
      </c>
      <c r="E154" s="224" t="s">
        <v>3414</v>
      </c>
      <c r="F154" s="224" t="s">
        <v>3415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SUM(P155:P160)</f>
        <v>0</v>
      </c>
      <c r="Q154" s="218"/>
      <c r="R154" s="219">
        <f>SUM(R155:R160)</f>
        <v>0</v>
      </c>
      <c r="S154" s="218"/>
      <c r="T154" s="220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84</v>
      </c>
      <c r="AT154" s="222" t="s">
        <v>75</v>
      </c>
      <c r="AU154" s="222" t="s">
        <v>84</v>
      </c>
      <c r="AY154" s="221" t="s">
        <v>171</v>
      </c>
      <c r="BK154" s="223">
        <f>SUM(BK155:BK160)</f>
        <v>0</v>
      </c>
    </row>
    <row r="155" s="2" customFormat="1" ht="24.15" customHeight="1">
      <c r="A155" s="38"/>
      <c r="B155" s="39"/>
      <c r="C155" s="226" t="s">
        <v>205</v>
      </c>
      <c r="D155" s="226" t="s">
        <v>173</v>
      </c>
      <c r="E155" s="227" t="s">
        <v>3399</v>
      </c>
      <c r="F155" s="228" t="s">
        <v>3400</v>
      </c>
      <c r="G155" s="229" t="s">
        <v>1</v>
      </c>
      <c r="H155" s="230">
        <v>1</v>
      </c>
      <c r="I155" s="231"/>
      <c r="J155" s="232">
        <f>ROUND(I155*H155,2)</f>
        <v>0</v>
      </c>
      <c r="K155" s="228" t="s">
        <v>3401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178</v>
      </c>
      <c r="AT155" s="237" t="s">
        <v>173</v>
      </c>
      <c r="AU155" s="237" t="s">
        <v>86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84</v>
      </c>
      <c r="BK155" s="238">
        <f>ROUND(I155*H155,2)</f>
        <v>0</v>
      </c>
      <c r="BL155" s="17" t="s">
        <v>178</v>
      </c>
      <c r="BM155" s="237" t="s">
        <v>232</v>
      </c>
    </row>
    <row r="156" s="2" customFormat="1">
      <c r="A156" s="38"/>
      <c r="B156" s="39"/>
      <c r="C156" s="40"/>
      <c r="D156" s="246" t="s">
        <v>740</v>
      </c>
      <c r="E156" s="40"/>
      <c r="F156" s="297" t="s">
        <v>3416</v>
      </c>
      <c r="G156" s="40"/>
      <c r="H156" s="40"/>
      <c r="I156" s="241"/>
      <c r="J156" s="40"/>
      <c r="K156" s="40"/>
      <c r="L156" s="44"/>
      <c r="M156" s="242"/>
      <c r="N156" s="24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740</v>
      </c>
      <c r="AU156" s="17" t="s">
        <v>86</v>
      </c>
    </row>
    <row r="157" s="2" customFormat="1" ht="16.5" customHeight="1">
      <c r="A157" s="38"/>
      <c r="B157" s="39"/>
      <c r="C157" s="226" t="s">
        <v>224</v>
      </c>
      <c r="D157" s="226" t="s">
        <v>173</v>
      </c>
      <c r="E157" s="227" t="s">
        <v>3403</v>
      </c>
      <c r="F157" s="228" t="s">
        <v>3404</v>
      </c>
      <c r="G157" s="229" t="s">
        <v>1</v>
      </c>
      <c r="H157" s="230">
        <v>1</v>
      </c>
      <c r="I157" s="231"/>
      <c r="J157" s="232">
        <f>ROUND(I157*H157,2)</f>
        <v>0</v>
      </c>
      <c r="K157" s="228" t="s">
        <v>3401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178</v>
      </c>
      <c r="AT157" s="237" t="s">
        <v>173</v>
      </c>
      <c r="AU157" s="237" t="s">
        <v>86</v>
      </c>
      <c r="AY157" s="17" t="s">
        <v>171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84</v>
      </c>
      <c r="BK157" s="238">
        <f>ROUND(I157*H157,2)</f>
        <v>0</v>
      </c>
      <c r="BL157" s="17" t="s">
        <v>178</v>
      </c>
      <c r="BM157" s="237" t="s">
        <v>237</v>
      </c>
    </row>
    <row r="158" s="2" customFormat="1">
      <c r="A158" s="38"/>
      <c r="B158" s="39"/>
      <c r="C158" s="40"/>
      <c r="D158" s="246" t="s">
        <v>740</v>
      </c>
      <c r="E158" s="40"/>
      <c r="F158" s="297" t="s">
        <v>3405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740</v>
      </c>
      <c r="AU158" s="17" t="s">
        <v>86</v>
      </c>
    </row>
    <row r="159" s="2" customFormat="1" ht="16.5" customHeight="1">
      <c r="A159" s="38"/>
      <c r="B159" s="39"/>
      <c r="C159" s="226" t="s">
        <v>212</v>
      </c>
      <c r="D159" s="226" t="s">
        <v>173</v>
      </c>
      <c r="E159" s="227" t="s">
        <v>3406</v>
      </c>
      <c r="F159" s="228" t="s">
        <v>3407</v>
      </c>
      <c r="G159" s="229" t="s">
        <v>1</v>
      </c>
      <c r="H159" s="230">
        <v>1</v>
      </c>
      <c r="I159" s="231"/>
      <c r="J159" s="232">
        <f>ROUND(I159*H159,2)</f>
        <v>0</v>
      </c>
      <c r="K159" s="228" t="s">
        <v>3401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178</v>
      </c>
      <c r="AT159" s="237" t="s">
        <v>173</v>
      </c>
      <c r="AU159" s="237" t="s">
        <v>86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84</v>
      </c>
      <c r="BK159" s="238">
        <f>ROUND(I159*H159,2)</f>
        <v>0</v>
      </c>
      <c r="BL159" s="17" t="s">
        <v>178</v>
      </c>
      <c r="BM159" s="237" t="s">
        <v>242</v>
      </c>
    </row>
    <row r="160" s="2" customFormat="1">
      <c r="A160" s="38"/>
      <c r="B160" s="39"/>
      <c r="C160" s="40"/>
      <c r="D160" s="246" t="s">
        <v>740</v>
      </c>
      <c r="E160" s="40"/>
      <c r="F160" s="297" t="s">
        <v>3408</v>
      </c>
      <c r="G160" s="40"/>
      <c r="H160" s="40"/>
      <c r="I160" s="241"/>
      <c r="J160" s="40"/>
      <c r="K160" s="40"/>
      <c r="L160" s="44"/>
      <c r="M160" s="242"/>
      <c r="N160" s="243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740</v>
      </c>
      <c r="AU160" s="17" t="s">
        <v>86</v>
      </c>
    </row>
    <row r="161" s="12" customFormat="1" ht="22.8" customHeight="1">
      <c r="A161" s="12"/>
      <c r="B161" s="210"/>
      <c r="C161" s="211"/>
      <c r="D161" s="212" t="s">
        <v>75</v>
      </c>
      <c r="E161" s="224" t="s">
        <v>3417</v>
      </c>
      <c r="F161" s="224" t="s">
        <v>3418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SUM(P162:P167)</f>
        <v>0</v>
      </c>
      <c r="Q161" s="218"/>
      <c r="R161" s="219">
        <f>SUM(R162:R167)</f>
        <v>0</v>
      </c>
      <c r="S161" s="218"/>
      <c r="T161" s="220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84</v>
      </c>
      <c r="AT161" s="222" t="s">
        <v>75</v>
      </c>
      <c r="AU161" s="222" t="s">
        <v>84</v>
      </c>
      <c r="AY161" s="221" t="s">
        <v>171</v>
      </c>
      <c r="BK161" s="223">
        <f>SUM(BK162:BK167)</f>
        <v>0</v>
      </c>
    </row>
    <row r="162" s="2" customFormat="1" ht="24.15" customHeight="1">
      <c r="A162" s="38"/>
      <c r="B162" s="39"/>
      <c r="C162" s="226" t="s">
        <v>234</v>
      </c>
      <c r="D162" s="226" t="s">
        <v>173</v>
      </c>
      <c r="E162" s="227" t="s">
        <v>3399</v>
      </c>
      <c r="F162" s="228" t="s">
        <v>3400</v>
      </c>
      <c r="G162" s="229" t="s">
        <v>1</v>
      </c>
      <c r="H162" s="230">
        <v>1</v>
      </c>
      <c r="I162" s="231"/>
      <c r="J162" s="232">
        <f>ROUND(I162*H162,2)</f>
        <v>0</v>
      </c>
      <c r="K162" s="228" t="s">
        <v>3401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178</v>
      </c>
      <c r="AT162" s="237" t="s">
        <v>173</v>
      </c>
      <c r="AU162" s="237" t="s">
        <v>86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84</v>
      </c>
      <c r="BK162" s="238">
        <f>ROUND(I162*H162,2)</f>
        <v>0</v>
      </c>
      <c r="BL162" s="17" t="s">
        <v>178</v>
      </c>
      <c r="BM162" s="237" t="s">
        <v>248</v>
      </c>
    </row>
    <row r="163" s="2" customFormat="1">
      <c r="A163" s="38"/>
      <c r="B163" s="39"/>
      <c r="C163" s="40"/>
      <c r="D163" s="246" t="s">
        <v>740</v>
      </c>
      <c r="E163" s="40"/>
      <c r="F163" s="297" t="s">
        <v>3419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740</v>
      </c>
      <c r="AU163" s="17" t="s">
        <v>86</v>
      </c>
    </row>
    <row r="164" s="2" customFormat="1" ht="16.5" customHeight="1">
      <c r="A164" s="38"/>
      <c r="B164" s="39"/>
      <c r="C164" s="226" t="s">
        <v>8</v>
      </c>
      <c r="D164" s="226" t="s">
        <v>173</v>
      </c>
      <c r="E164" s="227" t="s">
        <v>3403</v>
      </c>
      <c r="F164" s="228" t="s">
        <v>3404</v>
      </c>
      <c r="G164" s="229" t="s">
        <v>1</v>
      </c>
      <c r="H164" s="230">
        <v>1</v>
      </c>
      <c r="I164" s="231"/>
      <c r="J164" s="232">
        <f>ROUND(I164*H164,2)</f>
        <v>0</v>
      </c>
      <c r="K164" s="228" t="s">
        <v>3401</v>
      </c>
      <c r="L164" s="44"/>
      <c r="M164" s="233" t="s">
        <v>1</v>
      </c>
      <c r="N164" s="234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178</v>
      </c>
      <c r="AT164" s="237" t="s">
        <v>173</v>
      </c>
      <c r="AU164" s="237" t="s">
        <v>86</v>
      </c>
      <c r="AY164" s="17" t="s">
        <v>171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84</v>
      </c>
      <c r="BK164" s="238">
        <f>ROUND(I164*H164,2)</f>
        <v>0</v>
      </c>
      <c r="BL164" s="17" t="s">
        <v>178</v>
      </c>
      <c r="BM164" s="237" t="s">
        <v>253</v>
      </c>
    </row>
    <row r="165" s="2" customFormat="1">
      <c r="A165" s="38"/>
      <c r="B165" s="39"/>
      <c r="C165" s="40"/>
      <c r="D165" s="246" t="s">
        <v>740</v>
      </c>
      <c r="E165" s="40"/>
      <c r="F165" s="297" t="s">
        <v>3420</v>
      </c>
      <c r="G165" s="40"/>
      <c r="H165" s="40"/>
      <c r="I165" s="241"/>
      <c r="J165" s="40"/>
      <c r="K165" s="40"/>
      <c r="L165" s="44"/>
      <c r="M165" s="242"/>
      <c r="N165" s="243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740</v>
      </c>
      <c r="AU165" s="17" t="s">
        <v>86</v>
      </c>
    </row>
    <row r="166" s="2" customFormat="1" ht="16.5" customHeight="1">
      <c r="A166" s="38"/>
      <c r="B166" s="39"/>
      <c r="C166" s="226" t="s">
        <v>245</v>
      </c>
      <c r="D166" s="226" t="s">
        <v>173</v>
      </c>
      <c r="E166" s="227" t="s">
        <v>3406</v>
      </c>
      <c r="F166" s="228" t="s">
        <v>3407</v>
      </c>
      <c r="G166" s="229" t="s">
        <v>1</v>
      </c>
      <c r="H166" s="230">
        <v>1</v>
      </c>
      <c r="I166" s="231"/>
      <c r="J166" s="232">
        <f>ROUND(I166*H166,2)</f>
        <v>0</v>
      </c>
      <c r="K166" s="228" t="s">
        <v>3401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178</v>
      </c>
      <c r="AT166" s="237" t="s">
        <v>173</v>
      </c>
      <c r="AU166" s="237" t="s">
        <v>86</v>
      </c>
      <c r="AY166" s="17" t="s">
        <v>171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84</v>
      </c>
      <c r="BK166" s="238">
        <f>ROUND(I166*H166,2)</f>
        <v>0</v>
      </c>
      <c r="BL166" s="17" t="s">
        <v>178</v>
      </c>
      <c r="BM166" s="237" t="s">
        <v>259</v>
      </c>
    </row>
    <row r="167" s="2" customFormat="1">
      <c r="A167" s="38"/>
      <c r="B167" s="39"/>
      <c r="C167" s="40"/>
      <c r="D167" s="246" t="s">
        <v>740</v>
      </c>
      <c r="E167" s="40"/>
      <c r="F167" s="297" t="s">
        <v>3408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740</v>
      </c>
      <c r="AU167" s="17" t="s">
        <v>86</v>
      </c>
    </row>
    <row r="168" s="12" customFormat="1" ht="22.8" customHeight="1">
      <c r="A168" s="12"/>
      <c r="B168" s="210"/>
      <c r="C168" s="211"/>
      <c r="D168" s="212" t="s">
        <v>75</v>
      </c>
      <c r="E168" s="224" t="s">
        <v>3421</v>
      </c>
      <c r="F168" s="224" t="s">
        <v>3422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P169+P180+P208</f>
        <v>0</v>
      </c>
      <c r="Q168" s="218"/>
      <c r="R168" s="219">
        <f>R169+R180+R208</f>
        <v>0</v>
      </c>
      <c r="S168" s="218"/>
      <c r="T168" s="220">
        <f>T169+T180+T208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84</v>
      </c>
      <c r="AT168" s="222" t="s">
        <v>75</v>
      </c>
      <c r="AU168" s="222" t="s">
        <v>84</v>
      </c>
      <c r="AY168" s="221" t="s">
        <v>171</v>
      </c>
      <c r="BK168" s="223">
        <f>BK169+BK180+BK208</f>
        <v>0</v>
      </c>
    </row>
    <row r="169" s="12" customFormat="1" ht="20.88" customHeight="1">
      <c r="A169" s="12"/>
      <c r="B169" s="210"/>
      <c r="C169" s="211"/>
      <c r="D169" s="212" t="s">
        <v>75</v>
      </c>
      <c r="E169" s="224" t="s">
        <v>3423</v>
      </c>
      <c r="F169" s="224" t="s">
        <v>3424</v>
      </c>
      <c r="G169" s="211"/>
      <c r="H169" s="211"/>
      <c r="I169" s="214"/>
      <c r="J169" s="225">
        <f>BK169</f>
        <v>0</v>
      </c>
      <c r="K169" s="211"/>
      <c r="L169" s="216"/>
      <c r="M169" s="217"/>
      <c r="N169" s="218"/>
      <c r="O169" s="218"/>
      <c r="P169" s="219">
        <f>SUM(P170:P179)</f>
        <v>0</v>
      </c>
      <c r="Q169" s="218"/>
      <c r="R169" s="219">
        <f>SUM(R170:R179)</f>
        <v>0</v>
      </c>
      <c r="S169" s="218"/>
      <c r="T169" s="220">
        <f>SUM(T170:T179)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1" t="s">
        <v>84</v>
      </c>
      <c r="AT169" s="222" t="s">
        <v>75</v>
      </c>
      <c r="AU169" s="222" t="s">
        <v>86</v>
      </c>
      <c r="AY169" s="221" t="s">
        <v>171</v>
      </c>
      <c r="BK169" s="223">
        <f>SUM(BK170:BK179)</f>
        <v>0</v>
      </c>
    </row>
    <row r="170" s="2" customFormat="1" ht="24.15" customHeight="1">
      <c r="A170" s="38"/>
      <c r="B170" s="39"/>
      <c r="C170" s="226" t="s">
        <v>221</v>
      </c>
      <c r="D170" s="226" t="s">
        <v>173</v>
      </c>
      <c r="E170" s="227" t="s">
        <v>3399</v>
      </c>
      <c r="F170" s="228" t="s">
        <v>3400</v>
      </c>
      <c r="G170" s="229" t="s">
        <v>1</v>
      </c>
      <c r="H170" s="230">
        <v>1</v>
      </c>
      <c r="I170" s="231"/>
      <c r="J170" s="232">
        <f>ROUND(I170*H170,2)</f>
        <v>0</v>
      </c>
      <c r="K170" s="228" t="s">
        <v>3401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178</v>
      </c>
      <c r="AT170" s="237" t="s">
        <v>173</v>
      </c>
      <c r="AU170" s="237" t="s">
        <v>190</v>
      </c>
      <c r="AY170" s="17" t="s">
        <v>171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84</v>
      </c>
      <c r="BK170" s="238">
        <f>ROUND(I170*H170,2)</f>
        <v>0</v>
      </c>
      <c r="BL170" s="17" t="s">
        <v>178</v>
      </c>
      <c r="BM170" s="237" t="s">
        <v>263</v>
      </c>
    </row>
    <row r="171" s="2" customFormat="1">
      <c r="A171" s="38"/>
      <c r="B171" s="39"/>
      <c r="C171" s="40"/>
      <c r="D171" s="246" t="s">
        <v>740</v>
      </c>
      <c r="E171" s="40"/>
      <c r="F171" s="297" t="s">
        <v>3425</v>
      </c>
      <c r="G171" s="40"/>
      <c r="H171" s="40"/>
      <c r="I171" s="241"/>
      <c r="J171" s="40"/>
      <c r="K171" s="40"/>
      <c r="L171" s="44"/>
      <c r="M171" s="242"/>
      <c r="N171" s="24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740</v>
      </c>
      <c r="AU171" s="17" t="s">
        <v>190</v>
      </c>
    </row>
    <row r="172" s="2" customFormat="1" ht="24.15" customHeight="1">
      <c r="A172" s="38"/>
      <c r="B172" s="39"/>
      <c r="C172" s="226" t="s">
        <v>256</v>
      </c>
      <c r="D172" s="226" t="s">
        <v>173</v>
      </c>
      <c r="E172" s="227" t="s">
        <v>3399</v>
      </c>
      <c r="F172" s="228" t="s">
        <v>3400</v>
      </c>
      <c r="G172" s="229" t="s">
        <v>1</v>
      </c>
      <c r="H172" s="230">
        <v>1</v>
      </c>
      <c r="I172" s="231"/>
      <c r="J172" s="232">
        <f>ROUND(I172*H172,2)</f>
        <v>0</v>
      </c>
      <c r="K172" s="228" t="s">
        <v>3401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178</v>
      </c>
      <c r="AT172" s="237" t="s">
        <v>173</v>
      </c>
      <c r="AU172" s="237" t="s">
        <v>190</v>
      </c>
      <c r="AY172" s="17" t="s">
        <v>171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84</v>
      </c>
      <c r="BK172" s="238">
        <f>ROUND(I172*H172,2)</f>
        <v>0</v>
      </c>
      <c r="BL172" s="17" t="s">
        <v>178</v>
      </c>
      <c r="BM172" s="237" t="s">
        <v>271</v>
      </c>
    </row>
    <row r="173" s="2" customFormat="1">
      <c r="A173" s="38"/>
      <c r="B173" s="39"/>
      <c r="C173" s="40"/>
      <c r="D173" s="246" t="s">
        <v>740</v>
      </c>
      <c r="E173" s="40"/>
      <c r="F173" s="297" t="s">
        <v>3426</v>
      </c>
      <c r="G173" s="40"/>
      <c r="H173" s="40"/>
      <c r="I173" s="241"/>
      <c r="J173" s="40"/>
      <c r="K173" s="40"/>
      <c r="L173" s="44"/>
      <c r="M173" s="242"/>
      <c r="N173" s="243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740</v>
      </c>
      <c r="AU173" s="17" t="s">
        <v>190</v>
      </c>
    </row>
    <row r="174" s="2" customFormat="1" ht="16.5" customHeight="1">
      <c r="A174" s="38"/>
      <c r="B174" s="39"/>
      <c r="C174" s="226" t="s">
        <v>227</v>
      </c>
      <c r="D174" s="226" t="s">
        <v>173</v>
      </c>
      <c r="E174" s="227" t="s">
        <v>3427</v>
      </c>
      <c r="F174" s="228" t="s">
        <v>3428</v>
      </c>
      <c r="G174" s="229" t="s">
        <v>1</v>
      </c>
      <c r="H174" s="230">
        <v>1</v>
      </c>
      <c r="I174" s="231"/>
      <c r="J174" s="232">
        <f>ROUND(I174*H174,2)</f>
        <v>0</v>
      </c>
      <c r="K174" s="228" t="s">
        <v>3401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178</v>
      </c>
      <c r="AT174" s="237" t="s">
        <v>173</v>
      </c>
      <c r="AU174" s="237" t="s">
        <v>190</v>
      </c>
      <c r="AY174" s="17" t="s">
        <v>171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84</v>
      </c>
      <c r="BK174" s="238">
        <f>ROUND(I174*H174,2)</f>
        <v>0</v>
      </c>
      <c r="BL174" s="17" t="s">
        <v>178</v>
      </c>
      <c r="BM174" s="237" t="s">
        <v>275</v>
      </c>
    </row>
    <row r="175" s="2" customFormat="1">
      <c r="A175" s="38"/>
      <c r="B175" s="39"/>
      <c r="C175" s="40"/>
      <c r="D175" s="246" t="s">
        <v>740</v>
      </c>
      <c r="E175" s="40"/>
      <c r="F175" s="297" t="s">
        <v>3429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740</v>
      </c>
      <c r="AU175" s="17" t="s">
        <v>190</v>
      </c>
    </row>
    <row r="176" s="2" customFormat="1" ht="16.5" customHeight="1">
      <c r="A176" s="38"/>
      <c r="B176" s="39"/>
      <c r="C176" s="226" t="s">
        <v>266</v>
      </c>
      <c r="D176" s="226" t="s">
        <v>173</v>
      </c>
      <c r="E176" s="227" t="s">
        <v>3430</v>
      </c>
      <c r="F176" s="228" t="s">
        <v>3431</v>
      </c>
      <c r="G176" s="229" t="s">
        <v>1</v>
      </c>
      <c r="H176" s="230">
        <v>1</v>
      </c>
      <c r="I176" s="231"/>
      <c r="J176" s="232">
        <f>ROUND(I176*H176,2)</f>
        <v>0</v>
      </c>
      <c r="K176" s="228" t="s">
        <v>3401</v>
      </c>
      <c r="L176" s="44"/>
      <c r="M176" s="233" t="s">
        <v>1</v>
      </c>
      <c r="N176" s="234" t="s">
        <v>41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178</v>
      </c>
      <c r="AT176" s="237" t="s">
        <v>173</v>
      </c>
      <c r="AU176" s="237" t="s">
        <v>190</v>
      </c>
      <c r="AY176" s="17" t="s">
        <v>171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84</v>
      </c>
      <c r="BK176" s="238">
        <f>ROUND(I176*H176,2)</f>
        <v>0</v>
      </c>
      <c r="BL176" s="17" t="s">
        <v>178</v>
      </c>
      <c r="BM176" s="237" t="s">
        <v>281</v>
      </c>
    </row>
    <row r="177" s="2" customFormat="1">
      <c r="A177" s="38"/>
      <c r="B177" s="39"/>
      <c r="C177" s="40"/>
      <c r="D177" s="246" t="s">
        <v>740</v>
      </c>
      <c r="E177" s="40"/>
      <c r="F177" s="297" t="s">
        <v>3432</v>
      </c>
      <c r="G177" s="40"/>
      <c r="H177" s="40"/>
      <c r="I177" s="241"/>
      <c r="J177" s="40"/>
      <c r="K177" s="40"/>
      <c r="L177" s="44"/>
      <c r="M177" s="242"/>
      <c r="N177" s="24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740</v>
      </c>
      <c r="AU177" s="17" t="s">
        <v>190</v>
      </c>
    </row>
    <row r="178" s="2" customFormat="1" ht="24.15" customHeight="1">
      <c r="A178" s="38"/>
      <c r="B178" s="39"/>
      <c r="C178" s="226" t="s">
        <v>232</v>
      </c>
      <c r="D178" s="226" t="s">
        <v>173</v>
      </c>
      <c r="E178" s="227" t="s">
        <v>3433</v>
      </c>
      <c r="F178" s="228" t="s">
        <v>3434</v>
      </c>
      <c r="G178" s="229" t="s">
        <v>1</v>
      </c>
      <c r="H178" s="230">
        <v>1</v>
      </c>
      <c r="I178" s="231"/>
      <c r="J178" s="232">
        <f>ROUND(I178*H178,2)</f>
        <v>0</v>
      </c>
      <c r="K178" s="228" t="s">
        <v>3401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178</v>
      </c>
      <c r="AT178" s="237" t="s">
        <v>173</v>
      </c>
      <c r="AU178" s="237" t="s">
        <v>190</v>
      </c>
      <c r="AY178" s="17" t="s">
        <v>171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84</v>
      </c>
      <c r="BK178" s="238">
        <f>ROUND(I178*H178,2)</f>
        <v>0</v>
      </c>
      <c r="BL178" s="17" t="s">
        <v>178</v>
      </c>
      <c r="BM178" s="237" t="s">
        <v>287</v>
      </c>
    </row>
    <row r="179" s="2" customFormat="1">
      <c r="A179" s="38"/>
      <c r="B179" s="39"/>
      <c r="C179" s="40"/>
      <c r="D179" s="246" t="s">
        <v>740</v>
      </c>
      <c r="E179" s="40"/>
      <c r="F179" s="297" t="s">
        <v>3435</v>
      </c>
      <c r="G179" s="40"/>
      <c r="H179" s="40"/>
      <c r="I179" s="241"/>
      <c r="J179" s="40"/>
      <c r="K179" s="40"/>
      <c r="L179" s="44"/>
      <c r="M179" s="242"/>
      <c r="N179" s="24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740</v>
      </c>
      <c r="AU179" s="17" t="s">
        <v>190</v>
      </c>
    </row>
    <row r="180" s="12" customFormat="1" ht="20.88" customHeight="1">
      <c r="A180" s="12"/>
      <c r="B180" s="210"/>
      <c r="C180" s="211"/>
      <c r="D180" s="212" t="s">
        <v>75</v>
      </c>
      <c r="E180" s="224" t="s">
        <v>3436</v>
      </c>
      <c r="F180" s="224" t="s">
        <v>3437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SUM(P181:P207)</f>
        <v>0</v>
      </c>
      <c r="Q180" s="218"/>
      <c r="R180" s="219">
        <f>SUM(R181:R207)</f>
        <v>0</v>
      </c>
      <c r="S180" s="218"/>
      <c r="T180" s="220">
        <f>SUM(T181:T207)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84</v>
      </c>
      <c r="AT180" s="222" t="s">
        <v>75</v>
      </c>
      <c r="AU180" s="222" t="s">
        <v>86</v>
      </c>
      <c r="AY180" s="221" t="s">
        <v>171</v>
      </c>
      <c r="BK180" s="223">
        <f>SUM(BK181:BK207)</f>
        <v>0</v>
      </c>
    </row>
    <row r="181" s="2" customFormat="1" ht="16.5" customHeight="1">
      <c r="A181" s="38"/>
      <c r="B181" s="39"/>
      <c r="C181" s="226" t="s">
        <v>278</v>
      </c>
      <c r="D181" s="226" t="s">
        <v>173</v>
      </c>
      <c r="E181" s="227" t="s">
        <v>3438</v>
      </c>
      <c r="F181" s="228" t="s">
        <v>3439</v>
      </c>
      <c r="G181" s="229" t="s">
        <v>1</v>
      </c>
      <c r="H181" s="230">
        <v>1</v>
      </c>
      <c r="I181" s="231"/>
      <c r="J181" s="232">
        <f>ROUND(I181*H181,2)</f>
        <v>0</v>
      </c>
      <c r="K181" s="228" t="s">
        <v>3401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178</v>
      </c>
      <c r="AT181" s="237" t="s">
        <v>173</v>
      </c>
      <c r="AU181" s="237" t="s">
        <v>190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84</v>
      </c>
      <c r="BK181" s="238">
        <f>ROUND(I181*H181,2)</f>
        <v>0</v>
      </c>
      <c r="BL181" s="17" t="s">
        <v>178</v>
      </c>
      <c r="BM181" s="237" t="s">
        <v>294</v>
      </c>
    </row>
    <row r="182" s="2" customFormat="1">
      <c r="A182" s="38"/>
      <c r="B182" s="39"/>
      <c r="C182" s="40"/>
      <c r="D182" s="246" t="s">
        <v>740</v>
      </c>
      <c r="E182" s="40"/>
      <c r="F182" s="297" t="s">
        <v>3440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740</v>
      </c>
      <c r="AU182" s="17" t="s">
        <v>190</v>
      </c>
    </row>
    <row r="183" s="2" customFormat="1" ht="16.5" customHeight="1">
      <c r="A183" s="38"/>
      <c r="B183" s="39"/>
      <c r="C183" s="226" t="s">
        <v>237</v>
      </c>
      <c r="D183" s="226" t="s">
        <v>173</v>
      </c>
      <c r="E183" s="227" t="s">
        <v>3441</v>
      </c>
      <c r="F183" s="228" t="s">
        <v>3442</v>
      </c>
      <c r="G183" s="229" t="s">
        <v>1</v>
      </c>
      <c r="H183" s="230">
        <v>4</v>
      </c>
      <c r="I183" s="231"/>
      <c r="J183" s="232">
        <f>ROUND(I183*H183,2)</f>
        <v>0</v>
      </c>
      <c r="K183" s="228" t="s">
        <v>3401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178</v>
      </c>
      <c r="AT183" s="237" t="s">
        <v>173</v>
      </c>
      <c r="AU183" s="237" t="s">
        <v>190</v>
      </c>
      <c r="AY183" s="17" t="s">
        <v>171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84</v>
      </c>
      <c r="BK183" s="238">
        <f>ROUND(I183*H183,2)</f>
        <v>0</v>
      </c>
      <c r="BL183" s="17" t="s">
        <v>178</v>
      </c>
      <c r="BM183" s="237" t="s">
        <v>301</v>
      </c>
    </row>
    <row r="184" s="2" customFormat="1">
      <c r="A184" s="38"/>
      <c r="B184" s="39"/>
      <c r="C184" s="40"/>
      <c r="D184" s="246" t="s">
        <v>740</v>
      </c>
      <c r="E184" s="40"/>
      <c r="F184" s="297" t="s">
        <v>3443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740</v>
      </c>
      <c r="AU184" s="17" t="s">
        <v>190</v>
      </c>
    </row>
    <row r="185" s="2" customFormat="1" ht="16.5" customHeight="1">
      <c r="A185" s="38"/>
      <c r="B185" s="39"/>
      <c r="C185" s="226" t="s">
        <v>7</v>
      </c>
      <c r="D185" s="226" t="s">
        <v>173</v>
      </c>
      <c r="E185" s="227" t="s">
        <v>3444</v>
      </c>
      <c r="F185" s="228" t="s">
        <v>3445</v>
      </c>
      <c r="G185" s="229" t="s">
        <v>1</v>
      </c>
      <c r="H185" s="230">
        <v>4</v>
      </c>
      <c r="I185" s="231"/>
      <c r="J185" s="232">
        <f>ROUND(I185*H185,2)</f>
        <v>0</v>
      </c>
      <c r="K185" s="228" t="s">
        <v>3401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178</v>
      </c>
      <c r="AT185" s="237" t="s">
        <v>173</v>
      </c>
      <c r="AU185" s="237" t="s">
        <v>190</v>
      </c>
      <c r="AY185" s="17" t="s">
        <v>171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84</v>
      </c>
      <c r="BK185" s="238">
        <f>ROUND(I185*H185,2)</f>
        <v>0</v>
      </c>
      <c r="BL185" s="17" t="s">
        <v>178</v>
      </c>
      <c r="BM185" s="237" t="s">
        <v>307</v>
      </c>
    </row>
    <row r="186" s="2" customFormat="1">
      <c r="A186" s="38"/>
      <c r="B186" s="39"/>
      <c r="C186" s="40"/>
      <c r="D186" s="246" t="s">
        <v>740</v>
      </c>
      <c r="E186" s="40"/>
      <c r="F186" s="297" t="s">
        <v>3443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740</v>
      </c>
      <c r="AU186" s="17" t="s">
        <v>190</v>
      </c>
    </row>
    <row r="187" s="2" customFormat="1" ht="16.5" customHeight="1">
      <c r="A187" s="38"/>
      <c r="B187" s="39"/>
      <c r="C187" s="226" t="s">
        <v>242</v>
      </c>
      <c r="D187" s="226" t="s">
        <v>173</v>
      </c>
      <c r="E187" s="227" t="s">
        <v>3446</v>
      </c>
      <c r="F187" s="228" t="s">
        <v>3447</v>
      </c>
      <c r="G187" s="229" t="s">
        <v>1</v>
      </c>
      <c r="H187" s="230">
        <v>1</v>
      </c>
      <c r="I187" s="231"/>
      <c r="J187" s="232">
        <f>ROUND(I187*H187,2)</f>
        <v>0</v>
      </c>
      <c r="K187" s="228" t="s">
        <v>3401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178</v>
      </c>
      <c r="AT187" s="237" t="s">
        <v>173</v>
      </c>
      <c r="AU187" s="237" t="s">
        <v>190</v>
      </c>
      <c r="AY187" s="17" t="s">
        <v>171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84</v>
      </c>
      <c r="BK187" s="238">
        <f>ROUND(I187*H187,2)</f>
        <v>0</v>
      </c>
      <c r="BL187" s="17" t="s">
        <v>178</v>
      </c>
      <c r="BM187" s="237" t="s">
        <v>311</v>
      </c>
    </row>
    <row r="188" s="2" customFormat="1">
      <c r="A188" s="38"/>
      <c r="B188" s="39"/>
      <c r="C188" s="40"/>
      <c r="D188" s="246" t="s">
        <v>740</v>
      </c>
      <c r="E188" s="40"/>
      <c r="F188" s="297" t="s">
        <v>3448</v>
      </c>
      <c r="G188" s="40"/>
      <c r="H188" s="40"/>
      <c r="I188" s="241"/>
      <c r="J188" s="40"/>
      <c r="K188" s="40"/>
      <c r="L188" s="44"/>
      <c r="M188" s="242"/>
      <c r="N188" s="24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740</v>
      </c>
      <c r="AU188" s="17" t="s">
        <v>190</v>
      </c>
    </row>
    <row r="189" s="2" customFormat="1" ht="16.5" customHeight="1">
      <c r="A189" s="38"/>
      <c r="B189" s="39"/>
      <c r="C189" s="226" t="s">
        <v>303</v>
      </c>
      <c r="D189" s="226" t="s">
        <v>173</v>
      </c>
      <c r="E189" s="227" t="s">
        <v>3449</v>
      </c>
      <c r="F189" s="228" t="s">
        <v>3445</v>
      </c>
      <c r="G189" s="229" t="s">
        <v>1</v>
      </c>
      <c r="H189" s="230">
        <v>1</v>
      </c>
      <c r="I189" s="231"/>
      <c r="J189" s="232">
        <f>ROUND(I189*H189,2)</f>
        <v>0</v>
      </c>
      <c r="K189" s="228" t="s">
        <v>3401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178</v>
      </c>
      <c r="AT189" s="237" t="s">
        <v>173</v>
      </c>
      <c r="AU189" s="237" t="s">
        <v>190</v>
      </c>
      <c r="AY189" s="17" t="s">
        <v>171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84</v>
      </c>
      <c r="BK189" s="238">
        <f>ROUND(I189*H189,2)</f>
        <v>0</v>
      </c>
      <c r="BL189" s="17" t="s">
        <v>178</v>
      </c>
      <c r="BM189" s="237" t="s">
        <v>316</v>
      </c>
    </row>
    <row r="190" s="2" customFormat="1">
      <c r="A190" s="38"/>
      <c r="B190" s="39"/>
      <c r="C190" s="40"/>
      <c r="D190" s="246" t="s">
        <v>740</v>
      </c>
      <c r="E190" s="40"/>
      <c r="F190" s="297" t="s">
        <v>3443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740</v>
      </c>
      <c r="AU190" s="17" t="s">
        <v>190</v>
      </c>
    </row>
    <row r="191" s="2" customFormat="1" ht="16.5" customHeight="1">
      <c r="A191" s="38"/>
      <c r="B191" s="39"/>
      <c r="C191" s="226" t="s">
        <v>248</v>
      </c>
      <c r="D191" s="226" t="s">
        <v>173</v>
      </c>
      <c r="E191" s="227" t="s">
        <v>3450</v>
      </c>
      <c r="F191" s="228" t="s">
        <v>3451</v>
      </c>
      <c r="G191" s="229" t="s">
        <v>1</v>
      </c>
      <c r="H191" s="230">
        <v>6</v>
      </c>
      <c r="I191" s="231"/>
      <c r="J191" s="232">
        <f>ROUND(I191*H191,2)</f>
        <v>0</v>
      </c>
      <c r="K191" s="228" t="s">
        <v>3401</v>
      </c>
      <c r="L191" s="44"/>
      <c r="M191" s="233" t="s">
        <v>1</v>
      </c>
      <c r="N191" s="234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178</v>
      </c>
      <c r="AT191" s="237" t="s">
        <v>173</v>
      </c>
      <c r="AU191" s="237" t="s">
        <v>190</v>
      </c>
      <c r="AY191" s="17" t="s">
        <v>171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84</v>
      </c>
      <c r="BK191" s="238">
        <f>ROUND(I191*H191,2)</f>
        <v>0</v>
      </c>
      <c r="BL191" s="17" t="s">
        <v>178</v>
      </c>
      <c r="BM191" s="237" t="s">
        <v>322</v>
      </c>
    </row>
    <row r="192" s="2" customFormat="1">
      <c r="A192" s="38"/>
      <c r="B192" s="39"/>
      <c r="C192" s="40"/>
      <c r="D192" s="246" t="s">
        <v>740</v>
      </c>
      <c r="E192" s="40"/>
      <c r="F192" s="297" t="s">
        <v>3452</v>
      </c>
      <c r="G192" s="40"/>
      <c r="H192" s="40"/>
      <c r="I192" s="241"/>
      <c r="J192" s="40"/>
      <c r="K192" s="40"/>
      <c r="L192" s="44"/>
      <c r="M192" s="242"/>
      <c r="N192" s="243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740</v>
      </c>
      <c r="AU192" s="17" t="s">
        <v>190</v>
      </c>
    </row>
    <row r="193" s="2" customFormat="1" ht="16.5" customHeight="1">
      <c r="A193" s="38"/>
      <c r="B193" s="39"/>
      <c r="C193" s="226" t="s">
        <v>313</v>
      </c>
      <c r="D193" s="226" t="s">
        <v>173</v>
      </c>
      <c r="E193" s="227" t="s">
        <v>3450</v>
      </c>
      <c r="F193" s="228" t="s">
        <v>3451</v>
      </c>
      <c r="G193" s="229" t="s">
        <v>1</v>
      </c>
      <c r="H193" s="230">
        <v>6</v>
      </c>
      <c r="I193" s="231"/>
      <c r="J193" s="232">
        <f>ROUND(I193*H193,2)</f>
        <v>0</v>
      </c>
      <c r="K193" s="228" t="s">
        <v>3401</v>
      </c>
      <c r="L193" s="44"/>
      <c r="M193" s="233" t="s">
        <v>1</v>
      </c>
      <c r="N193" s="234" t="s">
        <v>41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178</v>
      </c>
      <c r="AT193" s="237" t="s">
        <v>173</v>
      </c>
      <c r="AU193" s="237" t="s">
        <v>190</v>
      </c>
      <c r="AY193" s="17" t="s">
        <v>171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84</v>
      </c>
      <c r="BK193" s="238">
        <f>ROUND(I193*H193,2)</f>
        <v>0</v>
      </c>
      <c r="BL193" s="17" t="s">
        <v>178</v>
      </c>
      <c r="BM193" s="237" t="s">
        <v>326</v>
      </c>
    </row>
    <row r="194" s="2" customFormat="1">
      <c r="A194" s="38"/>
      <c r="B194" s="39"/>
      <c r="C194" s="40"/>
      <c r="D194" s="246" t="s">
        <v>740</v>
      </c>
      <c r="E194" s="40"/>
      <c r="F194" s="297" t="s">
        <v>3453</v>
      </c>
      <c r="G194" s="40"/>
      <c r="H194" s="40"/>
      <c r="I194" s="241"/>
      <c r="J194" s="40"/>
      <c r="K194" s="40"/>
      <c r="L194" s="44"/>
      <c r="M194" s="242"/>
      <c r="N194" s="243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740</v>
      </c>
      <c r="AU194" s="17" t="s">
        <v>190</v>
      </c>
    </row>
    <row r="195" s="2" customFormat="1" ht="16.5" customHeight="1">
      <c r="A195" s="38"/>
      <c r="B195" s="39"/>
      <c r="C195" s="226" t="s">
        <v>253</v>
      </c>
      <c r="D195" s="226" t="s">
        <v>173</v>
      </c>
      <c r="E195" s="227" t="s">
        <v>3454</v>
      </c>
      <c r="F195" s="228" t="s">
        <v>3455</v>
      </c>
      <c r="G195" s="229" t="s">
        <v>1</v>
      </c>
      <c r="H195" s="230">
        <v>1</v>
      </c>
      <c r="I195" s="231"/>
      <c r="J195" s="232">
        <f>ROUND(I195*H195,2)</f>
        <v>0</v>
      </c>
      <c r="K195" s="228" t="s">
        <v>3401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178</v>
      </c>
      <c r="AT195" s="237" t="s">
        <v>173</v>
      </c>
      <c r="AU195" s="237" t="s">
        <v>190</v>
      </c>
      <c r="AY195" s="17" t="s">
        <v>171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84</v>
      </c>
      <c r="BK195" s="238">
        <f>ROUND(I195*H195,2)</f>
        <v>0</v>
      </c>
      <c r="BL195" s="17" t="s">
        <v>178</v>
      </c>
      <c r="BM195" s="237" t="s">
        <v>329</v>
      </c>
    </row>
    <row r="196" s="2" customFormat="1">
      <c r="A196" s="38"/>
      <c r="B196" s="39"/>
      <c r="C196" s="40"/>
      <c r="D196" s="246" t="s">
        <v>740</v>
      </c>
      <c r="E196" s="40"/>
      <c r="F196" s="297" t="s">
        <v>3456</v>
      </c>
      <c r="G196" s="40"/>
      <c r="H196" s="40"/>
      <c r="I196" s="241"/>
      <c r="J196" s="40"/>
      <c r="K196" s="40"/>
      <c r="L196" s="44"/>
      <c r="M196" s="242"/>
      <c r="N196" s="243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740</v>
      </c>
      <c r="AU196" s="17" t="s">
        <v>190</v>
      </c>
    </row>
    <row r="197" s="2" customFormat="1" ht="16.5" customHeight="1">
      <c r="A197" s="38"/>
      <c r="B197" s="39"/>
      <c r="C197" s="226" t="s">
        <v>323</v>
      </c>
      <c r="D197" s="226" t="s">
        <v>173</v>
      </c>
      <c r="E197" s="227" t="s">
        <v>3457</v>
      </c>
      <c r="F197" s="228" t="s">
        <v>3458</v>
      </c>
      <c r="G197" s="229" t="s">
        <v>1</v>
      </c>
      <c r="H197" s="230">
        <v>6</v>
      </c>
      <c r="I197" s="231"/>
      <c r="J197" s="232">
        <f>ROUND(I197*H197,2)</f>
        <v>0</v>
      </c>
      <c r="K197" s="228" t="s">
        <v>3401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178</v>
      </c>
      <c r="AT197" s="237" t="s">
        <v>173</v>
      </c>
      <c r="AU197" s="237" t="s">
        <v>190</v>
      </c>
      <c r="AY197" s="17" t="s">
        <v>171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84</v>
      </c>
      <c r="BK197" s="238">
        <f>ROUND(I197*H197,2)</f>
        <v>0</v>
      </c>
      <c r="BL197" s="17" t="s">
        <v>178</v>
      </c>
      <c r="BM197" s="237" t="s">
        <v>335</v>
      </c>
    </row>
    <row r="198" s="2" customFormat="1" ht="16.5" customHeight="1">
      <c r="A198" s="38"/>
      <c r="B198" s="39"/>
      <c r="C198" s="226" t="s">
        <v>259</v>
      </c>
      <c r="D198" s="226" t="s">
        <v>173</v>
      </c>
      <c r="E198" s="227" t="s">
        <v>3459</v>
      </c>
      <c r="F198" s="228" t="s">
        <v>3460</v>
      </c>
      <c r="G198" s="229" t="s">
        <v>1</v>
      </c>
      <c r="H198" s="230">
        <v>2</v>
      </c>
      <c r="I198" s="231"/>
      <c r="J198" s="232">
        <f>ROUND(I198*H198,2)</f>
        <v>0</v>
      </c>
      <c r="K198" s="228" t="s">
        <v>3401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178</v>
      </c>
      <c r="AT198" s="237" t="s">
        <v>173</v>
      </c>
      <c r="AU198" s="237" t="s">
        <v>190</v>
      </c>
      <c r="AY198" s="17" t="s">
        <v>171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84</v>
      </c>
      <c r="BK198" s="238">
        <f>ROUND(I198*H198,2)</f>
        <v>0</v>
      </c>
      <c r="BL198" s="17" t="s">
        <v>178</v>
      </c>
      <c r="BM198" s="237" t="s">
        <v>340</v>
      </c>
    </row>
    <row r="199" s="2" customFormat="1" ht="16.5" customHeight="1">
      <c r="A199" s="38"/>
      <c r="B199" s="39"/>
      <c r="C199" s="226" t="s">
        <v>332</v>
      </c>
      <c r="D199" s="226" t="s">
        <v>173</v>
      </c>
      <c r="E199" s="227" t="s">
        <v>3461</v>
      </c>
      <c r="F199" s="228" t="s">
        <v>3462</v>
      </c>
      <c r="G199" s="229" t="s">
        <v>1</v>
      </c>
      <c r="H199" s="230">
        <v>1</v>
      </c>
      <c r="I199" s="231"/>
      <c r="J199" s="232">
        <f>ROUND(I199*H199,2)</f>
        <v>0</v>
      </c>
      <c r="K199" s="228" t="s">
        <v>3401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178</v>
      </c>
      <c r="AT199" s="237" t="s">
        <v>173</v>
      </c>
      <c r="AU199" s="237" t="s">
        <v>190</v>
      </c>
      <c r="AY199" s="17" t="s">
        <v>171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84</v>
      </c>
      <c r="BK199" s="238">
        <f>ROUND(I199*H199,2)</f>
        <v>0</v>
      </c>
      <c r="BL199" s="17" t="s">
        <v>178</v>
      </c>
      <c r="BM199" s="237" t="s">
        <v>346</v>
      </c>
    </row>
    <row r="200" s="2" customFormat="1" ht="16.5" customHeight="1">
      <c r="A200" s="38"/>
      <c r="B200" s="39"/>
      <c r="C200" s="226" t="s">
        <v>263</v>
      </c>
      <c r="D200" s="226" t="s">
        <v>173</v>
      </c>
      <c r="E200" s="227" t="s">
        <v>3463</v>
      </c>
      <c r="F200" s="228" t="s">
        <v>3464</v>
      </c>
      <c r="G200" s="229" t="s">
        <v>1</v>
      </c>
      <c r="H200" s="230">
        <v>1</v>
      </c>
      <c r="I200" s="231"/>
      <c r="J200" s="232">
        <f>ROUND(I200*H200,2)</f>
        <v>0</v>
      </c>
      <c r="K200" s="228" t="s">
        <v>3401</v>
      </c>
      <c r="L200" s="44"/>
      <c r="M200" s="233" t="s">
        <v>1</v>
      </c>
      <c r="N200" s="234" t="s">
        <v>41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178</v>
      </c>
      <c r="AT200" s="237" t="s">
        <v>173</v>
      </c>
      <c r="AU200" s="237" t="s">
        <v>190</v>
      </c>
      <c r="AY200" s="17" t="s">
        <v>171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84</v>
      </c>
      <c r="BK200" s="238">
        <f>ROUND(I200*H200,2)</f>
        <v>0</v>
      </c>
      <c r="BL200" s="17" t="s">
        <v>178</v>
      </c>
      <c r="BM200" s="237" t="s">
        <v>351</v>
      </c>
    </row>
    <row r="201" s="2" customFormat="1" ht="16.5" customHeight="1">
      <c r="A201" s="38"/>
      <c r="B201" s="39"/>
      <c r="C201" s="226" t="s">
        <v>343</v>
      </c>
      <c r="D201" s="226" t="s">
        <v>173</v>
      </c>
      <c r="E201" s="227" t="s">
        <v>3465</v>
      </c>
      <c r="F201" s="228" t="s">
        <v>3466</v>
      </c>
      <c r="G201" s="229" t="s">
        <v>1</v>
      </c>
      <c r="H201" s="230">
        <v>1</v>
      </c>
      <c r="I201" s="231"/>
      <c r="J201" s="232">
        <f>ROUND(I201*H201,2)</f>
        <v>0</v>
      </c>
      <c r="K201" s="228" t="s">
        <v>3401</v>
      </c>
      <c r="L201" s="44"/>
      <c r="M201" s="233" t="s">
        <v>1</v>
      </c>
      <c r="N201" s="234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178</v>
      </c>
      <c r="AT201" s="237" t="s">
        <v>173</v>
      </c>
      <c r="AU201" s="237" t="s">
        <v>190</v>
      </c>
      <c r="AY201" s="17" t="s">
        <v>171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84</v>
      </c>
      <c r="BK201" s="238">
        <f>ROUND(I201*H201,2)</f>
        <v>0</v>
      </c>
      <c r="BL201" s="17" t="s">
        <v>178</v>
      </c>
      <c r="BM201" s="237" t="s">
        <v>356</v>
      </c>
    </row>
    <row r="202" s="2" customFormat="1" ht="16.5" customHeight="1">
      <c r="A202" s="38"/>
      <c r="B202" s="39"/>
      <c r="C202" s="226" t="s">
        <v>271</v>
      </c>
      <c r="D202" s="226" t="s">
        <v>173</v>
      </c>
      <c r="E202" s="227" t="s">
        <v>3467</v>
      </c>
      <c r="F202" s="228" t="s">
        <v>3468</v>
      </c>
      <c r="G202" s="229" t="s">
        <v>1</v>
      </c>
      <c r="H202" s="230">
        <v>65</v>
      </c>
      <c r="I202" s="231"/>
      <c r="J202" s="232">
        <f>ROUND(I202*H202,2)</f>
        <v>0</v>
      </c>
      <c r="K202" s="228" t="s">
        <v>3401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178</v>
      </c>
      <c r="AT202" s="237" t="s">
        <v>173</v>
      </c>
      <c r="AU202" s="237" t="s">
        <v>190</v>
      </c>
      <c r="AY202" s="17" t="s">
        <v>171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84</v>
      </c>
      <c r="BK202" s="238">
        <f>ROUND(I202*H202,2)</f>
        <v>0</v>
      </c>
      <c r="BL202" s="17" t="s">
        <v>178</v>
      </c>
      <c r="BM202" s="237" t="s">
        <v>361</v>
      </c>
    </row>
    <row r="203" s="2" customFormat="1" ht="16.5" customHeight="1">
      <c r="A203" s="38"/>
      <c r="B203" s="39"/>
      <c r="C203" s="226" t="s">
        <v>353</v>
      </c>
      <c r="D203" s="226" t="s">
        <v>173</v>
      </c>
      <c r="E203" s="227" t="s">
        <v>3469</v>
      </c>
      <c r="F203" s="228" t="s">
        <v>3470</v>
      </c>
      <c r="G203" s="229" t="s">
        <v>1</v>
      </c>
      <c r="H203" s="230">
        <v>10</v>
      </c>
      <c r="I203" s="231"/>
      <c r="J203" s="232">
        <f>ROUND(I203*H203,2)</f>
        <v>0</v>
      </c>
      <c r="K203" s="228" t="s">
        <v>3401</v>
      </c>
      <c r="L203" s="44"/>
      <c r="M203" s="233" t="s">
        <v>1</v>
      </c>
      <c r="N203" s="234" t="s">
        <v>41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178</v>
      </c>
      <c r="AT203" s="237" t="s">
        <v>173</v>
      </c>
      <c r="AU203" s="237" t="s">
        <v>190</v>
      </c>
      <c r="AY203" s="17" t="s">
        <v>171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84</v>
      </c>
      <c r="BK203" s="238">
        <f>ROUND(I203*H203,2)</f>
        <v>0</v>
      </c>
      <c r="BL203" s="17" t="s">
        <v>178</v>
      </c>
      <c r="BM203" s="237" t="s">
        <v>367</v>
      </c>
    </row>
    <row r="204" s="2" customFormat="1" ht="16.5" customHeight="1">
      <c r="A204" s="38"/>
      <c r="B204" s="39"/>
      <c r="C204" s="226" t="s">
        <v>275</v>
      </c>
      <c r="D204" s="226" t="s">
        <v>173</v>
      </c>
      <c r="E204" s="227" t="s">
        <v>3471</v>
      </c>
      <c r="F204" s="228" t="s">
        <v>3472</v>
      </c>
      <c r="G204" s="229" t="s">
        <v>1</v>
      </c>
      <c r="H204" s="230">
        <v>1</v>
      </c>
      <c r="I204" s="231"/>
      <c r="J204" s="232">
        <f>ROUND(I204*H204,2)</f>
        <v>0</v>
      </c>
      <c r="K204" s="228" t="s">
        <v>3401</v>
      </c>
      <c r="L204" s="44"/>
      <c r="M204" s="233" t="s">
        <v>1</v>
      </c>
      <c r="N204" s="234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178</v>
      </c>
      <c r="AT204" s="237" t="s">
        <v>173</v>
      </c>
      <c r="AU204" s="237" t="s">
        <v>190</v>
      </c>
      <c r="AY204" s="17" t="s">
        <v>171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84</v>
      </c>
      <c r="BK204" s="238">
        <f>ROUND(I204*H204,2)</f>
        <v>0</v>
      </c>
      <c r="BL204" s="17" t="s">
        <v>178</v>
      </c>
      <c r="BM204" s="237" t="s">
        <v>370</v>
      </c>
    </row>
    <row r="205" s="2" customFormat="1" ht="16.5" customHeight="1">
      <c r="A205" s="38"/>
      <c r="B205" s="39"/>
      <c r="C205" s="226" t="s">
        <v>364</v>
      </c>
      <c r="D205" s="226" t="s">
        <v>173</v>
      </c>
      <c r="E205" s="227" t="s">
        <v>3473</v>
      </c>
      <c r="F205" s="228" t="s">
        <v>3474</v>
      </c>
      <c r="G205" s="229" t="s">
        <v>1</v>
      </c>
      <c r="H205" s="230">
        <v>1</v>
      </c>
      <c r="I205" s="231"/>
      <c r="J205" s="232">
        <f>ROUND(I205*H205,2)</f>
        <v>0</v>
      </c>
      <c r="K205" s="228" t="s">
        <v>3401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178</v>
      </c>
      <c r="AT205" s="237" t="s">
        <v>173</v>
      </c>
      <c r="AU205" s="237" t="s">
        <v>190</v>
      </c>
      <c r="AY205" s="17" t="s">
        <v>171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84</v>
      </c>
      <c r="BK205" s="238">
        <f>ROUND(I205*H205,2)</f>
        <v>0</v>
      </c>
      <c r="BL205" s="17" t="s">
        <v>178</v>
      </c>
      <c r="BM205" s="237" t="s">
        <v>375</v>
      </c>
    </row>
    <row r="206" s="2" customFormat="1" ht="24.15" customHeight="1">
      <c r="A206" s="38"/>
      <c r="B206" s="39"/>
      <c r="C206" s="226" t="s">
        <v>281</v>
      </c>
      <c r="D206" s="226" t="s">
        <v>173</v>
      </c>
      <c r="E206" s="227" t="s">
        <v>3475</v>
      </c>
      <c r="F206" s="228" t="s">
        <v>3476</v>
      </c>
      <c r="G206" s="229" t="s">
        <v>1</v>
      </c>
      <c r="H206" s="230">
        <v>1</v>
      </c>
      <c r="I206" s="231"/>
      <c r="J206" s="232">
        <f>ROUND(I206*H206,2)</f>
        <v>0</v>
      </c>
      <c r="K206" s="228" t="s">
        <v>3401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178</v>
      </c>
      <c r="AT206" s="237" t="s">
        <v>173</v>
      </c>
      <c r="AU206" s="237" t="s">
        <v>190</v>
      </c>
      <c r="AY206" s="17" t="s">
        <v>171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84</v>
      </c>
      <c r="BK206" s="238">
        <f>ROUND(I206*H206,2)</f>
        <v>0</v>
      </c>
      <c r="BL206" s="17" t="s">
        <v>178</v>
      </c>
      <c r="BM206" s="237" t="s">
        <v>381</v>
      </c>
    </row>
    <row r="207" s="2" customFormat="1">
      <c r="A207" s="38"/>
      <c r="B207" s="39"/>
      <c r="C207" s="40"/>
      <c r="D207" s="246" t="s">
        <v>740</v>
      </c>
      <c r="E207" s="40"/>
      <c r="F207" s="297" t="s">
        <v>3477</v>
      </c>
      <c r="G207" s="40"/>
      <c r="H207" s="40"/>
      <c r="I207" s="241"/>
      <c r="J207" s="40"/>
      <c r="K207" s="40"/>
      <c r="L207" s="44"/>
      <c r="M207" s="242"/>
      <c r="N207" s="243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740</v>
      </c>
      <c r="AU207" s="17" t="s">
        <v>190</v>
      </c>
    </row>
    <row r="208" s="12" customFormat="1" ht="20.88" customHeight="1">
      <c r="A208" s="12"/>
      <c r="B208" s="210"/>
      <c r="C208" s="211"/>
      <c r="D208" s="212" t="s">
        <v>75</v>
      </c>
      <c r="E208" s="224" t="s">
        <v>3478</v>
      </c>
      <c r="F208" s="224" t="s">
        <v>3479</v>
      </c>
      <c r="G208" s="211"/>
      <c r="H208" s="211"/>
      <c r="I208" s="214"/>
      <c r="J208" s="225">
        <f>BK208</f>
        <v>0</v>
      </c>
      <c r="K208" s="211"/>
      <c r="L208" s="216"/>
      <c r="M208" s="217"/>
      <c r="N208" s="218"/>
      <c r="O208" s="218"/>
      <c r="P208" s="219">
        <f>SUM(P209:P213)</f>
        <v>0</v>
      </c>
      <c r="Q208" s="218"/>
      <c r="R208" s="219">
        <f>SUM(R209:R213)</f>
        <v>0</v>
      </c>
      <c r="S208" s="218"/>
      <c r="T208" s="220">
        <f>SUM(T209:T213)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1" t="s">
        <v>84</v>
      </c>
      <c r="AT208" s="222" t="s">
        <v>75</v>
      </c>
      <c r="AU208" s="222" t="s">
        <v>86</v>
      </c>
      <c r="AY208" s="221" t="s">
        <v>171</v>
      </c>
      <c r="BK208" s="223">
        <f>SUM(BK209:BK213)</f>
        <v>0</v>
      </c>
    </row>
    <row r="209" s="2" customFormat="1" ht="24.15" customHeight="1">
      <c r="A209" s="38"/>
      <c r="B209" s="39"/>
      <c r="C209" s="226" t="s">
        <v>372</v>
      </c>
      <c r="D209" s="226" t="s">
        <v>173</v>
      </c>
      <c r="E209" s="227" t="s">
        <v>3480</v>
      </c>
      <c r="F209" s="228" t="s">
        <v>3481</v>
      </c>
      <c r="G209" s="229" t="s">
        <v>1</v>
      </c>
      <c r="H209" s="230">
        <v>1</v>
      </c>
      <c r="I209" s="231"/>
      <c r="J209" s="232">
        <f>ROUND(I209*H209,2)</f>
        <v>0</v>
      </c>
      <c r="K209" s="228" t="s">
        <v>3401</v>
      </c>
      <c r="L209" s="44"/>
      <c r="M209" s="233" t="s">
        <v>1</v>
      </c>
      <c r="N209" s="234" t="s">
        <v>41</v>
      </c>
      <c r="O209" s="91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178</v>
      </c>
      <c r="AT209" s="237" t="s">
        <v>173</v>
      </c>
      <c r="AU209" s="237" t="s">
        <v>190</v>
      </c>
      <c r="AY209" s="17" t="s">
        <v>171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84</v>
      </c>
      <c r="BK209" s="238">
        <f>ROUND(I209*H209,2)</f>
        <v>0</v>
      </c>
      <c r="BL209" s="17" t="s">
        <v>178</v>
      </c>
      <c r="BM209" s="237" t="s">
        <v>387</v>
      </c>
    </row>
    <row r="210" s="2" customFormat="1">
      <c r="A210" s="38"/>
      <c r="B210" s="39"/>
      <c r="C210" s="40"/>
      <c r="D210" s="246" t="s">
        <v>740</v>
      </c>
      <c r="E210" s="40"/>
      <c r="F210" s="297" t="s">
        <v>3482</v>
      </c>
      <c r="G210" s="40"/>
      <c r="H210" s="40"/>
      <c r="I210" s="241"/>
      <c r="J210" s="40"/>
      <c r="K210" s="40"/>
      <c r="L210" s="44"/>
      <c r="M210" s="242"/>
      <c r="N210" s="243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740</v>
      </c>
      <c r="AU210" s="17" t="s">
        <v>190</v>
      </c>
    </row>
    <row r="211" s="2" customFormat="1" ht="21.75" customHeight="1">
      <c r="A211" s="38"/>
      <c r="B211" s="39"/>
      <c r="C211" s="226" t="s">
        <v>287</v>
      </c>
      <c r="D211" s="226" t="s">
        <v>173</v>
      </c>
      <c r="E211" s="227" t="s">
        <v>3483</v>
      </c>
      <c r="F211" s="228" t="s">
        <v>3484</v>
      </c>
      <c r="G211" s="229" t="s">
        <v>1</v>
      </c>
      <c r="H211" s="230">
        <v>1</v>
      </c>
      <c r="I211" s="231"/>
      <c r="J211" s="232">
        <f>ROUND(I211*H211,2)</f>
        <v>0</v>
      </c>
      <c r="K211" s="228" t="s">
        <v>3401</v>
      </c>
      <c r="L211" s="44"/>
      <c r="M211" s="233" t="s">
        <v>1</v>
      </c>
      <c r="N211" s="234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178</v>
      </c>
      <c r="AT211" s="237" t="s">
        <v>173</v>
      </c>
      <c r="AU211" s="237" t="s">
        <v>190</v>
      </c>
      <c r="AY211" s="17" t="s">
        <v>171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84</v>
      </c>
      <c r="BK211" s="238">
        <f>ROUND(I211*H211,2)</f>
        <v>0</v>
      </c>
      <c r="BL211" s="17" t="s">
        <v>178</v>
      </c>
      <c r="BM211" s="237" t="s">
        <v>391</v>
      </c>
    </row>
    <row r="212" s="2" customFormat="1" ht="16.5" customHeight="1">
      <c r="A212" s="38"/>
      <c r="B212" s="39"/>
      <c r="C212" s="226" t="s">
        <v>384</v>
      </c>
      <c r="D212" s="226" t="s">
        <v>173</v>
      </c>
      <c r="E212" s="227" t="s">
        <v>3485</v>
      </c>
      <c r="F212" s="228" t="s">
        <v>3486</v>
      </c>
      <c r="G212" s="229" t="s">
        <v>1</v>
      </c>
      <c r="H212" s="230">
        <v>1</v>
      </c>
      <c r="I212" s="231"/>
      <c r="J212" s="232">
        <f>ROUND(I212*H212,2)</f>
        <v>0</v>
      </c>
      <c r="K212" s="228" t="s">
        <v>3401</v>
      </c>
      <c r="L212" s="44"/>
      <c r="M212" s="233" t="s">
        <v>1</v>
      </c>
      <c r="N212" s="234" t="s">
        <v>41</v>
      </c>
      <c r="O212" s="91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178</v>
      </c>
      <c r="AT212" s="237" t="s">
        <v>173</v>
      </c>
      <c r="AU212" s="237" t="s">
        <v>190</v>
      </c>
      <c r="AY212" s="17" t="s">
        <v>171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84</v>
      </c>
      <c r="BK212" s="238">
        <f>ROUND(I212*H212,2)</f>
        <v>0</v>
      </c>
      <c r="BL212" s="17" t="s">
        <v>178</v>
      </c>
      <c r="BM212" s="237" t="s">
        <v>396</v>
      </c>
    </row>
    <row r="213" s="2" customFormat="1" ht="16.5" customHeight="1">
      <c r="A213" s="38"/>
      <c r="B213" s="39"/>
      <c r="C213" s="226" t="s">
        <v>294</v>
      </c>
      <c r="D213" s="226" t="s">
        <v>173</v>
      </c>
      <c r="E213" s="227" t="s">
        <v>3487</v>
      </c>
      <c r="F213" s="228" t="s">
        <v>3488</v>
      </c>
      <c r="G213" s="229" t="s">
        <v>1</v>
      </c>
      <c r="H213" s="230">
        <v>1</v>
      </c>
      <c r="I213" s="231"/>
      <c r="J213" s="232">
        <f>ROUND(I213*H213,2)</f>
        <v>0</v>
      </c>
      <c r="K213" s="228" t="s">
        <v>3401</v>
      </c>
      <c r="L213" s="44"/>
      <c r="M213" s="233" t="s">
        <v>1</v>
      </c>
      <c r="N213" s="234" t="s">
        <v>41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178</v>
      </c>
      <c r="AT213" s="237" t="s">
        <v>173</v>
      </c>
      <c r="AU213" s="237" t="s">
        <v>190</v>
      </c>
      <c r="AY213" s="17" t="s">
        <v>171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84</v>
      </c>
      <c r="BK213" s="238">
        <f>ROUND(I213*H213,2)</f>
        <v>0</v>
      </c>
      <c r="BL213" s="17" t="s">
        <v>178</v>
      </c>
      <c r="BM213" s="237" t="s">
        <v>400</v>
      </c>
    </row>
    <row r="214" s="12" customFormat="1" ht="22.8" customHeight="1">
      <c r="A214" s="12"/>
      <c r="B214" s="210"/>
      <c r="C214" s="211"/>
      <c r="D214" s="212" t="s">
        <v>75</v>
      </c>
      <c r="E214" s="224" t="s">
        <v>3489</v>
      </c>
      <c r="F214" s="224" t="s">
        <v>3490</v>
      </c>
      <c r="G214" s="211"/>
      <c r="H214" s="211"/>
      <c r="I214" s="214"/>
      <c r="J214" s="225">
        <f>BK214</f>
        <v>0</v>
      </c>
      <c r="K214" s="211"/>
      <c r="L214" s="216"/>
      <c r="M214" s="217"/>
      <c r="N214" s="218"/>
      <c r="O214" s="218"/>
      <c r="P214" s="219">
        <f>SUM(P215:P222)</f>
        <v>0</v>
      </c>
      <c r="Q214" s="218"/>
      <c r="R214" s="219">
        <f>SUM(R215:R222)</f>
        <v>0</v>
      </c>
      <c r="S214" s="218"/>
      <c r="T214" s="220">
        <f>SUM(T215:T222)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1" t="s">
        <v>84</v>
      </c>
      <c r="AT214" s="222" t="s">
        <v>75</v>
      </c>
      <c r="AU214" s="222" t="s">
        <v>84</v>
      </c>
      <c r="AY214" s="221" t="s">
        <v>171</v>
      </c>
      <c r="BK214" s="223">
        <f>SUM(BK215:BK222)</f>
        <v>0</v>
      </c>
    </row>
    <row r="215" s="2" customFormat="1" ht="16.5" customHeight="1">
      <c r="A215" s="38"/>
      <c r="B215" s="39"/>
      <c r="C215" s="226" t="s">
        <v>393</v>
      </c>
      <c r="D215" s="226" t="s">
        <v>173</v>
      </c>
      <c r="E215" s="227" t="s">
        <v>3491</v>
      </c>
      <c r="F215" s="228" t="s">
        <v>3492</v>
      </c>
      <c r="G215" s="229" t="s">
        <v>1</v>
      </c>
      <c r="H215" s="230">
        <v>1</v>
      </c>
      <c r="I215" s="231"/>
      <c r="J215" s="232">
        <f>ROUND(I215*H215,2)</f>
        <v>0</v>
      </c>
      <c r="K215" s="228" t="s">
        <v>3401</v>
      </c>
      <c r="L215" s="44"/>
      <c r="M215" s="233" t="s">
        <v>1</v>
      </c>
      <c r="N215" s="234" t="s">
        <v>41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178</v>
      </c>
      <c r="AT215" s="237" t="s">
        <v>173</v>
      </c>
      <c r="AU215" s="237" t="s">
        <v>86</v>
      </c>
      <c r="AY215" s="17" t="s">
        <v>171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84</v>
      </c>
      <c r="BK215" s="238">
        <f>ROUND(I215*H215,2)</f>
        <v>0</v>
      </c>
      <c r="BL215" s="17" t="s">
        <v>178</v>
      </c>
      <c r="BM215" s="237" t="s">
        <v>407</v>
      </c>
    </row>
    <row r="216" s="2" customFormat="1">
      <c r="A216" s="38"/>
      <c r="B216" s="39"/>
      <c r="C216" s="40"/>
      <c r="D216" s="246" t="s">
        <v>740</v>
      </c>
      <c r="E216" s="40"/>
      <c r="F216" s="297" t="s">
        <v>3493</v>
      </c>
      <c r="G216" s="40"/>
      <c r="H216" s="40"/>
      <c r="I216" s="241"/>
      <c r="J216" s="40"/>
      <c r="K216" s="40"/>
      <c r="L216" s="44"/>
      <c r="M216" s="242"/>
      <c r="N216" s="243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740</v>
      </c>
      <c r="AU216" s="17" t="s">
        <v>86</v>
      </c>
    </row>
    <row r="217" s="2" customFormat="1" ht="16.5" customHeight="1">
      <c r="A217" s="38"/>
      <c r="B217" s="39"/>
      <c r="C217" s="226" t="s">
        <v>301</v>
      </c>
      <c r="D217" s="226" t="s">
        <v>173</v>
      </c>
      <c r="E217" s="227" t="s">
        <v>3494</v>
      </c>
      <c r="F217" s="228" t="s">
        <v>3495</v>
      </c>
      <c r="G217" s="229" t="s">
        <v>1</v>
      </c>
      <c r="H217" s="230">
        <v>1</v>
      </c>
      <c r="I217" s="231"/>
      <c r="J217" s="232">
        <f>ROUND(I217*H217,2)</f>
        <v>0</v>
      </c>
      <c r="K217" s="228" t="s">
        <v>3401</v>
      </c>
      <c r="L217" s="44"/>
      <c r="M217" s="233" t="s">
        <v>1</v>
      </c>
      <c r="N217" s="234" t="s">
        <v>41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178</v>
      </c>
      <c r="AT217" s="237" t="s">
        <v>173</v>
      </c>
      <c r="AU217" s="237" t="s">
        <v>86</v>
      </c>
      <c r="AY217" s="17" t="s">
        <v>171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84</v>
      </c>
      <c r="BK217" s="238">
        <f>ROUND(I217*H217,2)</f>
        <v>0</v>
      </c>
      <c r="BL217" s="17" t="s">
        <v>178</v>
      </c>
      <c r="BM217" s="237" t="s">
        <v>412</v>
      </c>
    </row>
    <row r="218" s="2" customFormat="1">
      <c r="A218" s="38"/>
      <c r="B218" s="39"/>
      <c r="C218" s="40"/>
      <c r="D218" s="246" t="s">
        <v>740</v>
      </c>
      <c r="E218" s="40"/>
      <c r="F218" s="297" t="s">
        <v>3496</v>
      </c>
      <c r="G218" s="40"/>
      <c r="H218" s="40"/>
      <c r="I218" s="241"/>
      <c r="J218" s="40"/>
      <c r="K218" s="40"/>
      <c r="L218" s="44"/>
      <c r="M218" s="242"/>
      <c r="N218" s="243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740</v>
      </c>
      <c r="AU218" s="17" t="s">
        <v>86</v>
      </c>
    </row>
    <row r="219" s="2" customFormat="1" ht="16.5" customHeight="1">
      <c r="A219" s="38"/>
      <c r="B219" s="39"/>
      <c r="C219" s="226" t="s">
        <v>404</v>
      </c>
      <c r="D219" s="226" t="s">
        <v>173</v>
      </c>
      <c r="E219" s="227" t="s">
        <v>3497</v>
      </c>
      <c r="F219" s="228" t="s">
        <v>3498</v>
      </c>
      <c r="G219" s="229" t="s">
        <v>1</v>
      </c>
      <c r="H219" s="230">
        <v>1</v>
      </c>
      <c r="I219" s="231"/>
      <c r="J219" s="232">
        <f>ROUND(I219*H219,2)</f>
        <v>0</v>
      </c>
      <c r="K219" s="228" t="s">
        <v>3401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178</v>
      </c>
      <c r="AT219" s="237" t="s">
        <v>173</v>
      </c>
      <c r="AU219" s="237" t="s">
        <v>86</v>
      </c>
      <c r="AY219" s="17" t="s">
        <v>171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84</v>
      </c>
      <c r="BK219" s="238">
        <f>ROUND(I219*H219,2)</f>
        <v>0</v>
      </c>
      <c r="BL219" s="17" t="s">
        <v>178</v>
      </c>
      <c r="BM219" s="237" t="s">
        <v>418</v>
      </c>
    </row>
    <row r="220" s="2" customFormat="1">
      <c r="A220" s="38"/>
      <c r="B220" s="39"/>
      <c r="C220" s="40"/>
      <c r="D220" s="246" t="s">
        <v>740</v>
      </c>
      <c r="E220" s="40"/>
      <c r="F220" s="297" t="s">
        <v>3493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740</v>
      </c>
      <c r="AU220" s="17" t="s">
        <v>86</v>
      </c>
    </row>
    <row r="221" s="2" customFormat="1" ht="16.5" customHeight="1">
      <c r="A221" s="38"/>
      <c r="B221" s="39"/>
      <c r="C221" s="226" t="s">
        <v>307</v>
      </c>
      <c r="D221" s="226" t="s">
        <v>173</v>
      </c>
      <c r="E221" s="227" t="s">
        <v>3499</v>
      </c>
      <c r="F221" s="228" t="s">
        <v>3500</v>
      </c>
      <c r="G221" s="229" t="s">
        <v>1</v>
      </c>
      <c r="H221" s="230">
        <v>1</v>
      </c>
      <c r="I221" s="231"/>
      <c r="J221" s="232">
        <f>ROUND(I221*H221,2)</f>
        <v>0</v>
      </c>
      <c r="K221" s="228" t="s">
        <v>3401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178</v>
      </c>
      <c r="AT221" s="237" t="s">
        <v>173</v>
      </c>
      <c r="AU221" s="237" t="s">
        <v>86</v>
      </c>
      <c r="AY221" s="17" t="s">
        <v>171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84</v>
      </c>
      <c r="BK221" s="238">
        <f>ROUND(I221*H221,2)</f>
        <v>0</v>
      </c>
      <c r="BL221" s="17" t="s">
        <v>178</v>
      </c>
      <c r="BM221" s="237" t="s">
        <v>422</v>
      </c>
    </row>
    <row r="222" s="2" customFormat="1">
      <c r="A222" s="38"/>
      <c r="B222" s="39"/>
      <c r="C222" s="40"/>
      <c r="D222" s="246" t="s">
        <v>740</v>
      </c>
      <c r="E222" s="40"/>
      <c r="F222" s="297" t="s">
        <v>3501</v>
      </c>
      <c r="G222" s="40"/>
      <c r="H222" s="40"/>
      <c r="I222" s="241"/>
      <c r="J222" s="40"/>
      <c r="K222" s="40"/>
      <c r="L222" s="44"/>
      <c r="M222" s="242"/>
      <c r="N222" s="243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740</v>
      </c>
      <c r="AU222" s="17" t="s">
        <v>86</v>
      </c>
    </row>
    <row r="223" s="12" customFormat="1" ht="22.8" customHeight="1">
      <c r="A223" s="12"/>
      <c r="B223" s="210"/>
      <c r="C223" s="211"/>
      <c r="D223" s="212" t="s">
        <v>75</v>
      </c>
      <c r="E223" s="224" t="s">
        <v>3502</v>
      </c>
      <c r="F223" s="224" t="s">
        <v>3503</v>
      </c>
      <c r="G223" s="211"/>
      <c r="H223" s="211"/>
      <c r="I223" s="214"/>
      <c r="J223" s="225">
        <f>BK223</f>
        <v>0</v>
      </c>
      <c r="K223" s="211"/>
      <c r="L223" s="216"/>
      <c r="M223" s="217"/>
      <c r="N223" s="218"/>
      <c r="O223" s="218"/>
      <c r="P223" s="219">
        <f>SUM(P224:P225)</f>
        <v>0</v>
      </c>
      <c r="Q223" s="218"/>
      <c r="R223" s="219">
        <f>SUM(R224:R225)</f>
        <v>0</v>
      </c>
      <c r="S223" s="218"/>
      <c r="T223" s="220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1" t="s">
        <v>84</v>
      </c>
      <c r="AT223" s="222" t="s">
        <v>75</v>
      </c>
      <c r="AU223" s="222" t="s">
        <v>84</v>
      </c>
      <c r="AY223" s="221" t="s">
        <v>171</v>
      </c>
      <c r="BK223" s="223">
        <f>SUM(BK224:BK225)</f>
        <v>0</v>
      </c>
    </row>
    <row r="224" s="2" customFormat="1" ht="16.5" customHeight="1">
      <c r="A224" s="38"/>
      <c r="B224" s="39"/>
      <c r="C224" s="226" t="s">
        <v>415</v>
      </c>
      <c r="D224" s="226" t="s">
        <v>173</v>
      </c>
      <c r="E224" s="227" t="s">
        <v>3504</v>
      </c>
      <c r="F224" s="228" t="s">
        <v>3505</v>
      </c>
      <c r="G224" s="229" t="s">
        <v>1</v>
      </c>
      <c r="H224" s="230">
        <v>1</v>
      </c>
      <c r="I224" s="231"/>
      <c r="J224" s="232">
        <f>ROUND(I224*H224,2)</f>
        <v>0</v>
      </c>
      <c r="K224" s="228" t="s">
        <v>3401</v>
      </c>
      <c r="L224" s="44"/>
      <c r="M224" s="233" t="s">
        <v>1</v>
      </c>
      <c r="N224" s="234" t="s">
        <v>41</v>
      </c>
      <c r="O224" s="91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178</v>
      </c>
      <c r="AT224" s="237" t="s">
        <v>173</v>
      </c>
      <c r="AU224" s="237" t="s">
        <v>86</v>
      </c>
      <c r="AY224" s="17" t="s">
        <v>171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84</v>
      </c>
      <c r="BK224" s="238">
        <f>ROUND(I224*H224,2)</f>
        <v>0</v>
      </c>
      <c r="BL224" s="17" t="s">
        <v>178</v>
      </c>
      <c r="BM224" s="237" t="s">
        <v>428</v>
      </c>
    </row>
    <row r="225" s="2" customFormat="1">
      <c r="A225" s="38"/>
      <c r="B225" s="39"/>
      <c r="C225" s="40"/>
      <c r="D225" s="246" t="s">
        <v>740</v>
      </c>
      <c r="E225" s="40"/>
      <c r="F225" s="297" t="s">
        <v>3506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740</v>
      </c>
      <c r="AU225" s="17" t="s">
        <v>86</v>
      </c>
    </row>
    <row r="226" s="12" customFormat="1" ht="22.8" customHeight="1">
      <c r="A226" s="12"/>
      <c r="B226" s="210"/>
      <c r="C226" s="211"/>
      <c r="D226" s="212" t="s">
        <v>75</v>
      </c>
      <c r="E226" s="224" t="s">
        <v>3507</v>
      </c>
      <c r="F226" s="224" t="s">
        <v>3508</v>
      </c>
      <c r="G226" s="211"/>
      <c r="H226" s="211"/>
      <c r="I226" s="214"/>
      <c r="J226" s="225">
        <f>BK226</f>
        <v>0</v>
      </c>
      <c r="K226" s="211"/>
      <c r="L226" s="216"/>
      <c r="M226" s="217"/>
      <c r="N226" s="218"/>
      <c r="O226" s="218"/>
      <c r="P226" s="219">
        <f>SUM(P227:P231)</f>
        <v>0</v>
      </c>
      <c r="Q226" s="218"/>
      <c r="R226" s="219">
        <f>SUM(R227:R231)</f>
        <v>0</v>
      </c>
      <c r="S226" s="218"/>
      <c r="T226" s="220">
        <f>SUM(T227:T231)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1" t="s">
        <v>84</v>
      </c>
      <c r="AT226" s="222" t="s">
        <v>75</v>
      </c>
      <c r="AU226" s="222" t="s">
        <v>84</v>
      </c>
      <c r="AY226" s="221" t="s">
        <v>171</v>
      </c>
      <c r="BK226" s="223">
        <f>SUM(BK227:BK231)</f>
        <v>0</v>
      </c>
    </row>
    <row r="227" s="2" customFormat="1" ht="24.15" customHeight="1">
      <c r="A227" s="38"/>
      <c r="B227" s="39"/>
      <c r="C227" s="226" t="s">
        <v>311</v>
      </c>
      <c r="D227" s="226" t="s">
        <v>173</v>
      </c>
      <c r="E227" s="227" t="s">
        <v>3509</v>
      </c>
      <c r="F227" s="228" t="s">
        <v>3510</v>
      </c>
      <c r="G227" s="229" t="s">
        <v>1</v>
      </c>
      <c r="H227" s="230">
        <v>1</v>
      </c>
      <c r="I227" s="231"/>
      <c r="J227" s="232">
        <f>ROUND(I227*H227,2)</f>
        <v>0</v>
      </c>
      <c r="K227" s="228" t="s">
        <v>3401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178</v>
      </c>
      <c r="AT227" s="237" t="s">
        <v>173</v>
      </c>
      <c r="AU227" s="237" t="s">
        <v>86</v>
      </c>
      <c r="AY227" s="17" t="s">
        <v>171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84</v>
      </c>
      <c r="BK227" s="238">
        <f>ROUND(I227*H227,2)</f>
        <v>0</v>
      </c>
      <c r="BL227" s="17" t="s">
        <v>178</v>
      </c>
      <c r="BM227" s="237" t="s">
        <v>434</v>
      </c>
    </row>
    <row r="228" s="2" customFormat="1">
      <c r="A228" s="38"/>
      <c r="B228" s="39"/>
      <c r="C228" s="40"/>
      <c r="D228" s="246" t="s">
        <v>740</v>
      </c>
      <c r="E228" s="40"/>
      <c r="F228" s="297" t="s">
        <v>3511</v>
      </c>
      <c r="G228" s="40"/>
      <c r="H228" s="40"/>
      <c r="I228" s="241"/>
      <c r="J228" s="40"/>
      <c r="K228" s="40"/>
      <c r="L228" s="44"/>
      <c r="M228" s="242"/>
      <c r="N228" s="24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740</v>
      </c>
      <c r="AU228" s="17" t="s">
        <v>86</v>
      </c>
    </row>
    <row r="229" s="2" customFormat="1" ht="16.5" customHeight="1">
      <c r="A229" s="38"/>
      <c r="B229" s="39"/>
      <c r="C229" s="226" t="s">
        <v>425</v>
      </c>
      <c r="D229" s="226" t="s">
        <v>173</v>
      </c>
      <c r="E229" s="227" t="s">
        <v>3512</v>
      </c>
      <c r="F229" s="228" t="s">
        <v>3513</v>
      </c>
      <c r="G229" s="229" t="s">
        <v>1</v>
      </c>
      <c r="H229" s="230">
        <v>1</v>
      </c>
      <c r="I229" s="231"/>
      <c r="J229" s="232">
        <f>ROUND(I229*H229,2)</f>
        <v>0</v>
      </c>
      <c r="K229" s="228" t="s">
        <v>3401</v>
      </c>
      <c r="L229" s="44"/>
      <c r="M229" s="233" t="s">
        <v>1</v>
      </c>
      <c r="N229" s="234" t="s">
        <v>41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178</v>
      </c>
      <c r="AT229" s="237" t="s">
        <v>173</v>
      </c>
      <c r="AU229" s="237" t="s">
        <v>86</v>
      </c>
      <c r="AY229" s="17" t="s">
        <v>171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84</v>
      </c>
      <c r="BK229" s="238">
        <f>ROUND(I229*H229,2)</f>
        <v>0</v>
      </c>
      <c r="BL229" s="17" t="s">
        <v>178</v>
      </c>
      <c r="BM229" s="237" t="s">
        <v>439</v>
      </c>
    </row>
    <row r="230" s="2" customFormat="1" ht="16.5" customHeight="1">
      <c r="A230" s="38"/>
      <c r="B230" s="39"/>
      <c r="C230" s="226" t="s">
        <v>316</v>
      </c>
      <c r="D230" s="226" t="s">
        <v>173</v>
      </c>
      <c r="E230" s="227" t="s">
        <v>3514</v>
      </c>
      <c r="F230" s="228" t="s">
        <v>3515</v>
      </c>
      <c r="G230" s="229" t="s">
        <v>1</v>
      </c>
      <c r="H230" s="230">
        <v>1</v>
      </c>
      <c r="I230" s="231"/>
      <c r="J230" s="232">
        <f>ROUND(I230*H230,2)</f>
        <v>0</v>
      </c>
      <c r="K230" s="228" t="s">
        <v>3401</v>
      </c>
      <c r="L230" s="44"/>
      <c r="M230" s="233" t="s">
        <v>1</v>
      </c>
      <c r="N230" s="234" t="s">
        <v>41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178</v>
      </c>
      <c r="AT230" s="237" t="s">
        <v>173</v>
      </c>
      <c r="AU230" s="237" t="s">
        <v>86</v>
      </c>
      <c r="AY230" s="17" t="s">
        <v>171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84</v>
      </c>
      <c r="BK230" s="238">
        <f>ROUND(I230*H230,2)</f>
        <v>0</v>
      </c>
      <c r="BL230" s="17" t="s">
        <v>178</v>
      </c>
      <c r="BM230" s="237" t="s">
        <v>444</v>
      </c>
    </row>
    <row r="231" s="2" customFormat="1" ht="16.5" customHeight="1">
      <c r="A231" s="38"/>
      <c r="B231" s="39"/>
      <c r="C231" s="226" t="s">
        <v>436</v>
      </c>
      <c r="D231" s="226" t="s">
        <v>173</v>
      </c>
      <c r="E231" s="227" t="s">
        <v>3516</v>
      </c>
      <c r="F231" s="228" t="s">
        <v>3407</v>
      </c>
      <c r="G231" s="229" t="s">
        <v>1</v>
      </c>
      <c r="H231" s="230">
        <v>1</v>
      </c>
      <c r="I231" s="231"/>
      <c r="J231" s="232">
        <f>ROUND(I231*H231,2)</f>
        <v>0</v>
      </c>
      <c r="K231" s="228" t="s">
        <v>3401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178</v>
      </c>
      <c r="AT231" s="237" t="s">
        <v>173</v>
      </c>
      <c r="AU231" s="237" t="s">
        <v>86</v>
      </c>
      <c r="AY231" s="17" t="s">
        <v>171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84</v>
      </c>
      <c r="BK231" s="238">
        <f>ROUND(I231*H231,2)</f>
        <v>0</v>
      </c>
      <c r="BL231" s="17" t="s">
        <v>178</v>
      </c>
      <c r="BM231" s="237" t="s">
        <v>450</v>
      </c>
    </row>
    <row r="232" s="12" customFormat="1" ht="22.8" customHeight="1">
      <c r="A232" s="12"/>
      <c r="B232" s="210"/>
      <c r="C232" s="211"/>
      <c r="D232" s="212" t="s">
        <v>75</v>
      </c>
      <c r="E232" s="224" t="s">
        <v>3517</v>
      </c>
      <c r="F232" s="224" t="s">
        <v>3518</v>
      </c>
      <c r="G232" s="211"/>
      <c r="H232" s="211"/>
      <c r="I232" s="214"/>
      <c r="J232" s="225">
        <f>BK232</f>
        <v>0</v>
      </c>
      <c r="K232" s="211"/>
      <c r="L232" s="216"/>
      <c r="M232" s="217"/>
      <c r="N232" s="218"/>
      <c r="O232" s="218"/>
      <c r="P232" s="219">
        <f>SUM(P233:P242)</f>
        <v>0</v>
      </c>
      <c r="Q232" s="218"/>
      <c r="R232" s="219">
        <f>SUM(R233:R242)</f>
        <v>0</v>
      </c>
      <c r="S232" s="218"/>
      <c r="T232" s="220">
        <f>SUM(T233:T242)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1" t="s">
        <v>84</v>
      </c>
      <c r="AT232" s="222" t="s">
        <v>75</v>
      </c>
      <c r="AU232" s="222" t="s">
        <v>84</v>
      </c>
      <c r="AY232" s="221" t="s">
        <v>171</v>
      </c>
      <c r="BK232" s="223">
        <f>SUM(BK233:BK242)</f>
        <v>0</v>
      </c>
    </row>
    <row r="233" s="2" customFormat="1" ht="24.15" customHeight="1">
      <c r="A233" s="38"/>
      <c r="B233" s="39"/>
      <c r="C233" s="226" t="s">
        <v>322</v>
      </c>
      <c r="D233" s="226" t="s">
        <v>173</v>
      </c>
      <c r="E233" s="227" t="s">
        <v>3519</v>
      </c>
      <c r="F233" s="228" t="s">
        <v>3510</v>
      </c>
      <c r="G233" s="229" t="s">
        <v>1</v>
      </c>
      <c r="H233" s="230">
        <v>1</v>
      </c>
      <c r="I233" s="231"/>
      <c r="J233" s="232">
        <f>ROUND(I233*H233,2)</f>
        <v>0</v>
      </c>
      <c r="K233" s="228" t="s">
        <v>3401</v>
      </c>
      <c r="L233" s="44"/>
      <c r="M233" s="233" t="s">
        <v>1</v>
      </c>
      <c r="N233" s="234" t="s">
        <v>41</v>
      </c>
      <c r="O233" s="91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178</v>
      </c>
      <c r="AT233" s="237" t="s">
        <v>173</v>
      </c>
      <c r="AU233" s="237" t="s">
        <v>86</v>
      </c>
      <c r="AY233" s="17" t="s">
        <v>171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84</v>
      </c>
      <c r="BK233" s="238">
        <f>ROUND(I233*H233,2)</f>
        <v>0</v>
      </c>
      <c r="BL233" s="17" t="s">
        <v>178</v>
      </c>
      <c r="BM233" s="237" t="s">
        <v>457</v>
      </c>
    </row>
    <row r="234" s="2" customFormat="1">
      <c r="A234" s="38"/>
      <c r="B234" s="39"/>
      <c r="C234" s="40"/>
      <c r="D234" s="246" t="s">
        <v>740</v>
      </c>
      <c r="E234" s="40"/>
      <c r="F234" s="297" t="s">
        <v>3520</v>
      </c>
      <c r="G234" s="40"/>
      <c r="H234" s="40"/>
      <c r="I234" s="241"/>
      <c r="J234" s="40"/>
      <c r="K234" s="40"/>
      <c r="L234" s="44"/>
      <c r="M234" s="242"/>
      <c r="N234" s="243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740</v>
      </c>
      <c r="AU234" s="17" t="s">
        <v>86</v>
      </c>
    </row>
    <row r="235" s="2" customFormat="1" ht="24.15" customHeight="1">
      <c r="A235" s="38"/>
      <c r="B235" s="39"/>
      <c r="C235" s="226" t="s">
        <v>447</v>
      </c>
      <c r="D235" s="226" t="s">
        <v>173</v>
      </c>
      <c r="E235" s="227" t="s">
        <v>3399</v>
      </c>
      <c r="F235" s="228" t="s">
        <v>3400</v>
      </c>
      <c r="G235" s="229" t="s">
        <v>1</v>
      </c>
      <c r="H235" s="230">
        <v>1</v>
      </c>
      <c r="I235" s="231"/>
      <c r="J235" s="232">
        <f>ROUND(I235*H235,2)</f>
        <v>0</v>
      </c>
      <c r="K235" s="228" t="s">
        <v>3401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178</v>
      </c>
      <c r="AT235" s="237" t="s">
        <v>173</v>
      </c>
      <c r="AU235" s="237" t="s">
        <v>86</v>
      </c>
      <c r="AY235" s="17" t="s">
        <v>171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84</v>
      </c>
      <c r="BK235" s="238">
        <f>ROUND(I235*H235,2)</f>
        <v>0</v>
      </c>
      <c r="BL235" s="17" t="s">
        <v>178</v>
      </c>
      <c r="BM235" s="237" t="s">
        <v>468</v>
      </c>
    </row>
    <row r="236" s="2" customFormat="1">
      <c r="A236" s="38"/>
      <c r="B236" s="39"/>
      <c r="C236" s="40"/>
      <c r="D236" s="246" t="s">
        <v>740</v>
      </c>
      <c r="E236" s="40"/>
      <c r="F236" s="297" t="s">
        <v>3521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740</v>
      </c>
      <c r="AU236" s="17" t="s">
        <v>86</v>
      </c>
    </row>
    <row r="237" s="2" customFormat="1" ht="16.5" customHeight="1">
      <c r="A237" s="38"/>
      <c r="B237" s="39"/>
      <c r="C237" s="226" t="s">
        <v>326</v>
      </c>
      <c r="D237" s="226" t="s">
        <v>173</v>
      </c>
      <c r="E237" s="227" t="s">
        <v>3522</v>
      </c>
      <c r="F237" s="228" t="s">
        <v>3523</v>
      </c>
      <c r="G237" s="229" t="s">
        <v>1</v>
      </c>
      <c r="H237" s="230">
        <v>1</v>
      </c>
      <c r="I237" s="231"/>
      <c r="J237" s="232">
        <f>ROUND(I237*H237,2)</f>
        <v>0</v>
      </c>
      <c r="K237" s="228" t="s">
        <v>3401</v>
      </c>
      <c r="L237" s="44"/>
      <c r="M237" s="233" t="s">
        <v>1</v>
      </c>
      <c r="N237" s="234" t="s">
        <v>41</v>
      </c>
      <c r="O237" s="91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178</v>
      </c>
      <c r="AT237" s="237" t="s">
        <v>173</v>
      </c>
      <c r="AU237" s="237" t="s">
        <v>86</v>
      </c>
      <c r="AY237" s="17" t="s">
        <v>171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84</v>
      </c>
      <c r="BK237" s="238">
        <f>ROUND(I237*H237,2)</f>
        <v>0</v>
      </c>
      <c r="BL237" s="17" t="s">
        <v>178</v>
      </c>
      <c r="BM237" s="237" t="s">
        <v>478</v>
      </c>
    </row>
    <row r="238" s="2" customFormat="1">
      <c r="A238" s="38"/>
      <c r="B238" s="39"/>
      <c r="C238" s="40"/>
      <c r="D238" s="246" t="s">
        <v>740</v>
      </c>
      <c r="E238" s="40"/>
      <c r="F238" s="297" t="s">
        <v>3524</v>
      </c>
      <c r="G238" s="40"/>
      <c r="H238" s="40"/>
      <c r="I238" s="241"/>
      <c r="J238" s="40"/>
      <c r="K238" s="40"/>
      <c r="L238" s="44"/>
      <c r="M238" s="242"/>
      <c r="N238" s="243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740</v>
      </c>
      <c r="AU238" s="17" t="s">
        <v>86</v>
      </c>
    </row>
    <row r="239" s="2" customFormat="1" ht="24.15" customHeight="1">
      <c r="A239" s="38"/>
      <c r="B239" s="39"/>
      <c r="C239" s="226" t="s">
        <v>461</v>
      </c>
      <c r="D239" s="226" t="s">
        <v>173</v>
      </c>
      <c r="E239" s="227" t="s">
        <v>3525</v>
      </c>
      <c r="F239" s="228" t="s">
        <v>3526</v>
      </c>
      <c r="G239" s="229" t="s">
        <v>1</v>
      </c>
      <c r="H239" s="230">
        <v>1</v>
      </c>
      <c r="I239" s="231"/>
      <c r="J239" s="232">
        <f>ROUND(I239*H239,2)</f>
        <v>0</v>
      </c>
      <c r="K239" s="228" t="s">
        <v>3401</v>
      </c>
      <c r="L239" s="44"/>
      <c r="M239" s="233" t="s">
        <v>1</v>
      </c>
      <c r="N239" s="234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178</v>
      </c>
      <c r="AT239" s="237" t="s">
        <v>173</v>
      </c>
      <c r="AU239" s="237" t="s">
        <v>86</v>
      </c>
      <c r="AY239" s="17" t="s">
        <v>171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84</v>
      </c>
      <c r="BK239" s="238">
        <f>ROUND(I239*H239,2)</f>
        <v>0</v>
      </c>
      <c r="BL239" s="17" t="s">
        <v>178</v>
      </c>
      <c r="BM239" s="237" t="s">
        <v>482</v>
      </c>
    </row>
    <row r="240" s="2" customFormat="1">
      <c r="A240" s="38"/>
      <c r="B240" s="39"/>
      <c r="C240" s="40"/>
      <c r="D240" s="246" t="s">
        <v>740</v>
      </c>
      <c r="E240" s="40"/>
      <c r="F240" s="297" t="s">
        <v>3527</v>
      </c>
      <c r="G240" s="40"/>
      <c r="H240" s="40"/>
      <c r="I240" s="241"/>
      <c r="J240" s="40"/>
      <c r="K240" s="40"/>
      <c r="L240" s="44"/>
      <c r="M240" s="242"/>
      <c r="N240" s="24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740</v>
      </c>
      <c r="AU240" s="17" t="s">
        <v>86</v>
      </c>
    </row>
    <row r="241" s="2" customFormat="1" ht="24.15" customHeight="1">
      <c r="A241" s="38"/>
      <c r="B241" s="39"/>
      <c r="C241" s="226" t="s">
        <v>329</v>
      </c>
      <c r="D241" s="226" t="s">
        <v>173</v>
      </c>
      <c r="E241" s="227" t="s">
        <v>3528</v>
      </c>
      <c r="F241" s="228" t="s">
        <v>3529</v>
      </c>
      <c r="G241" s="229" t="s">
        <v>1</v>
      </c>
      <c r="H241" s="230">
        <v>1</v>
      </c>
      <c r="I241" s="231"/>
      <c r="J241" s="232">
        <f>ROUND(I241*H241,2)</f>
        <v>0</v>
      </c>
      <c r="K241" s="228" t="s">
        <v>3401</v>
      </c>
      <c r="L241" s="44"/>
      <c r="M241" s="233" t="s">
        <v>1</v>
      </c>
      <c r="N241" s="234" t="s">
        <v>41</v>
      </c>
      <c r="O241" s="91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178</v>
      </c>
      <c r="AT241" s="237" t="s">
        <v>173</v>
      </c>
      <c r="AU241" s="237" t="s">
        <v>86</v>
      </c>
      <c r="AY241" s="17" t="s">
        <v>171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84</v>
      </c>
      <c r="BK241" s="238">
        <f>ROUND(I241*H241,2)</f>
        <v>0</v>
      </c>
      <c r="BL241" s="17" t="s">
        <v>178</v>
      </c>
      <c r="BM241" s="237" t="s">
        <v>487</v>
      </c>
    </row>
    <row r="242" s="2" customFormat="1">
      <c r="A242" s="38"/>
      <c r="B242" s="39"/>
      <c r="C242" s="40"/>
      <c r="D242" s="246" t="s">
        <v>740</v>
      </c>
      <c r="E242" s="40"/>
      <c r="F242" s="297" t="s">
        <v>3530</v>
      </c>
      <c r="G242" s="40"/>
      <c r="H242" s="40"/>
      <c r="I242" s="241"/>
      <c r="J242" s="40"/>
      <c r="K242" s="40"/>
      <c r="L242" s="44"/>
      <c r="M242" s="242"/>
      <c r="N242" s="243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740</v>
      </c>
      <c r="AU242" s="17" t="s">
        <v>86</v>
      </c>
    </row>
    <row r="243" s="12" customFormat="1" ht="22.8" customHeight="1">
      <c r="A243" s="12"/>
      <c r="B243" s="210"/>
      <c r="C243" s="211"/>
      <c r="D243" s="212" t="s">
        <v>75</v>
      </c>
      <c r="E243" s="224" t="s">
        <v>3531</v>
      </c>
      <c r="F243" s="224" t="s">
        <v>3532</v>
      </c>
      <c r="G243" s="211"/>
      <c r="H243" s="211"/>
      <c r="I243" s="214"/>
      <c r="J243" s="225">
        <f>BK243</f>
        <v>0</v>
      </c>
      <c r="K243" s="211"/>
      <c r="L243" s="216"/>
      <c r="M243" s="217"/>
      <c r="N243" s="218"/>
      <c r="O243" s="218"/>
      <c r="P243" s="219">
        <f>SUM(P244:P248)</f>
        <v>0</v>
      </c>
      <c r="Q243" s="218"/>
      <c r="R243" s="219">
        <f>SUM(R244:R248)</f>
        <v>0</v>
      </c>
      <c r="S243" s="218"/>
      <c r="T243" s="220">
        <f>SUM(T244:T248)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1" t="s">
        <v>84</v>
      </c>
      <c r="AT243" s="222" t="s">
        <v>75</v>
      </c>
      <c r="AU243" s="222" t="s">
        <v>84</v>
      </c>
      <c r="AY243" s="221" t="s">
        <v>171</v>
      </c>
      <c r="BK243" s="223">
        <f>SUM(BK244:BK248)</f>
        <v>0</v>
      </c>
    </row>
    <row r="244" s="2" customFormat="1" ht="24.15" customHeight="1">
      <c r="A244" s="38"/>
      <c r="B244" s="39"/>
      <c r="C244" s="226" t="s">
        <v>475</v>
      </c>
      <c r="D244" s="226" t="s">
        <v>173</v>
      </c>
      <c r="E244" s="227" t="s">
        <v>3533</v>
      </c>
      <c r="F244" s="228" t="s">
        <v>3534</v>
      </c>
      <c r="G244" s="229" t="s">
        <v>1</v>
      </c>
      <c r="H244" s="230">
        <v>1</v>
      </c>
      <c r="I244" s="231"/>
      <c r="J244" s="232">
        <f>ROUND(I244*H244,2)</f>
        <v>0</v>
      </c>
      <c r="K244" s="228" t="s">
        <v>3401</v>
      </c>
      <c r="L244" s="44"/>
      <c r="M244" s="233" t="s">
        <v>1</v>
      </c>
      <c r="N244" s="234" t="s">
        <v>41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178</v>
      </c>
      <c r="AT244" s="237" t="s">
        <v>173</v>
      </c>
      <c r="AU244" s="237" t="s">
        <v>86</v>
      </c>
      <c r="AY244" s="17" t="s">
        <v>171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84</v>
      </c>
      <c r="BK244" s="238">
        <f>ROUND(I244*H244,2)</f>
        <v>0</v>
      </c>
      <c r="BL244" s="17" t="s">
        <v>178</v>
      </c>
      <c r="BM244" s="237" t="s">
        <v>495</v>
      </c>
    </row>
    <row r="245" s="2" customFormat="1">
      <c r="A245" s="38"/>
      <c r="B245" s="39"/>
      <c r="C245" s="40"/>
      <c r="D245" s="246" t="s">
        <v>740</v>
      </c>
      <c r="E245" s="40"/>
      <c r="F245" s="297" t="s">
        <v>3535</v>
      </c>
      <c r="G245" s="40"/>
      <c r="H245" s="40"/>
      <c r="I245" s="241"/>
      <c r="J245" s="40"/>
      <c r="K245" s="40"/>
      <c r="L245" s="44"/>
      <c r="M245" s="242"/>
      <c r="N245" s="24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740</v>
      </c>
      <c r="AU245" s="17" t="s">
        <v>86</v>
      </c>
    </row>
    <row r="246" s="2" customFormat="1" ht="16.5" customHeight="1">
      <c r="A246" s="38"/>
      <c r="B246" s="39"/>
      <c r="C246" s="226" t="s">
        <v>335</v>
      </c>
      <c r="D246" s="226" t="s">
        <v>173</v>
      </c>
      <c r="E246" s="227" t="s">
        <v>3536</v>
      </c>
      <c r="F246" s="228" t="s">
        <v>3537</v>
      </c>
      <c r="G246" s="229" t="s">
        <v>1</v>
      </c>
      <c r="H246" s="230">
        <v>1</v>
      </c>
      <c r="I246" s="231"/>
      <c r="J246" s="232">
        <f>ROUND(I246*H246,2)</f>
        <v>0</v>
      </c>
      <c r="K246" s="228" t="s">
        <v>3401</v>
      </c>
      <c r="L246" s="44"/>
      <c r="M246" s="233" t="s">
        <v>1</v>
      </c>
      <c r="N246" s="234" t="s">
        <v>41</v>
      </c>
      <c r="O246" s="91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178</v>
      </c>
      <c r="AT246" s="237" t="s">
        <v>173</v>
      </c>
      <c r="AU246" s="237" t="s">
        <v>86</v>
      </c>
      <c r="AY246" s="17" t="s">
        <v>171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84</v>
      </c>
      <c r="BK246" s="238">
        <f>ROUND(I246*H246,2)</f>
        <v>0</v>
      </c>
      <c r="BL246" s="17" t="s">
        <v>178</v>
      </c>
      <c r="BM246" s="237" t="s">
        <v>500</v>
      </c>
    </row>
    <row r="247" s="2" customFormat="1" ht="16.5" customHeight="1">
      <c r="A247" s="38"/>
      <c r="B247" s="39"/>
      <c r="C247" s="226" t="s">
        <v>483</v>
      </c>
      <c r="D247" s="226" t="s">
        <v>173</v>
      </c>
      <c r="E247" s="227" t="s">
        <v>3538</v>
      </c>
      <c r="F247" s="228" t="s">
        <v>3539</v>
      </c>
      <c r="G247" s="229" t="s">
        <v>1</v>
      </c>
      <c r="H247" s="230">
        <v>1</v>
      </c>
      <c r="I247" s="231"/>
      <c r="J247" s="232">
        <f>ROUND(I247*H247,2)</f>
        <v>0</v>
      </c>
      <c r="K247" s="228" t="s">
        <v>3401</v>
      </c>
      <c r="L247" s="44"/>
      <c r="M247" s="233" t="s">
        <v>1</v>
      </c>
      <c r="N247" s="234" t="s">
        <v>41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178</v>
      </c>
      <c r="AT247" s="237" t="s">
        <v>173</v>
      </c>
      <c r="AU247" s="237" t="s">
        <v>86</v>
      </c>
      <c r="AY247" s="17" t="s">
        <v>171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84</v>
      </c>
      <c r="BK247" s="238">
        <f>ROUND(I247*H247,2)</f>
        <v>0</v>
      </c>
      <c r="BL247" s="17" t="s">
        <v>178</v>
      </c>
      <c r="BM247" s="237" t="s">
        <v>505</v>
      </c>
    </row>
    <row r="248" s="2" customFormat="1" ht="16.5" customHeight="1">
      <c r="A248" s="38"/>
      <c r="B248" s="39"/>
      <c r="C248" s="226" t="s">
        <v>340</v>
      </c>
      <c r="D248" s="226" t="s">
        <v>173</v>
      </c>
      <c r="E248" s="227" t="s">
        <v>3469</v>
      </c>
      <c r="F248" s="228" t="s">
        <v>3470</v>
      </c>
      <c r="G248" s="229" t="s">
        <v>1</v>
      </c>
      <c r="H248" s="230">
        <v>5</v>
      </c>
      <c r="I248" s="231"/>
      <c r="J248" s="232">
        <f>ROUND(I248*H248,2)</f>
        <v>0</v>
      </c>
      <c r="K248" s="228" t="s">
        <v>3401</v>
      </c>
      <c r="L248" s="44"/>
      <c r="M248" s="233" t="s">
        <v>1</v>
      </c>
      <c r="N248" s="234" t="s">
        <v>41</v>
      </c>
      <c r="O248" s="91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178</v>
      </c>
      <c r="AT248" s="237" t="s">
        <v>173</v>
      </c>
      <c r="AU248" s="237" t="s">
        <v>86</v>
      </c>
      <c r="AY248" s="17" t="s">
        <v>171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84</v>
      </c>
      <c r="BK248" s="238">
        <f>ROUND(I248*H248,2)</f>
        <v>0</v>
      </c>
      <c r="BL248" s="17" t="s">
        <v>178</v>
      </c>
      <c r="BM248" s="237" t="s">
        <v>510</v>
      </c>
    </row>
    <row r="249" s="12" customFormat="1" ht="22.8" customHeight="1">
      <c r="A249" s="12"/>
      <c r="B249" s="210"/>
      <c r="C249" s="211"/>
      <c r="D249" s="212" t="s">
        <v>75</v>
      </c>
      <c r="E249" s="224" t="s">
        <v>3540</v>
      </c>
      <c r="F249" s="224" t="s">
        <v>3541</v>
      </c>
      <c r="G249" s="211"/>
      <c r="H249" s="211"/>
      <c r="I249" s="214"/>
      <c r="J249" s="225">
        <f>BK249</f>
        <v>0</v>
      </c>
      <c r="K249" s="211"/>
      <c r="L249" s="216"/>
      <c r="M249" s="217"/>
      <c r="N249" s="218"/>
      <c r="O249" s="218"/>
      <c r="P249" s="219">
        <f>SUM(P250:P252)</f>
        <v>0</v>
      </c>
      <c r="Q249" s="218"/>
      <c r="R249" s="219">
        <f>SUM(R250:R252)</f>
        <v>0</v>
      </c>
      <c r="S249" s="218"/>
      <c r="T249" s="220">
        <f>SUM(T250:T252)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1" t="s">
        <v>84</v>
      </c>
      <c r="AT249" s="222" t="s">
        <v>75</v>
      </c>
      <c r="AU249" s="222" t="s">
        <v>84</v>
      </c>
      <c r="AY249" s="221" t="s">
        <v>171</v>
      </c>
      <c r="BK249" s="223">
        <f>SUM(BK250:BK252)</f>
        <v>0</v>
      </c>
    </row>
    <row r="250" s="2" customFormat="1" ht="24.15" customHeight="1">
      <c r="A250" s="38"/>
      <c r="B250" s="39"/>
      <c r="C250" s="226" t="s">
        <v>497</v>
      </c>
      <c r="D250" s="226" t="s">
        <v>173</v>
      </c>
      <c r="E250" s="227" t="s">
        <v>3480</v>
      </c>
      <c r="F250" s="228" t="s">
        <v>3481</v>
      </c>
      <c r="G250" s="229" t="s">
        <v>1</v>
      </c>
      <c r="H250" s="230">
        <v>1</v>
      </c>
      <c r="I250" s="231"/>
      <c r="J250" s="232">
        <f>ROUND(I250*H250,2)</f>
        <v>0</v>
      </c>
      <c r="K250" s="228" t="s">
        <v>3401</v>
      </c>
      <c r="L250" s="44"/>
      <c r="M250" s="233" t="s">
        <v>1</v>
      </c>
      <c r="N250" s="234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178</v>
      </c>
      <c r="AT250" s="237" t="s">
        <v>173</v>
      </c>
      <c r="AU250" s="237" t="s">
        <v>86</v>
      </c>
      <c r="AY250" s="17" t="s">
        <v>171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84</v>
      </c>
      <c r="BK250" s="238">
        <f>ROUND(I250*H250,2)</f>
        <v>0</v>
      </c>
      <c r="BL250" s="17" t="s">
        <v>178</v>
      </c>
      <c r="BM250" s="237" t="s">
        <v>520</v>
      </c>
    </row>
    <row r="251" s="2" customFormat="1">
      <c r="A251" s="38"/>
      <c r="B251" s="39"/>
      <c r="C251" s="40"/>
      <c r="D251" s="246" t="s">
        <v>740</v>
      </c>
      <c r="E251" s="40"/>
      <c r="F251" s="297" t="s">
        <v>3482</v>
      </c>
      <c r="G251" s="40"/>
      <c r="H251" s="40"/>
      <c r="I251" s="241"/>
      <c r="J251" s="40"/>
      <c r="K251" s="40"/>
      <c r="L251" s="44"/>
      <c r="M251" s="242"/>
      <c r="N251" s="243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740</v>
      </c>
      <c r="AU251" s="17" t="s">
        <v>86</v>
      </c>
    </row>
    <row r="252" s="2" customFormat="1" ht="21.75" customHeight="1">
      <c r="A252" s="38"/>
      <c r="B252" s="39"/>
      <c r="C252" s="226" t="s">
        <v>346</v>
      </c>
      <c r="D252" s="226" t="s">
        <v>173</v>
      </c>
      <c r="E252" s="227" t="s">
        <v>3542</v>
      </c>
      <c r="F252" s="228" t="s">
        <v>3543</v>
      </c>
      <c r="G252" s="229" t="s">
        <v>1</v>
      </c>
      <c r="H252" s="230">
        <v>1</v>
      </c>
      <c r="I252" s="231"/>
      <c r="J252" s="232">
        <f>ROUND(I252*H252,2)</f>
        <v>0</v>
      </c>
      <c r="K252" s="228" t="s">
        <v>3401</v>
      </c>
      <c r="L252" s="44"/>
      <c r="M252" s="233" t="s">
        <v>1</v>
      </c>
      <c r="N252" s="234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178</v>
      </c>
      <c r="AT252" s="237" t="s">
        <v>173</v>
      </c>
      <c r="AU252" s="237" t="s">
        <v>86</v>
      </c>
      <c r="AY252" s="17" t="s">
        <v>171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84</v>
      </c>
      <c r="BK252" s="238">
        <f>ROUND(I252*H252,2)</f>
        <v>0</v>
      </c>
      <c r="BL252" s="17" t="s">
        <v>178</v>
      </c>
      <c r="BM252" s="237" t="s">
        <v>525</v>
      </c>
    </row>
    <row r="253" s="12" customFormat="1" ht="22.8" customHeight="1">
      <c r="A253" s="12"/>
      <c r="B253" s="210"/>
      <c r="C253" s="211"/>
      <c r="D253" s="212" t="s">
        <v>75</v>
      </c>
      <c r="E253" s="224" t="s">
        <v>3544</v>
      </c>
      <c r="F253" s="224" t="s">
        <v>3545</v>
      </c>
      <c r="G253" s="211"/>
      <c r="H253" s="211"/>
      <c r="I253" s="214"/>
      <c r="J253" s="225">
        <f>BK253</f>
        <v>0</v>
      </c>
      <c r="K253" s="211"/>
      <c r="L253" s="216"/>
      <c r="M253" s="217"/>
      <c r="N253" s="218"/>
      <c r="O253" s="218"/>
      <c r="P253" s="219">
        <f>SUM(P254:P260)</f>
        <v>0</v>
      </c>
      <c r="Q253" s="218"/>
      <c r="R253" s="219">
        <f>SUM(R254:R260)</f>
        <v>0</v>
      </c>
      <c r="S253" s="218"/>
      <c r="T253" s="220">
        <f>SUM(T254:T260)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1" t="s">
        <v>84</v>
      </c>
      <c r="AT253" s="222" t="s">
        <v>75</v>
      </c>
      <c r="AU253" s="222" t="s">
        <v>84</v>
      </c>
      <c r="AY253" s="221" t="s">
        <v>171</v>
      </c>
      <c r="BK253" s="223">
        <f>SUM(BK254:BK260)</f>
        <v>0</v>
      </c>
    </row>
    <row r="254" s="2" customFormat="1" ht="16.5" customHeight="1">
      <c r="A254" s="38"/>
      <c r="B254" s="39"/>
      <c r="C254" s="226" t="s">
        <v>507</v>
      </c>
      <c r="D254" s="226" t="s">
        <v>173</v>
      </c>
      <c r="E254" s="227" t="s">
        <v>3546</v>
      </c>
      <c r="F254" s="228" t="s">
        <v>3547</v>
      </c>
      <c r="G254" s="229" t="s">
        <v>1</v>
      </c>
      <c r="H254" s="230">
        <v>150</v>
      </c>
      <c r="I254" s="231"/>
      <c r="J254" s="232">
        <f>ROUND(I254*H254,2)</f>
        <v>0</v>
      </c>
      <c r="K254" s="228" t="s">
        <v>3401</v>
      </c>
      <c r="L254" s="44"/>
      <c r="M254" s="233" t="s">
        <v>1</v>
      </c>
      <c r="N254" s="234" t="s">
        <v>41</v>
      </c>
      <c r="O254" s="91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178</v>
      </c>
      <c r="AT254" s="237" t="s">
        <v>173</v>
      </c>
      <c r="AU254" s="237" t="s">
        <v>86</v>
      </c>
      <c r="AY254" s="17" t="s">
        <v>171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84</v>
      </c>
      <c r="BK254" s="238">
        <f>ROUND(I254*H254,2)</f>
        <v>0</v>
      </c>
      <c r="BL254" s="17" t="s">
        <v>178</v>
      </c>
      <c r="BM254" s="237" t="s">
        <v>529</v>
      </c>
    </row>
    <row r="255" s="2" customFormat="1" ht="16.5" customHeight="1">
      <c r="A255" s="38"/>
      <c r="B255" s="39"/>
      <c r="C255" s="226" t="s">
        <v>351</v>
      </c>
      <c r="D255" s="226" t="s">
        <v>173</v>
      </c>
      <c r="E255" s="227" t="s">
        <v>3548</v>
      </c>
      <c r="F255" s="228" t="s">
        <v>3549</v>
      </c>
      <c r="G255" s="229" t="s">
        <v>1</v>
      </c>
      <c r="H255" s="230">
        <v>90</v>
      </c>
      <c r="I255" s="231"/>
      <c r="J255" s="232">
        <f>ROUND(I255*H255,2)</f>
        <v>0</v>
      </c>
      <c r="K255" s="228" t="s">
        <v>3401</v>
      </c>
      <c r="L255" s="44"/>
      <c r="M255" s="233" t="s">
        <v>1</v>
      </c>
      <c r="N255" s="234" t="s">
        <v>41</v>
      </c>
      <c r="O255" s="91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178</v>
      </c>
      <c r="AT255" s="237" t="s">
        <v>173</v>
      </c>
      <c r="AU255" s="237" t="s">
        <v>86</v>
      </c>
      <c r="AY255" s="17" t="s">
        <v>171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84</v>
      </c>
      <c r="BK255" s="238">
        <f>ROUND(I255*H255,2)</f>
        <v>0</v>
      </c>
      <c r="BL255" s="17" t="s">
        <v>178</v>
      </c>
      <c r="BM255" s="237" t="s">
        <v>537</v>
      </c>
    </row>
    <row r="256" s="2" customFormat="1" ht="16.5" customHeight="1">
      <c r="A256" s="38"/>
      <c r="B256" s="39"/>
      <c r="C256" s="226" t="s">
        <v>522</v>
      </c>
      <c r="D256" s="226" t="s">
        <v>173</v>
      </c>
      <c r="E256" s="227" t="s">
        <v>3550</v>
      </c>
      <c r="F256" s="228" t="s">
        <v>3551</v>
      </c>
      <c r="G256" s="229" t="s">
        <v>1</v>
      </c>
      <c r="H256" s="230">
        <v>70</v>
      </c>
      <c r="I256" s="231"/>
      <c r="J256" s="232">
        <f>ROUND(I256*H256,2)</f>
        <v>0</v>
      </c>
      <c r="K256" s="228" t="s">
        <v>3401</v>
      </c>
      <c r="L256" s="44"/>
      <c r="M256" s="233" t="s">
        <v>1</v>
      </c>
      <c r="N256" s="234" t="s">
        <v>41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178</v>
      </c>
      <c r="AT256" s="237" t="s">
        <v>173</v>
      </c>
      <c r="AU256" s="237" t="s">
        <v>86</v>
      </c>
      <c r="AY256" s="17" t="s">
        <v>171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84</v>
      </c>
      <c r="BK256" s="238">
        <f>ROUND(I256*H256,2)</f>
        <v>0</v>
      </c>
      <c r="BL256" s="17" t="s">
        <v>178</v>
      </c>
      <c r="BM256" s="237" t="s">
        <v>547</v>
      </c>
    </row>
    <row r="257" s="2" customFormat="1" ht="16.5" customHeight="1">
      <c r="A257" s="38"/>
      <c r="B257" s="39"/>
      <c r="C257" s="226" t="s">
        <v>356</v>
      </c>
      <c r="D257" s="226" t="s">
        <v>173</v>
      </c>
      <c r="E257" s="227" t="s">
        <v>3552</v>
      </c>
      <c r="F257" s="228" t="s">
        <v>3553</v>
      </c>
      <c r="G257" s="229" t="s">
        <v>1</v>
      </c>
      <c r="H257" s="230">
        <v>10</v>
      </c>
      <c r="I257" s="231"/>
      <c r="J257" s="232">
        <f>ROUND(I257*H257,2)</f>
        <v>0</v>
      </c>
      <c r="K257" s="228" t="s">
        <v>3401</v>
      </c>
      <c r="L257" s="44"/>
      <c r="M257" s="233" t="s">
        <v>1</v>
      </c>
      <c r="N257" s="234" t="s">
        <v>41</v>
      </c>
      <c r="O257" s="91"/>
      <c r="P257" s="235">
        <f>O257*H257</f>
        <v>0</v>
      </c>
      <c r="Q257" s="235">
        <v>0</v>
      </c>
      <c r="R257" s="235">
        <f>Q257*H257</f>
        <v>0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178</v>
      </c>
      <c r="AT257" s="237" t="s">
        <v>173</v>
      </c>
      <c r="AU257" s="237" t="s">
        <v>86</v>
      </c>
      <c r="AY257" s="17" t="s">
        <v>171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84</v>
      </c>
      <c r="BK257" s="238">
        <f>ROUND(I257*H257,2)</f>
        <v>0</v>
      </c>
      <c r="BL257" s="17" t="s">
        <v>178</v>
      </c>
      <c r="BM257" s="237" t="s">
        <v>559</v>
      </c>
    </row>
    <row r="258" s="2" customFormat="1" ht="16.5" customHeight="1">
      <c r="A258" s="38"/>
      <c r="B258" s="39"/>
      <c r="C258" s="226" t="s">
        <v>533</v>
      </c>
      <c r="D258" s="226" t="s">
        <v>173</v>
      </c>
      <c r="E258" s="227" t="s">
        <v>3554</v>
      </c>
      <c r="F258" s="228" t="s">
        <v>3555</v>
      </c>
      <c r="G258" s="229" t="s">
        <v>1</v>
      </c>
      <c r="H258" s="230">
        <v>40</v>
      </c>
      <c r="I258" s="231"/>
      <c r="J258" s="232">
        <f>ROUND(I258*H258,2)</f>
        <v>0</v>
      </c>
      <c r="K258" s="228" t="s">
        <v>3401</v>
      </c>
      <c r="L258" s="44"/>
      <c r="M258" s="233" t="s">
        <v>1</v>
      </c>
      <c r="N258" s="234" t="s">
        <v>41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178</v>
      </c>
      <c r="AT258" s="237" t="s">
        <v>173</v>
      </c>
      <c r="AU258" s="237" t="s">
        <v>86</v>
      </c>
      <c r="AY258" s="17" t="s">
        <v>171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84</v>
      </c>
      <c r="BK258" s="238">
        <f>ROUND(I258*H258,2)</f>
        <v>0</v>
      </c>
      <c r="BL258" s="17" t="s">
        <v>178</v>
      </c>
      <c r="BM258" s="237" t="s">
        <v>562</v>
      </c>
    </row>
    <row r="259" s="2" customFormat="1" ht="16.5" customHeight="1">
      <c r="A259" s="38"/>
      <c r="B259" s="39"/>
      <c r="C259" s="226" t="s">
        <v>361</v>
      </c>
      <c r="D259" s="226" t="s">
        <v>173</v>
      </c>
      <c r="E259" s="227" t="s">
        <v>3556</v>
      </c>
      <c r="F259" s="228" t="s">
        <v>3557</v>
      </c>
      <c r="G259" s="229" t="s">
        <v>1</v>
      </c>
      <c r="H259" s="230">
        <v>20</v>
      </c>
      <c r="I259" s="231"/>
      <c r="J259" s="232">
        <f>ROUND(I259*H259,2)</f>
        <v>0</v>
      </c>
      <c r="K259" s="228" t="s">
        <v>3401</v>
      </c>
      <c r="L259" s="44"/>
      <c r="M259" s="233" t="s">
        <v>1</v>
      </c>
      <c r="N259" s="234" t="s">
        <v>41</v>
      </c>
      <c r="O259" s="91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178</v>
      </c>
      <c r="AT259" s="237" t="s">
        <v>173</v>
      </c>
      <c r="AU259" s="237" t="s">
        <v>86</v>
      </c>
      <c r="AY259" s="17" t="s">
        <v>171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84</v>
      </c>
      <c r="BK259" s="238">
        <f>ROUND(I259*H259,2)</f>
        <v>0</v>
      </c>
      <c r="BL259" s="17" t="s">
        <v>178</v>
      </c>
      <c r="BM259" s="237" t="s">
        <v>566</v>
      </c>
    </row>
    <row r="260" s="2" customFormat="1" ht="16.5" customHeight="1">
      <c r="A260" s="38"/>
      <c r="B260" s="39"/>
      <c r="C260" s="226" t="s">
        <v>556</v>
      </c>
      <c r="D260" s="226" t="s">
        <v>173</v>
      </c>
      <c r="E260" s="227" t="s">
        <v>3558</v>
      </c>
      <c r="F260" s="228" t="s">
        <v>3559</v>
      </c>
      <c r="G260" s="229" t="s">
        <v>1</v>
      </c>
      <c r="H260" s="230">
        <v>1</v>
      </c>
      <c r="I260" s="231"/>
      <c r="J260" s="232">
        <f>ROUND(I260*H260,2)</f>
        <v>0</v>
      </c>
      <c r="K260" s="228" t="s">
        <v>3401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178</v>
      </c>
      <c r="AT260" s="237" t="s">
        <v>173</v>
      </c>
      <c r="AU260" s="237" t="s">
        <v>86</v>
      </c>
      <c r="AY260" s="17" t="s">
        <v>171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84</v>
      </c>
      <c r="BK260" s="238">
        <f>ROUND(I260*H260,2)</f>
        <v>0</v>
      </c>
      <c r="BL260" s="17" t="s">
        <v>178</v>
      </c>
      <c r="BM260" s="237" t="s">
        <v>569</v>
      </c>
    </row>
    <row r="261" s="12" customFormat="1" ht="22.8" customHeight="1">
      <c r="A261" s="12"/>
      <c r="B261" s="210"/>
      <c r="C261" s="211"/>
      <c r="D261" s="212" t="s">
        <v>75</v>
      </c>
      <c r="E261" s="224" t="s">
        <v>3560</v>
      </c>
      <c r="F261" s="224" t="s">
        <v>3561</v>
      </c>
      <c r="G261" s="211"/>
      <c r="H261" s="211"/>
      <c r="I261" s="214"/>
      <c r="J261" s="225">
        <f>BK261</f>
        <v>0</v>
      </c>
      <c r="K261" s="211"/>
      <c r="L261" s="216"/>
      <c r="M261" s="217"/>
      <c r="N261" s="218"/>
      <c r="O261" s="218"/>
      <c r="P261" s="219">
        <f>SUM(P262:P267)</f>
        <v>0</v>
      </c>
      <c r="Q261" s="218"/>
      <c r="R261" s="219">
        <f>SUM(R262:R267)</f>
        <v>0</v>
      </c>
      <c r="S261" s="218"/>
      <c r="T261" s="220">
        <f>SUM(T262:T267)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1" t="s">
        <v>84</v>
      </c>
      <c r="AT261" s="222" t="s">
        <v>75</v>
      </c>
      <c r="AU261" s="222" t="s">
        <v>84</v>
      </c>
      <c r="AY261" s="221" t="s">
        <v>171</v>
      </c>
      <c r="BK261" s="223">
        <f>SUM(BK262:BK267)</f>
        <v>0</v>
      </c>
    </row>
    <row r="262" s="2" customFormat="1" ht="24.15" customHeight="1">
      <c r="A262" s="38"/>
      <c r="B262" s="39"/>
      <c r="C262" s="226" t="s">
        <v>367</v>
      </c>
      <c r="D262" s="226" t="s">
        <v>173</v>
      </c>
      <c r="E262" s="227" t="s">
        <v>3562</v>
      </c>
      <c r="F262" s="228" t="s">
        <v>3563</v>
      </c>
      <c r="G262" s="229" t="s">
        <v>1</v>
      </c>
      <c r="H262" s="230">
        <v>25</v>
      </c>
      <c r="I262" s="231"/>
      <c r="J262" s="232">
        <f>ROUND(I262*H262,2)</f>
        <v>0</v>
      </c>
      <c r="K262" s="228" t="s">
        <v>3401</v>
      </c>
      <c r="L262" s="44"/>
      <c r="M262" s="233" t="s">
        <v>1</v>
      </c>
      <c r="N262" s="234" t="s">
        <v>41</v>
      </c>
      <c r="O262" s="91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178</v>
      </c>
      <c r="AT262" s="237" t="s">
        <v>173</v>
      </c>
      <c r="AU262" s="237" t="s">
        <v>86</v>
      </c>
      <c r="AY262" s="17" t="s">
        <v>171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84</v>
      </c>
      <c r="BK262" s="238">
        <f>ROUND(I262*H262,2)</f>
        <v>0</v>
      </c>
      <c r="BL262" s="17" t="s">
        <v>178</v>
      </c>
      <c r="BM262" s="237" t="s">
        <v>575</v>
      </c>
    </row>
    <row r="263" s="2" customFormat="1" ht="16.5" customHeight="1">
      <c r="A263" s="38"/>
      <c r="B263" s="39"/>
      <c r="C263" s="226" t="s">
        <v>563</v>
      </c>
      <c r="D263" s="226" t="s">
        <v>173</v>
      </c>
      <c r="E263" s="227" t="s">
        <v>3564</v>
      </c>
      <c r="F263" s="228" t="s">
        <v>3565</v>
      </c>
      <c r="G263" s="229" t="s">
        <v>1</v>
      </c>
      <c r="H263" s="230">
        <v>1</v>
      </c>
      <c r="I263" s="231"/>
      <c r="J263" s="232">
        <f>ROUND(I263*H263,2)</f>
        <v>0</v>
      </c>
      <c r="K263" s="228" t="s">
        <v>3401</v>
      </c>
      <c r="L263" s="44"/>
      <c r="M263" s="233" t="s">
        <v>1</v>
      </c>
      <c r="N263" s="234" t="s">
        <v>41</v>
      </c>
      <c r="O263" s="91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7" t="s">
        <v>178</v>
      </c>
      <c r="AT263" s="237" t="s">
        <v>173</v>
      </c>
      <c r="AU263" s="237" t="s">
        <v>86</v>
      </c>
      <c r="AY263" s="17" t="s">
        <v>171</v>
      </c>
      <c r="BE263" s="238">
        <f>IF(N263="základní",J263,0)</f>
        <v>0</v>
      </c>
      <c r="BF263" s="238">
        <f>IF(N263="snížená",J263,0)</f>
        <v>0</v>
      </c>
      <c r="BG263" s="238">
        <f>IF(N263="zákl. přenesená",J263,0)</f>
        <v>0</v>
      </c>
      <c r="BH263" s="238">
        <f>IF(N263="sníž. přenesená",J263,0)</f>
        <v>0</v>
      </c>
      <c r="BI263" s="238">
        <f>IF(N263="nulová",J263,0)</f>
        <v>0</v>
      </c>
      <c r="BJ263" s="17" t="s">
        <v>84</v>
      </c>
      <c r="BK263" s="238">
        <f>ROUND(I263*H263,2)</f>
        <v>0</v>
      </c>
      <c r="BL263" s="17" t="s">
        <v>178</v>
      </c>
      <c r="BM263" s="237" t="s">
        <v>578</v>
      </c>
    </row>
    <row r="264" s="2" customFormat="1" ht="16.5" customHeight="1">
      <c r="A264" s="38"/>
      <c r="B264" s="39"/>
      <c r="C264" s="226" t="s">
        <v>370</v>
      </c>
      <c r="D264" s="226" t="s">
        <v>173</v>
      </c>
      <c r="E264" s="227" t="s">
        <v>3566</v>
      </c>
      <c r="F264" s="228" t="s">
        <v>3567</v>
      </c>
      <c r="G264" s="229" t="s">
        <v>1</v>
      </c>
      <c r="H264" s="230">
        <v>1</v>
      </c>
      <c r="I264" s="231"/>
      <c r="J264" s="232">
        <f>ROUND(I264*H264,2)</f>
        <v>0</v>
      </c>
      <c r="K264" s="228" t="s">
        <v>3401</v>
      </c>
      <c r="L264" s="44"/>
      <c r="M264" s="233" t="s">
        <v>1</v>
      </c>
      <c r="N264" s="234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178</v>
      </c>
      <c r="AT264" s="237" t="s">
        <v>173</v>
      </c>
      <c r="AU264" s="237" t="s">
        <v>86</v>
      </c>
      <c r="AY264" s="17" t="s">
        <v>171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84</v>
      </c>
      <c r="BK264" s="238">
        <f>ROUND(I264*H264,2)</f>
        <v>0</v>
      </c>
      <c r="BL264" s="17" t="s">
        <v>178</v>
      </c>
      <c r="BM264" s="237" t="s">
        <v>582</v>
      </c>
    </row>
    <row r="265" s="2" customFormat="1">
      <c r="A265" s="38"/>
      <c r="B265" s="39"/>
      <c r="C265" s="40"/>
      <c r="D265" s="246" t="s">
        <v>740</v>
      </c>
      <c r="E265" s="40"/>
      <c r="F265" s="297" t="s">
        <v>3568</v>
      </c>
      <c r="G265" s="40"/>
      <c r="H265" s="40"/>
      <c r="I265" s="241"/>
      <c r="J265" s="40"/>
      <c r="K265" s="40"/>
      <c r="L265" s="44"/>
      <c r="M265" s="242"/>
      <c r="N265" s="243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740</v>
      </c>
      <c r="AU265" s="17" t="s">
        <v>86</v>
      </c>
    </row>
    <row r="266" s="2" customFormat="1" ht="16.5" customHeight="1">
      <c r="A266" s="38"/>
      <c r="B266" s="39"/>
      <c r="C266" s="226" t="s">
        <v>572</v>
      </c>
      <c r="D266" s="226" t="s">
        <v>173</v>
      </c>
      <c r="E266" s="227" t="s">
        <v>3569</v>
      </c>
      <c r="F266" s="228" t="s">
        <v>3570</v>
      </c>
      <c r="G266" s="229" t="s">
        <v>1</v>
      </c>
      <c r="H266" s="230">
        <v>1</v>
      </c>
      <c r="I266" s="231"/>
      <c r="J266" s="232">
        <f>ROUND(I266*H266,2)</f>
        <v>0</v>
      </c>
      <c r="K266" s="228" t="s">
        <v>3401</v>
      </c>
      <c r="L266" s="44"/>
      <c r="M266" s="233" t="s">
        <v>1</v>
      </c>
      <c r="N266" s="234" t="s">
        <v>41</v>
      </c>
      <c r="O266" s="91"/>
      <c r="P266" s="235">
        <f>O266*H266</f>
        <v>0</v>
      </c>
      <c r="Q266" s="235">
        <v>0</v>
      </c>
      <c r="R266" s="235">
        <f>Q266*H266</f>
        <v>0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178</v>
      </c>
      <c r="AT266" s="237" t="s">
        <v>173</v>
      </c>
      <c r="AU266" s="237" t="s">
        <v>86</v>
      </c>
      <c r="AY266" s="17" t="s">
        <v>171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84</v>
      </c>
      <c r="BK266" s="238">
        <f>ROUND(I266*H266,2)</f>
        <v>0</v>
      </c>
      <c r="BL266" s="17" t="s">
        <v>178</v>
      </c>
      <c r="BM266" s="237" t="s">
        <v>585</v>
      </c>
    </row>
    <row r="267" s="2" customFormat="1" ht="16.5" customHeight="1">
      <c r="A267" s="38"/>
      <c r="B267" s="39"/>
      <c r="C267" s="226" t="s">
        <v>375</v>
      </c>
      <c r="D267" s="226" t="s">
        <v>173</v>
      </c>
      <c r="E267" s="227" t="s">
        <v>3571</v>
      </c>
      <c r="F267" s="228" t="s">
        <v>3572</v>
      </c>
      <c r="G267" s="229" t="s">
        <v>1</v>
      </c>
      <c r="H267" s="230">
        <v>200</v>
      </c>
      <c r="I267" s="231"/>
      <c r="J267" s="232">
        <f>ROUND(I267*H267,2)</f>
        <v>0</v>
      </c>
      <c r="K267" s="228" t="s">
        <v>3401</v>
      </c>
      <c r="L267" s="44"/>
      <c r="M267" s="233" t="s">
        <v>1</v>
      </c>
      <c r="N267" s="234" t="s">
        <v>41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178</v>
      </c>
      <c r="AT267" s="237" t="s">
        <v>173</v>
      </c>
      <c r="AU267" s="237" t="s">
        <v>86</v>
      </c>
      <c r="AY267" s="17" t="s">
        <v>171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84</v>
      </c>
      <c r="BK267" s="238">
        <f>ROUND(I267*H267,2)</f>
        <v>0</v>
      </c>
      <c r="BL267" s="17" t="s">
        <v>178</v>
      </c>
      <c r="BM267" s="237" t="s">
        <v>589</v>
      </c>
    </row>
    <row r="268" s="12" customFormat="1" ht="22.8" customHeight="1">
      <c r="A268" s="12"/>
      <c r="B268" s="210"/>
      <c r="C268" s="211"/>
      <c r="D268" s="212" t="s">
        <v>75</v>
      </c>
      <c r="E268" s="224" t="s">
        <v>3573</v>
      </c>
      <c r="F268" s="224" t="s">
        <v>1957</v>
      </c>
      <c r="G268" s="211"/>
      <c r="H268" s="211"/>
      <c r="I268" s="214"/>
      <c r="J268" s="225">
        <f>BK268</f>
        <v>0</v>
      </c>
      <c r="K268" s="211"/>
      <c r="L268" s="216"/>
      <c r="M268" s="217"/>
      <c r="N268" s="218"/>
      <c r="O268" s="218"/>
      <c r="P268" s="219">
        <f>SUM(P269:P271)</f>
        <v>0</v>
      </c>
      <c r="Q268" s="218"/>
      <c r="R268" s="219">
        <f>SUM(R269:R271)</f>
        <v>0</v>
      </c>
      <c r="S268" s="218"/>
      <c r="T268" s="220">
        <f>SUM(T269:T271)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21" t="s">
        <v>86</v>
      </c>
      <c r="AT268" s="222" t="s">
        <v>75</v>
      </c>
      <c r="AU268" s="222" t="s">
        <v>84</v>
      </c>
      <c r="AY268" s="221" t="s">
        <v>171</v>
      </c>
      <c r="BK268" s="223">
        <f>SUM(BK269:BK271)</f>
        <v>0</v>
      </c>
    </row>
    <row r="269" s="2" customFormat="1" ht="16.5" customHeight="1">
      <c r="A269" s="38"/>
      <c r="B269" s="39"/>
      <c r="C269" s="226" t="s">
        <v>579</v>
      </c>
      <c r="D269" s="226" t="s">
        <v>173</v>
      </c>
      <c r="E269" s="227" t="s">
        <v>3574</v>
      </c>
      <c r="F269" s="228" t="s">
        <v>3575</v>
      </c>
      <c r="G269" s="229" t="s">
        <v>998</v>
      </c>
      <c r="H269" s="278"/>
      <c r="I269" s="231"/>
      <c r="J269" s="232">
        <f>ROUND(I269*H269,2)</f>
        <v>0</v>
      </c>
      <c r="K269" s="228" t="s">
        <v>3401</v>
      </c>
      <c r="L269" s="44"/>
      <c r="M269" s="233" t="s">
        <v>1</v>
      </c>
      <c r="N269" s="234" t="s">
        <v>41</v>
      </c>
      <c r="O269" s="91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178</v>
      </c>
      <c r="AT269" s="237" t="s">
        <v>173</v>
      </c>
      <c r="AU269" s="237" t="s">
        <v>86</v>
      </c>
      <c r="AY269" s="17" t="s">
        <v>171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84</v>
      </c>
      <c r="BK269" s="238">
        <f>ROUND(I269*H269,2)</f>
        <v>0</v>
      </c>
      <c r="BL269" s="17" t="s">
        <v>178</v>
      </c>
      <c r="BM269" s="237" t="s">
        <v>3576</v>
      </c>
    </row>
    <row r="270" s="2" customFormat="1" ht="16.5" customHeight="1">
      <c r="A270" s="38"/>
      <c r="B270" s="39"/>
      <c r="C270" s="226" t="s">
        <v>381</v>
      </c>
      <c r="D270" s="226" t="s">
        <v>173</v>
      </c>
      <c r="E270" s="227" t="s">
        <v>1959</v>
      </c>
      <c r="F270" s="228" t="s">
        <v>3577</v>
      </c>
      <c r="G270" s="229" t="s">
        <v>998</v>
      </c>
      <c r="H270" s="278"/>
      <c r="I270" s="231"/>
      <c r="J270" s="232">
        <f>ROUND(I270*H270,2)</f>
        <v>0</v>
      </c>
      <c r="K270" s="228" t="s">
        <v>3401</v>
      </c>
      <c r="L270" s="44"/>
      <c r="M270" s="233" t="s">
        <v>1</v>
      </c>
      <c r="N270" s="234" t="s">
        <v>41</v>
      </c>
      <c r="O270" s="91"/>
      <c r="P270" s="235">
        <f>O270*H270</f>
        <v>0</v>
      </c>
      <c r="Q270" s="235">
        <v>0</v>
      </c>
      <c r="R270" s="235">
        <f>Q270*H270</f>
        <v>0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178</v>
      </c>
      <c r="AT270" s="237" t="s">
        <v>173</v>
      </c>
      <c r="AU270" s="237" t="s">
        <v>86</v>
      </c>
      <c r="AY270" s="17" t="s">
        <v>171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84</v>
      </c>
      <c r="BK270" s="238">
        <f>ROUND(I270*H270,2)</f>
        <v>0</v>
      </c>
      <c r="BL270" s="17" t="s">
        <v>178</v>
      </c>
      <c r="BM270" s="237" t="s">
        <v>3578</v>
      </c>
    </row>
    <row r="271" s="2" customFormat="1" ht="16.5" customHeight="1">
      <c r="A271" s="38"/>
      <c r="B271" s="39"/>
      <c r="C271" s="226" t="s">
        <v>586</v>
      </c>
      <c r="D271" s="226" t="s">
        <v>173</v>
      </c>
      <c r="E271" s="227" t="s">
        <v>1966</v>
      </c>
      <c r="F271" s="228" t="s">
        <v>3579</v>
      </c>
      <c r="G271" s="229" t="s">
        <v>3291</v>
      </c>
      <c r="H271" s="230">
        <v>48</v>
      </c>
      <c r="I271" s="231"/>
      <c r="J271" s="232">
        <f>ROUND(I271*H271,2)</f>
        <v>0</v>
      </c>
      <c r="K271" s="228" t="s">
        <v>3401</v>
      </c>
      <c r="L271" s="44"/>
      <c r="M271" s="293" t="s">
        <v>1</v>
      </c>
      <c r="N271" s="294" t="s">
        <v>41</v>
      </c>
      <c r="O271" s="291"/>
      <c r="P271" s="295">
        <f>O271*H271</f>
        <v>0</v>
      </c>
      <c r="Q271" s="295">
        <v>0</v>
      </c>
      <c r="R271" s="295">
        <f>Q271*H271</f>
        <v>0</v>
      </c>
      <c r="S271" s="295">
        <v>0</v>
      </c>
      <c r="T271" s="29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178</v>
      </c>
      <c r="AT271" s="237" t="s">
        <v>173</v>
      </c>
      <c r="AU271" s="237" t="s">
        <v>86</v>
      </c>
      <c r="AY271" s="17" t="s">
        <v>171</v>
      </c>
      <c r="BE271" s="238">
        <f>IF(N271="základní",J271,0)</f>
        <v>0</v>
      </c>
      <c r="BF271" s="238">
        <f>IF(N271="snížená",J271,0)</f>
        <v>0</v>
      </c>
      <c r="BG271" s="238">
        <f>IF(N271="zákl. přenesená",J271,0)</f>
        <v>0</v>
      </c>
      <c r="BH271" s="238">
        <f>IF(N271="sníž. přenesená",J271,0)</f>
        <v>0</v>
      </c>
      <c r="BI271" s="238">
        <f>IF(N271="nulová",J271,0)</f>
        <v>0</v>
      </c>
      <c r="BJ271" s="17" t="s">
        <v>84</v>
      </c>
      <c r="BK271" s="238">
        <f>ROUND(I271*H271,2)</f>
        <v>0</v>
      </c>
      <c r="BL271" s="17" t="s">
        <v>178</v>
      </c>
      <c r="BM271" s="237" t="s">
        <v>3580</v>
      </c>
    </row>
    <row r="272" s="2" customFormat="1" ht="6.96" customHeight="1">
      <c r="A272" s="38"/>
      <c r="B272" s="66"/>
      <c r="C272" s="67"/>
      <c r="D272" s="67"/>
      <c r="E272" s="67"/>
      <c r="F272" s="67"/>
      <c r="G272" s="67"/>
      <c r="H272" s="67"/>
      <c r="I272" s="67"/>
      <c r="J272" s="67"/>
      <c r="K272" s="67"/>
      <c r="L272" s="44"/>
      <c r="M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</row>
  </sheetData>
  <sheetProtection sheet="1" autoFilter="0" formatColumns="0" formatRows="0" objects="1" scenarios="1" spinCount="100000" saltValue="s/qaaDOF0J6fYNLvB7MnphNae6kSzwp4jKEw79wDBPrtHuVoWQ3S6Um4byLLO2UYfKD+85+ayaWM+04PQgcCFw==" hashValue="IXYzl+Aynn65emlsljUCo9tgVFl9Doz4PLxwWnIn8bF1nW3wXpeYiE4s7gBroqxkVD8Ue9784Qamg51kQYHttg==" algorithmName="SHA-512" password="CC35"/>
  <autoFilter ref="C134:K271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24. 4. 2025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>00266027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Litvínov</v>
      </c>
      <c r="F15" s="38"/>
      <c r="G15" s="38"/>
      <c r="H15" s="38"/>
      <c r="I15" s="150" t="s">
        <v>28</v>
      </c>
      <c r="J15" s="141" t="str">
        <f>IF('Rekapitulace stavby'!AN11="","",'Rekapitulace stavby'!AN11)</f>
        <v>CZ00266027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ROUND(J146,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ROUND((SUM(BE146:BE1329)),  2)</f>
        <v>0</v>
      </c>
      <c r="G33" s="38"/>
      <c r="H33" s="38"/>
      <c r="I33" s="164">
        <v>0.20999999999999999</v>
      </c>
      <c r="J33" s="163">
        <f>ROUND(((SUM(BE146:BE1329))*I33),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ROUND((SUM(BF146:BF1329)),  2)</f>
        <v>0</v>
      </c>
      <c r="G34" s="38"/>
      <c r="H34" s="38"/>
      <c r="I34" s="164">
        <v>0.12</v>
      </c>
      <c r="J34" s="163">
        <f>ROUND(((SUM(BF146:BF1329))*I34),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ROUND((SUM(BG146:BG1329)),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ROUND((SUM(BH146:BH1329)),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ROUND((SUM(BI146:BI1329)),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Objekt2 - Stavební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J146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9" customFormat="1" ht="24.96" customHeight="1">
      <c r="A97" s="9"/>
      <c r="B97" s="188"/>
      <c r="C97" s="189"/>
      <c r="D97" s="190" t="s">
        <v>126</v>
      </c>
      <c r="E97" s="191"/>
      <c r="F97" s="191"/>
      <c r="G97" s="191"/>
      <c r="H97" s="191"/>
      <c r="I97" s="191"/>
      <c r="J97" s="192">
        <f>J147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127</v>
      </c>
      <c r="E98" s="196"/>
      <c r="F98" s="196"/>
      <c r="G98" s="196"/>
      <c r="H98" s="196"/>
      <c r="I98" s="196"/>
      <c r="J98" s="197">
        <f>J148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128</v>
      </c>
      <c r="E99" s="196"/>
      <c r="F99" s="196"/>
      <c r="G99" s="196"/>
      <c r="H99" s="196"/>
      <c r="I99" s="196"/>
      <c r="J99" s="197">
        <f>J191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129</v>
      </c>
      <c r="E100" s="196"/>
      <c r="F100" s="196"/>
      <c r="G100" s="196"/>
      <c r="H100" s="196"/>
      <c r="I100" s="196"/>
      <c r="J100" s="197">
        <f>J211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130</v>
      </c>
      <c r="E101" s="196"/>
      <c r="F101" s="196"/>
      <c r="G101" s="196"/>
      <c r="H101" s="196"/>
      <c r="I101" s="196"/>
      <c r="J101" s="197">
        <f>J276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131</v>
      </c>
      <c r="E102" s="196"/>
      <c r="F102" s="196"/>
      <c r="G102" s="196"/>
      <c r="H102" s="196"/>
      <c r="I102" s="196"/>
      <c r="J102" s="197">
        <f>J315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132</v>
      </c>
      <c r="E103" s="196"/>
      <c r="F103" s="196"/>
      <c r="G103" s="196"/>
      <c r="H103" s="196"/>
      <c r="I103" s="196"/>
      <c r="J103" s="197">
        <f>J324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133</v>
      </c>
      <c r="E104" s="196"/>
      <c r="F104" s="196"/>
      <c r="G104" s="196"/>
      <c r="H104" s="196"/>
      <c r="I104" s="196"/>
      <c r="J104" s="197">
        <f>J435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134</v>
      </c>
      <c r="E105" s="196"/>
      <c r="F105" s="196"/>
      <c r="G105" s="196"/>
      <c r="H105" s="196"/>
      <c r="I105" s="196"/>
      <c r="J105" s="197">
        <f>J540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135</v>
      </c>
      <c r="E106" s="196"/>
      <c r="F106" s="196"/>
      <c r="G106" s="196"/>
      <c r="H106" s="196"/>
      <c r="I106" s="196"/>
      <c r="J106" s="197">
        <f>J549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8"/>
      <c r="C107" s="189"/>
      <c r="D107" s="190" t="s">
        <v>136</v>
      </c>
      <c r="E107" s="191"/>
      <c r="F107" s="191"/>
      <c r="G107" s="191"/>
      <c r="H107" s="191"/>
      <c r="I107" s="191"/>
      <c r="J107" s="192">
        <f>J552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4"/>
      <c r="C108" s="133"/>
      <c r="D108" s="195" t="s">
        <v>137</v>
      </c>
      <c r="E108" s="196"/>
      <c r="F108" s="196"/>
      <c r="G108" s="196"/>
      <c r="H108" s="196"/>
      <c r="I108" s="196"/>
      <c r="J108" s="197">
        <f>J553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33"/>
      <c r="D109" s="195" t="s">
        <v>138</v>
      </c>
      <c r="E109" s="196"/>
      <c r="F109" s="196"/>
      <c r="G109" s="196"/>
      <c r="H109" s="196"/>
      <c r="I109" s="196"/>
      <c r="J109" s="197">
        <f>J647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4"/>
      <c r="C110" s="133"/>
      <c r="D110" s="195" t="s">
        <v>139</v>
      </c>
      <c r="E110" s="196"/>
      <c r="F110" s="196"/>
      <c r="G110" s="196"/>
      <c r="H110" s="196"/>
      <c r="I110" s="196"/>
      <c r="J110" s="197">
        <f>J678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4"/>
      <c r="C111" s="133"/>
      <c r="D111" s="195" t="s">
        <v>140</v>
      </c>
      <c r="E111" s="196"/>
      <c r="F111" s="196"/>
      <c r="G111" s="196"/>
      <c r="H111" s="196"/>
      <c r="I111" s="196"/>
      <c r="J111" s="197">
        <f>J685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4"/>
      <c r="C112" s="133"/>
      <c r="D112" s="195" t="s">
        <v>141</v>
      </c>
      <c r="E112" s="196"/>
      <c r="F112" s="196"/>
      <c r="G112" s="196"/>
      <c r="H112" s="196"/>
      <c r="I112" s="196"/>
      <c r="J112" s="197">
        <f>J694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4"/>
      <c r="C113" s="133"/>
      <c r="D113" s="195" t="s">
        <v>142</v>
      </c>
      <c r="E113" s="196"/>
      <c r="F113" s="196"/>
      <c r="G113" s="196"/>
      <c r="H113" s="196"/>
      <c r="I113" s="196"/>
      <c r="J113" s="197">
        <f>J699</f>
        <v>0</v>
      </c>
      <c r="K113" s="133"/>
      <c r="L113" s="19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4"/>
      <c r="C114" s="133"/>
      <c r="D114" s="195" t="s">
        <v>143</v>
      </c>
      <c r="E114" s="196"/>
      <c r="F114" s="196"/>
      <c r="G114" s="196"/>
      <c r="H114" s="196"/>
      <c r="I114" s="196"/>
      <c r="J114" s="197">
        <f>J724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4"/>
      <c r="C115" s="133"/>
      <c r="D115" s="195" t="s">
        <v>144</v>
      </c>
      <c r="E115" s="196"/>
      <c r="F115" s="196"/>
      <c r="G115" s="196"/>
      <c r="H115" s="196"/>
      <c r="I115" s="196"/>
      <c r="J115" s="197">
        <f>J833</f>
        <v>0</v>
      </c>
      <c r="K115" s="133"/>
      <c r="L115" s="19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4"/>
      <c r="C116" s="133"/>
      <c r="D116" s="195" t="s">
        <v>145</v>
      </c>
      <c r="E116" s="196"/>
      <c r="F116" s="196"/>
      <c r="G116" s="196"/>
      <c r="H116" s="196"/>
      <c r="I116" s="196"/>
      <c r="J116" s="197">
        <f>J884</f>
        <v>0</v>
      </c>
      <c r="K116" s="133"/>
      <c r="L116" s="19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4"/>
      <c r="C117" s="133"/>
      <c r="D117" s="195" t="s">
        <v>146</v>
      </c>
      <c r="E117" s="196"/>
      <c r="F117" s="196"/>
      <c r="G117" s="196"/>
      <c r="H117" s="196"/>
      <c r="I117" s="196"/>
      <c r="J117" s="197">
        <f>J1049</f>
        <v>0</v>
      </c>
      <c r="K117" s="133"/>
      <c r="L117" s="19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4"/>
      <c r="C118" s="133"/>
      <c r="D118" s="195" t="s">
        <v>147</v>
      </c>
      <c r="E118" s="196"/>
      <c r="F118" s="196"/>
      <c r="G118" s="196"/>
      <c r="H118" s="196"/>
      <c r="I118" s="196"/>
      <c r="J118" s="197">
        <f>J1130</f>
        <v>0</v>
      </c>
      <c r="K118" s="133"/>
      <c r="L118" s="19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4"/>
      <c r="C119" s="133"/>
      <c r="D119" s="195" t="s">
        <v>148</v>
      </c>
      <c r="E119" s="196"/>
      <c r="F119" s="196"/>
      <c r="G119" s="196"/>
      <c r="H119" s="196"/>
      <c r="I119" s="196"/>
      <c r="J119" s="197">
        <f>J1169</f>
        <v>0</v>
      </c>
      <c r="K119" s="133"/>
      <c r="L119" s="19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4"/>
      <c r="C120" s="133"/>
      <c r="D120" s="195" t="s">
        <v>149</v>
      </c>
      <c r="E120" s="196"/>
      <c r="F120" s="196"/>
      <c r="G120" s="196"/>
      <c r="H120" s="196"/>
      <c r="I120" s="196"/>
      <c r="J120" s="197">
        <f>J1259</f>
        <v>0</v>
      </c>
      <c r="K120" s="133"/>
      <c r="L120" s="19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4"/>
      <c r="C121" s="133"/>
      <c r="D121" s="195" t="s">
        <v>150</v>
      </c>
      <c r="E121" s="196"/>
      <c r="F121" s="196"/>
      <c r="G121" s="196"/>
      <c r="H121" s="196"/>
      <c r="I121" s="196"/>
      <c r="J121" s="197">
        <f>J1288</f>
        <v>0</v>
      </c>
      <c r="K121" s="133"/>
      <c r="L121" s="198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4"/>
      <c r="C122" s="133"/>
      <c r="D122" s="195" t="s">
        <v>151</v>
      </c>
      <c r="E122" s="196"/>
      <c r="F122" s="196"/>
      <c r="G122" s="196"/>
      <c r="H122" s="196"/>
      <c r="I122" s="196"/>
      <c r="J122" s="197">
        <f>J1314</f>
        <v>0</v>
      </c>
      <c r="K122" s="133"/>
      <c r="L122" s="198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88"/>
      <c r="C123" s="189"/>
      <c r="D123" s="190" t="s">
        <v>152</v>
      </c>
      <c r="E123" s="191"/>
      <c r="F123" s="191"/>
      <c r="G123" s="191"/>
      <c r="H123" s="191"/>
      <c r="I123" s="191"/>
      <c r="J123" s="192">
        <f>J1319</f>
        <v>0</v>
      </c>
      <c r="K123" s="189"/>
      <c r="L123" s="193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10" customFormat="1" ht="19.92" customHeight="1">
      <c r="A124" s="10"/>
      <c r="B124" s="194"/>
      <c r="C124" s="133"/>
      <c r="D124" s="195" t="s">
        <v>153</v>
      </c>
      <c r="E124" s="196"/>
      <c r="F124" s="196"/>
      <c r="G124" s="196"/>
      <c r="H124" s="196"/>
      <c r="I124" s="196"/>
      <c r="J124" s="197">
        <f>J1320</f>
        <v>0</v>
      </c>
      <c r="K124" s="133"/>
      <c r="L124" s="198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94"/>
      <c r="C125" s="133"/>
      <c r="D125" s="195" t="s">
        <v>154</v>
      </c>
      <c r="E125" s="196"/>
      <c r="F125" s="196"/>
      <c r="G125" s="196"/>
      <c r="H125" s="196"/>
      <c r="I125" s="196"/>
      <c r="J125" s="197">
        <f>J1323</f>
        <v>0</v>
      </c>
      <c r="K125" s="133"/>
      <c r="L125" s="198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94"/>
      <c r="C126" s="133"/>
      <c r="D126" s="195" t="s">
        <v>155</v>
      </c>
      <c r="E126" s="196"/>
      <c r="F126" s="196"/>
      <c r="G126" s="196"/>
      <c r="H126" s="196"/>
      <c r="I126" s="196"/>
      <c r="J126" s="197">
        <f>J1327</f>
        <v>0</v>
      </c>
      <c r="K126" s="133"/>
      <c r="L126" s="198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2" customFormat="1" ht="21.84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66"/>
      <c r="C128" s="67"/>
      <c r="D128" s="67"/>
      <c r="E128" s="67"/>
      <c r="F128" s="67"/>
      <c r="G128" s="67"/>
      <c r="H128" s="67"/>
      <c r="I128" s="67"/>
      <c r="J128" s="67"/>
      <c r="K128" s="67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32" s="2" customFormat="1" ht="6.96" customHeight="1">
      <c r="A132" s="38"/>
      <c r="B132" s="68"/>
      <c r="C132" s="69"/>
      <c r="D132" s="69"/>
      <c r="E132" s="69"/>
      <c r="F132" s="69"/>
      <c r="G132" s="69"/>
      <c r="H132" s="69"/>
      <c r="I132" s="69"/>
      <c r="J132" s="69"/>
      <c r="K132" s="69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4.96" customHeight="1">
      <c r="A133" s="38"/>
      <c r="B133" s="39"/>
      <c r="C133" s="23" t="s">
        <v>156</v>
      </c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16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6.5" customHeight="1">
      <c r="A136" s="38"/>
      <c r="B136" s="39"/>
      <c r="C136" s="40"/>
      <c r="D136" s="40"/>
      <c r="E136" s="183" t="str">
        <f>E7</f>
        <v>Adaptace MěÚ Litvínov</v>
      </c>
      <c r="F136" s="32"/>
      <c r="G136" s="32"/>
      <c r="H136" s="32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119</v>
      </c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6.5" customHeight="1">
      <c r="A138" s="38"/>
      <c r="B138" s="39"/>
      <c r="C138" s="40"/>
      <c r="D138" s="40"/>
      <c r="E138" s="76" t="str">
        <f>E9</f>
        <v>Objekt2 - Stavební</v>
      </c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6.96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20</v>
      </c>
      <c r="D140" s="40"/>
      <c r="E140" s="40"/>
      <c r="F140" s="27" t="str">
        <f>F12</f>
        <v xml:space="preserve"> </v>
      </c>
      <c r="G140" s="40"/>
      <c r="H140" s="40"/>
      <c r="I140" s="32" t="s">
        <v>22</v>
      </c>
      <c r="J140" s="79" t="str">
        <f>IF(J12="","",J12)</f>
        <v>24. 4. 2025</v>
      </c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5.15" customHeight="1">
      <c r="A142" s="38"/>
      <c r="B142" s="39"/>
      <c r="C142" s="32" t="s">
        <v>24</v>
      </c>
      <c r="D142" s="40"/>
      <c r="E142" s="40"/>
      <c r="F142" s="27" t="str">
        <f>E15</f>
        <v>Město Litvínov</v>
      </c>
      <c r="G142" s="40"/>
      <c r="H142" s="40"/>
      <c r="I142" s="32" t="s">
        <v>32</v>
      </c>
      <c r="J142" s="36" t="str">
        <f>E21</f>
        <v xml:space="preserve"> </v>
      </c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5.15" customHeight="1">
      <c r="A143" s="38"/>
      <c r="B143" s="39"/>
      <c r="C143" s="32" t="s">
        <v>30</v>
      </c>
      <c r="D143" s="40"/>
      <c r="E143" s="40"/>
      <c r="F143" s="27" t="str">
        <f>IF(E18="","",E18)</f>
        <v>Vyplň údaj</v>
      </c>
      <c r="G143" s="40"/>
      <c r="H143" s="40"/>
      <c r="I143" s="32" t="s">
        <v>34</v>
      </c>
      <c r="J143" s="36" t="str">
        <f>E24</f>
        <v xml:space="preserve"> </v>
      </c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0.32" customHeight="1">
      <c r="A144" s="38"/>
      <c r="B144" s="39"/>
      <c r="C144" s="40"/>
      <c r="D144" s="40"/>
      <c r="E144" s="40"/>
      <c r="F144" s="40"/>
      <c r="G144" s="40"/>
      <c r="H144" s="40"/>
      <c r="I144" s="40"/>
      <c r="J144" s="40"/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11" customFormat="1" ht="29.28" customHeight="1">
      <c r="A145" s="199"/>
      <c r="B145" s="200"/>
      <c r="C145" s="201" t="s">
        <v>157</v>
      </c>
      <c r="D145" s="202" t="s">
        <v>61</v>
      </c>
      <c r="E145" s="202" t="s">
        <v>57</v>
      </c>
      <c r="F145" s="202" t="s">
        <v>58</v>
      </c>
      <c r="G145" s="202" t="s">
        <v>158</v>
      </c>
      <c r="H145" s="202" t="s">
        <v>159</v>
      </c>
      <c r="I145" s="202" t="s">
        <v>160</v>
      </c>
      <c r="J145" s="202" t="s">
        <v>123</v>
      </c>
      <c r="K145" s="203" t="s">
        <v>161</v>
      </c>
      <c r="L145" s="204"/>
      <c r="M145" s="100" t="s">
        <v>1</v>
      </c>
      <c r="N145" s="101" t="s">
        <v>40</v>
      </c>
      <c r="O145" s="101" t="s">
        <v>162</v>
      </c>
      <c r="P145" s="101" t="s">
        <v>163</v>
      </c>
      <c r="Q145" s="101" t="s">
        <v>164</v>
      </c>
      <c r="R145" s="101" t="s">
        <v>165</v>
      </c>
      <c r="S145" s="101" t="s">
        <v>166</v>
      </c>
      <c r="T145" s="102" t="s">
        <v>167</v>
      </c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</row>
    <row r="146" s="2" customFormat="1" ht="22.8" customHeight="1">
      <c r="A146" s="38"/>
      <c r="B146" s="39"/>
      <c r="C146" s="107" t="s">
        <v>168</v>
      </c>
      <c r="D146" s="40"/>
      <c r="E146" s="40"/>
      <c r="F146" s="40"/>
      <c r="G146" s="40"/>
      <c r="H146" s="40"/>
      <c r="I146" s="40"/>
      <c r="J146" s="205">
        <f>BK146</f>
        <v>0</v>
      </c>
      <c r="K146" s="40"/>
      <c r="L146" s="44"/>
      <c r="M146" s="103"/>
      <c r="N146" s="206"/>
      <c r="O146" s="104"/>
      <c r="P146" s="207">
        <f>P147+P552+P1319</f>
        <v>0</v>
      </c>
      <c r="Q146" s="104"/>
      <c r="R146" s="207">
        <f>R147+R552+R1319</f>
        <v>196.40928700000001</v>
      </c>
      <c r="S146" s="104"/>
      <c r="T146" s="208">
        <f>T147+T552+T1319</f>
        <v>382.98663361000001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75</v>
      </c>
      <c r="AU146" s="17" t="s">
        <v>125</v>
      </c>
      <c r="BK146" s="209">
        <f>BK147+BK552+BK1319</f>
        <v>0</v>
      </c>
    </row>
    <row r="147" s="12" customFormat="1" ht="25.92" customHeight="1">
      <c r="A147" s="12"/>
      <c r="B147" s="210"/>
      <c r="C147" s="211"/>
      <c r="D147" s="212" t="s">
        <v>75</v>
      </c>
      <c r="E147" s="213" t="s">
        <v>169</v>
      </c>
      <c r="F147" s="213" t="s">
        <v>170</v>
      </c>
      <c r="G147" s="211"/>
      <c r="H147" s="211"/>
      <c r="I147" s="214"/>
      <c r="J147" s="215">
        <f>BK147</f>
        <v>0</v>
      </c>
      <c r="K147" s="211"/>
      <c r="L147" s="216"/>
      <c r="M147" s="217"/>
      <c r="N147" s="218"/>
      <c r="O147" s="218"/>
      <c r="P147" s="219">
        <f>P148+P191+P211+P276+P315+P324+P435+P540+P549</f>
        <v>0</v>
      </c>
      <c r="Q147" s="218"/>
      <c r="R147" s="219">
        <f>R148+R191+R211+R276+R315+R324+R435+R540+R549</f>
        <v>76.591882900000002</v>
      </c>
      <c r="S147" s="218"/>
      <c r="T147" s="220">
        <f>T148+T191+T211+T276+T315+T324+T435+T540+T549</f>
        <v>289.52241800000002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84</v>
      </c>
      <c r="AT147" s="222" t="s">
        <v>75</v>
      </c>
      <c r="AU147" s="222" t="s">
        <v>76</v>
      </c>
      <c r="AY147" s="221" t="s">
        <v>171</v>
      </c>
      <c r="BK147" s="223">
        <f>BK148+BK191+BK211+BK276+BK315+BK324+BK435+BK540+BK549</f>
        <v>0</v>
      </c>
    </row>
    <row r="148" s="12" customFormat="1" ht="22.8" customHeight="1">
      <c r="A148" s="12"/>
      <c r="B148" s="210"/>
      <c r="C148" s="211"/>
      <c r="D148" s="212" t="s">
        <v>75</v>
      </c>
      <c r="E148" s="224" t="s">
        <v>84</v>
      </c>
      <c r="F148" s="224" t="s">
        <v>172</v>
      </c>
      <c r="G148" s="211"/>
      <c r="H148" s="211"/>
      <c r="I148" s="214"/>
      <c r="J148" s="225">
        <f>BK148</f>
        <v>0</v>
      </c>
      <c r="K148" s="211"/>
      <c r="L148" s="216"/>
      <c r="M148" s="217"/>
      <c r="N148" s="218"/>
      <c r="O148" s="218"/>
      <c r="P148" s="219">
        <f>SUM(P149:P190)</f>
        <v>0</v>
      </c>
      <c r="Q148" s="218"/>
      <c r="R148" s="219">
        <f>SUM(R149:R190)</f>
        <v>0</v>
      </c>
      <c r="S148" s="218"/>
      <c r="T148" s="220">
        <f>SUM(T149:T190)</f>
        <v>18.1113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84</v>
      </c>
      <c r="AT148" s="222" t="s">
        <v>75</v>
      </c>
      <c r="AU148" s="222" t="s">
        <v>84</v>
      </c>
      <c r="AY148" s="221" t="s">
        <v>171</v>
      </c>
      <c r="BK148" s="223">
        <f>SUM(BK149:BK190)</f>
        <v>0</v>
      </c>
    </row>
    <row r="149" s="2" customFormat="1" ht="24.15" customHeight="1">
      <c r="A149" s="38"/>
      <c r="B149" s="39"/>
      <c r="C149" s="226" t="s">
        <v>84</v>
      </c>
      <c r="D149" s="226" t="s">
        <v>173</v>
      </c>
      <c r="E149" s="227" t="s">
        <v>174</v>
      </c>
      <c r="F149" s="228" t="s">
        <v>175</v>
      </c>
      <c r="G149" s="229" t="s">
        <v>176</v>
      </c>
      <c r="H149" s="230">
        <v>57.945</v>
      </c>
      <c r="I149" s="231"/>
      <c r="J149" s="232">
        <f>ROUND(I149*H149,2)</f>
        <v>0</v>
      </c>
      <c r="K149" s="228" t="s">
        <v>177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0.26000000000000001</v>
      </c>
      <c r="T149" s="236">
        <f>S149*H149</f>
        <v>15.065700000000001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178</v>
      </c>
      <c r="AT149" s="237" t="s">
        <v>173</v>
      </c>
      <c r="AU149" s="237" t="s">
        <v>86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178</v>
      </c>
      <c r="BM149" s="237" t="s">
        <v>86</v>
      </c>
    </row>
    <row r="150" s="2" customFormat="1">
      <c r="A150" s="38"/>
      <c r="B150" s="39"/>
      <c r="C150" s="40"/>
      <c r="D150" s="239" t="s">
        <v>179</v>
      </c>
      <c r="E150" s="40"/>
      <c r="F150" s="240" t="s">
        <v>180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179</v>
      </c>
      <c r="AU150" s="17" t="s">
        <v>86</v>
      </c>
    </row>
    <row r="151" s="13" customFormat="1">
      <c r="A151" s="13"/>
      <c r="B151" s="244"/>
      <c r="C151" s="245"/>
      <c r="D151" s="246" t="s">
        <v>181</v>
      </c>
      <c r="E151" s="247" t="s">
        <v>1</v>
      </c>
      <c r="F151" s="248" t="s">
        <v>182</v>
      </c>
      <c r="G151" s="245"/>
      <c r="H151" s="249">
        <v>52.424999999999997</v>
      </c>
      <c r="I151" s="250"/>
      <c r="J151" s="245"/>
      <c r="K151" s="245"/>
      <c r="L151" s="251"/>
      <c r="M151" s="252"/>
      <c r="N151" s="253"/>
      <c r="O151" s="253"/>
      <c r="P151" s="253"/>
      <c r="Q151" s="253"/>
      <c r="R151" s="253"/>
      <c r="S151" s="253"/>
      <c r="T151" s="25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5" t="s">
        <v>181</v>
      </c>
      <c r="AU151" s="255" t="s">
        <v>86</v>
      </c>
      <c r="AV151" s="13" t="s">
        <v>86</v>
      </c>
      <c r="AW151" s="13" t="s">
        <v>33</v>
      </c>
      <c r="AX151" s="13" t="s">
        <v>76</v>
      </c>
      <c r="AY151" s="255" t="s">
        <v>171</v>
      </c>
    </row>
    <row r="152" s="13" customFormat="1">
      <c r="A152" s="13"/>
      <c r="B152" s="244"/>
      <c r="C152" s="245"/>
      <c r="D152" s="246" t="s">
        <v>181</v>
      </c>
      <c r="E152" s="247" t="s">
        <v>1</v>
      </c>
      <c r="F152" s="248" t="s">
        <v>183</v>
      </c>
      <c r="G152" s="245"/>
      <c r="H152" s="249">
        <v>5.5199999999999996</v>
      </c>
      <c r="I152" s="250"/>
      <c r="J152" s="245"/>
      <c r="K152" s="245"/>
      <c r="L152" s="251"/>
      <c r="M152" s="252"/>
      <c r="N152" s="253"/>
      <c r="O152" s="253"/>
      <c r="P152" s="253"/>
      <c r="Q152" s="253"/>
      <c r="R152" s="253"/>
      <c r="S152" s="253"/>
      <c r="T152" s="25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5" t="s">
        <v>181</v>
      </c>
      <c r="AU152" s="255" t="s">
        <v>86</v>
      </c>
      <c r="AV152" s="13" t="s">
        <v>86</v>
      </c>
      <c r="AW152" s="13" t="s">
        <v>33</v>
      </c>
      <c r="AX152" s="13" t="s">
        <v>76</v>
      </c>
      <c r="AY152" s="255" t="s">
        <v>171</v>
      </c>
    </row>
    <row r="153" s="14" customFormat="1">
      <c r="A153" s="14"/>
      <c r="B153" s="256"/>
      <c r="C153" s="257"/>
      <c r="D153" s="246" t="s">
        <v>181</v>
      </c>
      <c r="E153" s="258" t="s">
        <v>1</v>
      </c>
      <c r="F153" s="259" t="s">
        <v>184</v>
      </c>
      <c r="G153" s="257"/>
      <c r="H153" s="260">
        <v>57.944999999999993</v>
      </c>
      <c r="I153" s="261"/>
      <c r="J153" s="257"/>
      <c r="K153" s="257"/>
      <c r="L153" s="262"/>
      <c r="M153" s="263"/>
      <c r="N153" s="264"/>
      <c r="O153" s="264"/>
      <c r="P153" s="264"/>
      <c r="Q153" s="264"/>
      <c r="R153" s="264"/>
      <c r="S153" s="264"/>
      <c r="T153" s="26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6" t="s">
        <v>181</v>
      </c>
      <c r="AU153" s="266" t="s">
        <v>86</v>
      </c>
      <c r="AV153" s="14" t="s">
        <v>178</v>
      </c>
      <c r="AW153" s="14" t="s">
        <v>33</v>
      </c>
      <c r="AX153" s="14" t="s">
        <v>84</v>
      </c>
      <c r="AY153" s="266" t="s">
        <v>171</v>
      </c>
    </row>
    <row r="154" s="2" customFormat="1" ht="24.15" customHeight="1">
      <c r="A154" s="38"/>
      <c r="B154" s="39"/>
      <c r="C154" s="226" t="s">
        <v>86</v>
      </c>
      <c r="D154" s="226" t="s">
        <v>173</v>
      </c>
      <c r="E154" s="227" t="s">
        <v>185</v>
      </c>
      <c r="F154" s="228" t="s">
        <v>186</v>
      </c>
      <c r="G154" s="229" t="s">
        <v>176</v>
      </c>
      <c r="H154" s="230">
        <v>10.380000000000001</v>
      </c>
      <c r="I154" s="231"/>
      <c r="J154" s="232">
        <f>ROUND(I154*H154,2)</f>
        <v>0</v>
      </c>
      <c r="K154" s="228" t="s">
        <v>177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0.23999999999999999</v>
      </c>
      <c r="T154" s="236">
        <f>S154*H154</f>
        <v>2.4912000000000001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178</v>
      </c>
      <c r="AT154" s="237" t="s">
        <v>173</v>
      </c>
      <c r="AU154" s="237" t="s">
        <v>86</v>
      </c>
      <c r="AY154" s="17" t="s">
        <v>171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84</v>
      </c>
      <c r="BK154" s="238">
        <f>ROUND(I154*H154,2)</f>
        <v>0</v>
      </c>
      <c r="BL154" s="17" t="s">
        <v>178</v>
      </c>
      <c r="BM154" s="237" t="s">
        <v>178</v>
      </c>
    </row>
    <row r="155" s="2" customFormat="1">
      <c r="A155" s="38"/>
      <c r="B155" s="39"/>
      <c r="C155" s="40"/>
      <c r="D155" s="239" t="s">
        <v>179</v>
      </c>
      <c r="E155" s="40"/>
      <c r="F155" s="240" t="s">
        <v>187</v>
      </c>
      <c r="G155" s="40"/>
      <c r="H155" s="40"/>
      <c r="I155" s="241"/>
      <c r="J155" s="40"/>
      <c r="K155" s="40"/>
      <c r="L155" s="44"/>
      <c r="M155" s="242"/>
      <c r="N155" s="243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179</v>
      </c>
      <c r="AU155" s="17" t="s">
        <v>86</v>
      </c>
    </row>
    <row r="156" s="13" customFormat="1">
      <c r="A156" s="13"/>
      <c r="B156" s="244"/>
      <c r="C156" s="245"/>
      <c r="D156" s="246" t="s">
        <v>181</v>
      </c>
      <c r="E156" s="247" t="s">
        <v>1</v>
      </c>
      <c r="F156" s="248" t="s">
        <v>188</v>
      </c>
      <c r="G156" s="245"/>
      <c r="H156" s="249">
        <v>10.380000000000001</v>
      </c>
      <c r="I156" s="250"/>
      <c r="J156" s="245"/>
      <c r="K156" s="245"/>
      <c r="L156" s="251"/>
      <c r="M156" s="252"/>
      <c r="N156" s="253"/>
      <c r="O156" s="253"/>
      <c r="P156" s="253"/>
      <c r="Q156" s="253"/>
      <c r="R156" s="253"/>
      <c r="S156" s="253"/>
      <c r="T156" s="25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5" t="s">
        <v>181</v>
      </c>
      <c r="AU156" s="255" t="s">
        <v>86</v>
      </c>
      <c r="AV156" s="13" t="s">
        <v>86</v>
      </c>
      <c r="AW156" s="13" t="s">
        <v>33</v>
      </c>
      <c r="AX156" s="13" t="s">
        <v>76</v>
      </c>
      <c r="AY156" s="255" t="s">
        <v>171</v>
      </c>
    </row>
    <row r="157" s="14" customFormat="1">
      <c r="A157" s="14"/>
      <c r="B157" s="256"/>
      <c r="C157" s="257"/>
      <c r="D157" s="246" t="s">
        <v>181</v>
      </c>
      <c r="E157" s="258" t="s">
        <v>1</v>
      </c>
      <c r="F157" s="259" t="s">
        <v>189</v>
      </c>
      <c r="G157" s="257"/>
      <c r="H157" s="260">
        <v>10.380000000000001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181</v>
      </c>
      <c r="AU157" s="266" t="s">
        <v>86</v>
      </c>
      <c r="AV157" s="14" t="s">
        <v>178</v>
      </c>
      <c r="AW157" s="14" t="s">
        <v>33</v>
      </c>
      <c r="AX157" s="14" t="s">
        <v>84</v>
      </c>
      <c r="AY157" s="266" t="s">
        <v>171</v>
      </c>
    </row>
    <row r="158" s="2" customFormat="1" ht="16.5" customHeight="1">
      <c r="A158" s="38"/>
      <c r="B158" s="39"/>
      <c r="C158" s="226" t="s">
        <v>190</v>
      </c>
      <c r="D158" s="226" t="s">
        <v>173</v>
      </c>
      <c r="E158" s="227" t="s">
        <v>191</v>
      </c>
      <c r="F158" s="228" t="s">
        <v>192</v>
      </c>
      <c r="G158" s="229" t="s">
        <v>176</v>
      </c>
      <c r="H158" s="230">
        <v>2.52</v>
      </c>
      <c r="I158" s="231"/>
      <c r="J158" s="232">
        <f>ROUND(I158*H158,2)</f>
        <v>0</v>
      </c>
      <c r="K158" s="228" t="s">
        <v>177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0.22</v>
      </c>
      <c r="T158" s="236">
        <f>S158*H158</f>
        <v>0.5544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178</v>
      </c>
      <c r="AT158" s="237" t="s">
        <v>173</v>
      </c>
      <c r="AU158" s="237" t="s">
        <v>86</v>
      </c>
      <c r="AY158" s="17" t="s">
        <v>171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84</v>
      </c>
      <c r="BK158" s="238">
        <f>ROUND(I158*H158,2)</f>
        <v>0</v>
      </c>
      <c r="BL158" s="17" t="s">
        <v>178</v>
      </c>
      <c r="BM158" s="237" t="s">
        <v>193</v>
      </c>
    </row>
    <row r="159" s="2" customFormat="1">
      <c r="A159" s="38"/>
      <c r="B159" s="39"/>
      <c r="C159" s="40"/>
      <c r="D159" s="239" t="s">
        <v>179</v>
      </c>
      <c r="E159" s="40"/>
      <c r="F159" s="240" t="s">
        <v>194</v>
      </c>
      <c r="G159" s="40"/>
      <c r="H159" s="40"/>
      <c r="I159" s="241"/>
      <c r="J159" s="40"/>
      <c r="K159" s="40"/>
      <c r="L159" s="44"/>
      <c r="M159" s="242"/>
      <c r="N159" s="243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179</v>
      </c>
      <c r="AU159" s="17" t="s">
        <v>86</v>
      </c>
    </row>
    <row r="160" s="13" customFormat="1">
      <c r="A160" s="13"/>
      <c r="B160" s="244"/>
      <c r="C160" s="245"/>
      <c r="D160" s="246" t="s">
        <v>181</v>
      </c>
      <c r="E160" s="247" t="s">
        <v>1</v>
      </c>
      <c r="F160" s="248" t="s">
        <v>195</v>
      </c>
      <c r="G160" s="245"/>
      <c r="H160" s="249">
        <v>2.52</v>
      </c>
      <c r="I160" s="250"/>
      <c r="J160" s="245"/>
      <c r="K160" s="245"/>
      <c r="L160" s="251"/>
      <c r="M160" s="252"/>
      <c r="N160" s="253"/>
      <c r="O160" s="253"/>
      <c r="P160" s="253"/>
      <c r="Q160" s="253"/>
      <c r="R160" s="253"/>
      <c r="S160" s="253"/>
      <c r="T160" s="25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5" t="s">
        <v>181</v>
      </c>
      <c r="AU160" s="255" t="s">
        <v>86</v>
      </c>
      <c r="AV160" s="13" t="s">
        <v>86</v>
      </c>
      <c r="AW160" s="13" t="s">
        <v>33</v>
      </c>
      <c r="AX160" s="13" t="s">
        <v>76</v>
      </c>
      <c r="AY160" s="255" t="s">
        <v>171</v>
      </c>
    </row>
    <row r="161" s="14" customFormat="1">
      <c r="A161" s="14"/>
      <c r="B161" s="256"/>
      <c r="C161" s="257"/>
      <c r="D161" s="246" t="s">
        <v>181</v>
      </c>
      <c r="E161" s="258" t="s">
        <v>1</v>
      </c>
      <c r="F161" s="259" t="s">
        <v>189</v>
      </c>
      <c r="G161" s="257"/>
      <c r="H161" s="260">
        <v>2.52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181</v>
      </c>
      <c r="AU161" s="266" t="s">
        <v>86</v>
      </c>
      <c r="AV161" s="14" t="s">
        <v>178</v>
      </c>
      <c r="AW161" s="14" t="s">
        <v>33</v>
      </c>
      <c r="AX161" s="14" t="s">
        <v>84</v>
      </c>
      <c r="AY161" s="266" t="s">
        <v>171</v>
      </c>
    </row>
    <row r="162" s="2" customFormat="1" ht="24.15" customHeight="1">
      <c r="A162" s="38"/>
      <c r="B162" s="39"/>
      <c r="C162" s="226" t="s">
        <v>178</v>
      </c>
      <c r="D162" s="226" t="s">
        <v>173</v>
      </c>
      <c r="E162" s="227" t="s">
        <v>196</v>
      </c>
      <c r="F162" s="228" t="s">
        <v>197</v>
      </c>
      <c r="G162" s="229" t="s">
        <v>198</v>
      </c>
      <c r="H162" s="230">
        <v>4.9279999999999999</v>
      </c>
      <c r="I162" s="231"/>
      <c r="J162" s="232">
        <f>ROUND(I162*H162,2)</f>
        <v>0</v>
      </c>
      <c r="K162" s="228" t="s">
        <v>177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178</v>
      </c>
      <c r="AT162" s="237" t="s">
        <v>173</v>
      </c>
      <c r="AU162" s="237" t="s">
        <v>86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84</v>
      </c>
      <c r="BK162" s="238">
        <f>ROUND(I162*H162,2)</f>
        <v>0</v>
      </c>
      <c r="BL162" s="17" t="s">
        <v>178</v>
      </c>
      <c r="BM162" s="237" t="s">
        <v>199</v>
      </c>
    </row>
    <row r="163" s="2" customFormat="1">
      <c r="A163" s="38"/>
      <c r="B163" s="39"/>
      <c r="C163" s="40"/>
      <c r="D163" s="239" t="s">
        <v>179</v>
      </c>
      <c r="E163" s="40"/>
      <c r="F163" s="240" t="s">
        <v>200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179</v>
      </c>
      <c r="AU163" s="17" t="s">
        <v>86</v>
      </c>
    </row>
    <row r="164" s="13" customFormat="1">
      <c r="A164" s="13"/>
      <c r="B164" s="244"/>
      <c r="C164" s="245"/>
      <c r="D164" s="246" t="s">
        <v>181</v>
      </c>
      <c r="E164" s="247" t="s">
        <v>1</v>
      </c>
      <c r="F164" s="248" t="s">
        <v>201</v>
      </c>
      <c r="G164" s="245"/>
      <c r="H164" s="249">
        <v>4.9279999999999999</v>
      </c>
      <c r="I164" s="250"/>
      <c r="J164" s="245"/>
      <c r="K164" s="245"/>
      <c r="L164" s="251"/>
      <c r="M164" s="252"/>
      <c r="N164" s="253"/>
      <c r="O164" s="253"/>
      <c r="P164" s="253"/>
      <c r="Q164" s="253"/>
      <c r="R164" s="253"/>
      <c r="S164" s="253"/>
      <c r="T164" s="25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5" t="s">
        <v>181</v>
      </c>
      <c r="AU164" s="255" t="s">
        <v>86</v>
      </c>
      <c r="AV164" s="13" t="s">
        <v>86</v>
      </c>
      <c r="AW164" s="13" t="s">
        <v>33</v>
      </c>
      <c r="AX164" s="13" t="s">
        <v>84</v>
      </c>
      <c r="AY164" s="255" t="s">
        <v>171</v>
      </c>
    </row>
    <row r="165" s="2" customFormat="1" ht="37.8" customHeight="1">
      <c r="A165" s="38"/>
      <c r="B165" s="39"/>
      <c r="C165" s="226" t="s">
        <v>202</v>
      </c>
      <c r="D165" s="226" t="s">
        <v>173</v>
      </c>
      <c r="E165" s="227" t="s">
        <v>203</v>
      </c>
      <c r="F165" s="228" t="s">
        <v>204</v>
      </c>
      <c r="G165" s="229" t="s">
        <v>198</v>
      </c>
      <c r="H165" s="230">
        <v>3.6840000000000002</v>
      </c>
      <c r="I165" s="231"/>
      <c r="J165" s="232">
        <f>ROUND(I165*H165,2)</f>
        <v>0</v>
      </c>
      <c r="K165" s="228" t="s">
        <v>177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178</v>
      </c>
      <c r="AT165" s="237" t="s">
        <v>173</v>
      </c>
      <c r="AU165" s="237" t="s">
        <v>86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84</v>
      </c>
      <c r="BK165" s="238">
        <f>ROUND(I165*H165,2)</f>
        <v>0</v>
      </c>
      <c r="BL165" s="17" t="s">
        <v>178</v>
      </c>
      <c r="BM165" s="237" t="s">
        <v>205</v>
      </c>
    </row>
    <row r="166" s="2" customFormat="1">
      <c r="A166" s="38"/>
      <c r="B166" s="39"/>
      <c r="C166" s="40"/>
      <c r="D166" s="239" t="s">
        <v>179</v>
      </c>
      <c r="E166" s="40"/>
      <c r="F166" s="240" t="s">
        <v>206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179</v>
      </c>
      <c r="AU166" s="17" t="s">
        <v>86</v>
      </c>
    </row>
    <row r="167" s="13" customFormat="1">
      <c r="A167" s="13"/>
      <c r="B167" s="244"/>
      <c r="C167" s="245"/>
      <c r="D167" s="246" t="s">
        <v>181</v>
      </c>
      <c r="E167" s="247" t="s">
        <v>1</v>
      </c>
      <c r="F167" s="248" t="s">
        <v>207</v>
      </c>
      <c r="G167" s="245"/>
      <c r="H167" s="249">
        <v>2.73</v>
      </c>
      <c r="I167" s="250"/>
      <c r="J167" s="245"/>
      <c r="K167" s="245"/>
      <c r="L167" s="251"/>
      <c r="M167" s="252"/>
      <c r="N167" s="253"/>
      <c r="O167" s="253"/>
      <c r="P167" s="253"/>
      <c r="Q167" s="253"/>
      <c r="R167" s="253"/>
      <c r="S167" s="253"/>
      <c r="T167" s="25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5" t="s">
        <v>181</v>
      </c>
      <c r="AU167" s="255" t="s">
        <v>86</v>
      </c>
      <c r="AV167" s="13" t="s">
        <v>86</v>
      </c>
      <c r="AW167" s="13" t="s">
        <v>33</v>
      </c>
      <c r="AX167" s="13" t="s">
        <v>76</v>
      </c>
      <c r="AY167" s="255" t="s">
        <v>171</v>
      </c>
    </row>
    <row r="168" s="13" customFormat="1">
      <c r="A168" s="13"/>
      <c r="B168" s="244"/>
      <c r="C168" s="245"/>
      <c r="D168" s="246" t="s">
        <v>181</v>
      </c>
      <c r="E168" s="247" t="s">
        <v>1</v>
      </c>
      <c r="F168" s="248" t="s">
        <v>208</v>
      </c>
      <c r="G168" s="245"/>
      <c r="H168" s="249">
        <v>0.66600000000000004</v>
      </c>
      <c r="I168" s="250"/>
      <c r="J168" s="245"/>
      <c r="K168" s="245"/>
      <c r="L168" s="251"/>
      <c r="M168" s="252"/>
      <c r="N168" s="253"/>
      <c r="O168" s="253"/>
      <c r="P168" s="253"/>
      <c r="Q168" s="253"/>
      <c r="R168" s="253"/>
      <c r="S168" s="253"/>
      <c r="T168" s="25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5" t="s">
        <v>181</v>
      </c>
      <c r="AU168" s="255" t="s">
        <v>86</v>
      </c>
      <c r="AV168" s="13" t="s">
        <v>86</v>
      </c>
      <c r="AW168" s="13" t="s">
        <v>33</v>
      </c>
      <c r="AX168" s="13" t="s">
        <v>76</v>
      </c>
      <c r="AY168" s="255" t="s">
        <v>171</v>
      </c>
    </row>
    <row r="169" s="13" customFormat="1">
      <c r="A169" s="13"/>
      <c r="B169" s="244"/>
      <c r="C169" s="245"/>
      <c r="D169" s="246" t="s">
        <v>181</v>
      </c>
      <c r="E169" s="247" t="s">
        <v>1</v>
      </c>
      <c r="F169" s="248" t="s">
        <v>209</v>
      </c>
      <c r="G169" s="245"/>
      <c r="H169" s="249">
        <v>0.28799999999999998</v>
      </c>
      <c r="I169" s="250"/>
      <c r="J169" s="245"/>
      <c r="K169" s="245"/>
      <c r="L169" s="251"/>
      <c r="M169" s="252"/>
      <c r="N169" s="253"/>
      <c r="O169" s="253"/>
      <c r="P169" s="253"/>
      <c r="Q169" s="253"/>
      <c r="R169" s="253"/>
      <c r="S169" s="253"/>
      <c r="T169" s="25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5" t="s">
        <v>181</v>
      </c>
      <c r="AU169" s="255" t="s">
        <v>86</v>
      </c>
      <c r="AV169" s="13" t="s">
        <v>86</v>
      </c>
      <c r="AW169" s="13" t="s">
        <v>33</v>
      </c>
      <c r="AX169" s="13" t="s">
        <v>76</v>
      </c>
      <c r="AY169" s="255" t="s">
        <v>171</v>
      </c>
    </row>
    <row r="170" s="14" customFormat="1">
      <c r="A170" s="14"/>
      <c r="B170" s="256"/>
      <c r="C170" s="257"/>
      <c r="D170" s="246" t="s">
        <v>181</v>
      </c>
      <c r="E170" s="258" t="s">
        <v>1</v>
      </c>
      <c r="F170" s="259" t="s">
        <v>184</v>
      </c>
      <c r="G170" s="257"/>
      <c r="H170" s="260">
        <v>3.6839999999999997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181</v>
      </c>
      <c r="AU170" s="266" t="s">
        <v>86</v>
      </c>
      <c r="AV170" s="14" t="s">
        <v>178</v>
      </c>
      <c r="AW170" s="14" t="s">
        <v>33</v>
      </c>
      <c r="AX170" s="14" t="s">
        <v>84</v>
      </c>
      <c r="AY170" s="266" t="s">
        <v>171</v>
      </c>
    </row>
    <row r="171" s="2" customFormat="1" ht="33" customHeight="1">
      <c r="A171" s="38"/>
      <c r="B171" s="39"/>
      <c r="C171" s="226" t="s">
        <v>193</v>
      </c>
      <c r="D171" s="226" t="s">
        <v>173</v>
      </c>
      <c r="E171" s="227" t="s">
        <v>210</v>
      </c>
      <c r="F171" s="228" t="s">
        <v>211</v>
      </c>
      <c r="G171" s="229" t="s">
        <v>198</v>
      </c>
      <c r="H171" s="230">
        <v>8.6120000000000001</v>
      </c>
      <c r="I171" s="231"/>
      <c r="J171" s="232">
        <f>ROUND(I171*H171,2)</f>
        <v>0</v>
      </c>
      <c r="K171" s="228" t="s">
        <v>177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178</v>
      </c>
      <c r="AT171" s="237" t="s">
        <v>173</v>
      </c>
      <c r="AU171" s="237" t="s">
        <v>86</v>
      </c>
      <c r="AY171" s="17" t="s">
        <v>171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84</v>
      </c>
      <c r="BK171" s="238">
        <f>ROUND(I171*H171,2)</f>
        <v>0</v>
      </c>
      <c r="BL171" s="17" t="s">
        <v>178</v>
      </c>
      <c r="BM171" s="237" t="s">
        <v>212</v>
      </c>
    </row>
    <row r="172" s="2" customFormat="1">
      <c r="A172" s="38"/>
      <c r="B172" s="39"/>
      <c r="C172" s="40"/>
      <c r="D172" s="239" t="s">
        <v>179</v>
      </c>
      <c r="E172" s="40"/>
      <c r="F172" s="240" t="s">
        <v>213</v>
      </c>
      <c r="G172" s="40"/>
      <c r="H172" s="40"/>
      <c r="I172" s="241"/>
      <c r="J172" s="40"/>
      <c r="K172" s="40"/>
      <c r="L172" s="44"/>
      <c r="M172" s="242"/>
      <c r="N172" s="24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179</v>
      </c>
      <c r="AU172" s="17" t="s">
        <v>86</v>
      </c>
    </row>
    <row r="173" s="2" customFormat="1" ht="37.8" customHeight="1">
      <c r="A173" s="38"/>
      <c r="B173" s="39"/>
      <c r="C173" s="226" t="s">
        <v>214</v>
      </c>
      <c r="D173" s="226" t="s">
        <v>173</v>
      </c>
      <c r="E173" s="227" t="s">
        <v>215</v>
      </c>
      <c r="F173" s="228" t="s">
        <v>216</v>
      </c>
      <c r="G173" s="229" t="s">
        <v>198</v>
      </c>
      <c r="H173" s="230">
        <v>4.9279999999999999</v>
      </c>
      <c r="I173" s="231"/>
      <c r="J173" s="232">
        <f>ROUND(I173*H173,2)</f>
        <v>0</v>
      </c>
      <c r="K173" s="228" t="s">
        <v>177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178</v>
      </c>
      <c r="AT173" s="237" t="s">
        <v>173</v>
      </c>
      <c r="AU173" s="237" t="s">
        <v>86</v>
      </c>
      <c r="AY173" s="17" t="s">
        <v>171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84</v>
      </c>
      <c r="BK173" s="238">
        <f>ROUND(I173*H173,2)</f>
        <v>0</v>
      </c>
      <c r="BL173" s="17" t="s">
        <v>178</v>
      </c>
      <c r="BM173" s="237" t="s">
        <v>8</v>
      </c>
    </row>
    <row r="174" s="2" customFormat="1">
      <c r="A174" s="38"/>
      <c r="B174" s="39"/>
      <c r="C174" s="40"/>
      <c r="D174" s="239" t="s">
        <v>179</v>
      </c>
      <c r="E174" s="40"/>
      <c r="F174" s="240" t="s">
        <v>217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179</v>
      </c>
      <c r="AU174" s="17" t="s">
        <v>86</v>
      </c>
    </row>
    <row r="175" s="13" customFormat="1">
      <c r="A175" s="13"/>
      <c r="B175" s="244"/>
      <c r="C175" s="245"/>
      <c r="D175" s="246" t="s">
        <v>181</v>
      </c>
      <c r="E175" s="247" t="s">
        <v>1</v>
      </c>
      <c r="F175" s="248" t="s">
        <v>218</v>
      </c>
      <c r="G175" s="245"/>
      <c r="H175" s="249">
        <v>4.9279999999999999</v>
      </c>
      <c r="I175" s="250"/>
      <c r="J175" s="245"/>
      <c r="K175" s="245"/>
      <c r="L175" s="251"/>
      <c r="M175" s="252"/>
      <c r="N175" s="253"/>
      <c r="O175" s="253"/>
      <c r="P175" s="253"/>
      <c r="Q175" s="253"/>
      <c r="R175" s="253"/>
      <c r="S175" s="253"/>
      <c r="T175" s="25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5" t="s">
        <v>181</v>
      </c>
      <c r="AU175" s="255" t="s">
        <v>86</v>
      </c>
      <c r="AV175" s="13" t="s">
        <v>86</v>
      </c>
      <c r="AW175" s="13" t="s">
        <v>33</v>
      </c>
      <c r="AX175" s="13" t="s">
        <v>76</v>
      </c>
      <c r="AY175" s="255" t="s">
        <v>171</v>
      </c>
    </row>
    <row r="176" s="14" customFormat="1">
      <c r="A176" s="14"/>
      <c r="B176" s="256"/>
      <c r="C176" s="257"/>
      <c r="D176" s="246" t="s">
        <v>181</v>
      </c>
      <c r="E176" s="258" t="s">
        <v>1</v>
      </c>
      <c r="F176" s="259" t="s">
        <v>189</v>
      </c>
      <c r="G176" s="257"/>
      <c r="H176" s="260">
        <v>4.9279999999999999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181</v>
      </c>
      <c r="AU176" s="266" t="s">
        <v>86</v>
      </c>
      <c r="AV176" s="14" t="s">
        <v>178</v>
      </c>
      <c r="AW176" s="14" t="s">
        <v>33</v>
      </c>
      <c r="AX176" s="14" t="s">
        <v>84</v>
      </c>
      <c r="AY176" s="266" t="s">
        <v>171</v>
      </c>
    </row>
    <row r="177" s="2" customFormat="1" ht="37.8" customHeight="1">
      <c r="A177" s="38"/>
      <c r="B177" s="39"/>
      <c r="C177" s="226" t="s">
        <v>205</v>
      </c>
      <c r="D177" s="226" t="s">
        <v>173</v>
      </c>
      <c r="E177" s="227" t="s">
        <v>219</v>
      </c>
      <c r="F177" s="228" t="s">
        <v>220</v>
      </c>
      <c r="G177" s="229" t="s">
        <v>198</v>
      </c>
      <c r="H177" s="230">
        <v>49.280000000000001</v>
      </c>
      <c r="I177" s="231"/>
      <c r="J177" s="232">
        <f>ROUND(I177*H177,2)</f>
        <v>0</v>
      </c>
      <c r="K177" s="228" t="s">
        <v>177</v>
      </c>
      <c r="L177" s="44"/>
      <c r="M177" s="233" t="s">
        <v>1</v>
      </c>
      <c r="N177" s="234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178</v>
      </c>
      <c r="AT177" s="237" t="s">
        <v>173</v>
      </c>
      <c r="AU177" s="237" t="s">
        <v>86</v>
      </c>
      <c r="AY177" s="17" t="s">
        <v>171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84</v>
      </c>
      <c r="BK177" s="238">
        <f>ROUND(I177*H177,2)</f>
        <v>0</v>
      </c>
      <c r="BL177" s="17" t="s">
        <v>178</v>
      </c>
      <c r="BM177" s="237" t="s">
        <v>221</v>
      </c>
    </row>
    <row r="178" s="2" customFormat="1">
      <c r="A178" s="38"/>
      <c r="B178" s="39"/>
      <c r="C178" s="40"/>
      <c r="D178" s="239" t="s">
        <v>179</v>
      </c>
      <c r="E178" s="40"/>
      <c r="F178" s="240" t="s">
        <v>222</v>
      </c>
      <c r="G178" s="40"/>
      <c r="H178" s="40"/>
      <c r="I178" s="241"/>
      <c r="J178" s="40"/>
      <c r="K178" s="40"/>
      <c r="L178" s="44"/>
      <c r="M178" s="242"/>
      <c r="N178" s="243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179</v>
      </c>
      <c r="AU178" s="17" t="s">
        <v>86</v>
      </c>
    </row>
    <row r="179" s="13" customFormat="1">
      <c r="A179" s="13"/>
      <c r="B179" s="244"/>
      <c r="C179" s="245"/>
      <c r="D179" s="246" t="s">
        <v>181</v>
      </c>
      <c r="E179" s="247" t="s">
        <v>1</v>
      </c>
      <c r="F179" s="248" t="s">
        <v>223</v>
      </c>
      <c r="G179" s="245"/>
      <c r="H179" s="249">
        <v>49.280000000000001</v>
      </c>
      <c r="I179" s="250"/>
      <c r="J179" s="245"/>
      <c r="K179" s="245"/>
      <c r="L179" s="251"/>
      <c r="M179" s="252"/>
      <c r="N179" s="253"/>
      <c r="O179" s="253"/>
      <c r="P179" s="253"/>
      <c r="Q179" s="253"/>
      <c r="R179" s="253"/>
      <c r="S179" s="253"/>
      <c r="T179" s="25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5" t="s">
        <v>181</v>
      </c>
      <c r="AU179" s="255" t="s">
        <v>86</v>
      </c>
      <c r="AV179" s="13" t="s">
        <v>86</v>
      </c>
      <c r="AW179" s="13" t="s">
        <v>33</v>
      </c>
      <c r="AX179" s="13" t="s">
        <v>76</v>
      </c>
      <c r="AY179" s="255" t="s">
        <v>171</v>
      </c>
    </row>
    <row r="180" s="14" customFormat="1">
      <c r="A180" s="14"/>
      <c r="B180" s="256"/>
      <c r="C180" s="257"/>
      <c r="D180" s="246" t="s">
        <v>181</v>
      </c>
      <c r="E180" s="258" t="s">
        <v>1</v>
      </c>
      <c r="F180" s="259" t="s">
        <v>189</v>
      </c>
      <c r="G180" s="257"/>
      <c r="H180" s="260">
        <v>49.280000000000001</v>
      </c>
      <c r="I180" s="261"/>
      <c r="J180" s="257"/>
      <c r="K180" s="257"/>
      <c r="L180" s="262"/>
      <c r="M180" s="263"/>
      <c r="N180" s="264"/>
      <c r="O180" s="264"/>
      <c r="P180" s="264"/>
      <c r="Q180" s="264"/>
      <c r="R180" s="264"/>
      <c r="S180" s="264"/>
      <c r="T180" s="26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6" t="s">
        <v>181</v>
      </c>
      <c r="AU180" s="266" t="s">
        <v>86</v>
      </c>
      <c r="AV180" s="14" t="s">
        <v>178</v>
      </c>
      <c r="AW180" s="14" t="s">
        <v>33</v>
      </c>
      <c r="AX180" s="14" t="s">
        <v>84</v>
      </c>
      <c r="AY180" s="266" t="s">
        <v>171</v>
      </c>
    </row>
    <row r="181" s="2" customFormat="1" ht="16.5" customHeight="1">
      <c r="A181" s="38"/>
      <c r="B181" s="39"/>
      <c r="C181" s="226" t="s">
        <v>224</v>
      </c>
      <c r="D181" s="226" t="s">
        <v>173</v>
      </c>
      <c r="E181" s="227" t="s">
        <v>225</v>
      </c>
      <c r="F181" s="228" t="s">
        <v>226</v>
      </c>
      <c r="G181" s="229" t="s">
        <v>198</v>
      </c>
      <c r="H181" s="230">
        <v>4.9279999999999999</v>
      </c>
      <c r="I181" s="231"/>
      <c r="J181" s="232">
        <f>ROUND(I181*H181,2)</f>
        <v>0</v>
      </c>
      <c r="K181" s="228" t="s">
        <v>177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178</v>
      </c>
      <c r="AT181" s="237" t="s">
        <v>173</v>
      </c>
      <c r="AU181" s="237" t="s">
        <v>86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84</v>
      </c>
      <c r="BK181" s="238">
        <f>ROUND(I181*H181,2)</f>
        <v>0</v>
      </c>
      <c r="BL181" s="17" t="s">
        <v>178</v>
      </c>
      <c r="BM181" s="237" t="s">
        <v>227</v>
      </c>
    </row>
    <row r="182" s="2" customFormat="1">
      <c r="A182" s="38"/>
      <c r="B182" s="39"/>
      <c r="C182" s="40"/>
      <c r="D182" s="239" t="s">
        <v>179</v>
      </c>
      <c r="E182" s="40"/>
      <c r="F182" s="240" t="s">
        <v>228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179</v>
      </c>
      <c r="AU182" s="17" t="s">
        <v>86</v>
      </c>
    </row>
    <row r="183" s="2" customFormat="1" ht="33" customHeight="1">
      <c r="A183" s="38"/>
      <c r="B183" s="39"/>
      <c r="C183" s="226" t="s">
        <v>212</v>
      </c>
      <c r="D183" s="226" t="s">
        <v>173</v>
      </c>
      <c r="E183" s="227" t="s">
        <v>229</v>
      </c>
      <c r="F183" s="228" t="s">
        <v>230</v>
      </c>
      <c r="G183" s="229" t="s">
        <v>231</v>
      </c>
      <c r="H183" s="230">
        <v>4.9279999999999999</v>
      </c>
      <c r="I183" s="231"/>
      <c r="J183" s="232">
        <f>ROUND(I183*H183,2)</f>
        <v>0</v>
      </c>
      <c r="K183" s="228" t="s">
        <v>177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178</v>
      </c>
      <c r="AT183" s="237" t="s">
        <v>173</v>
      </c>
      <c r="AU183" s="237" t="s">
        <v>86</v>
      </c>
      <c r="AY183" s="17" t="s">
        <v>171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84</v>
      </c>
      <c r="BK183" s="238">
        <f>ROUND(I183*H183,2)</f>
        <v>0</v>
      </c>
      <c r="BL183" s="17" t="s">
        <v>178</v>
      </c>
      <c r="BM183" s="237" t="s">
        <v>232</v>
      </c>
    </row>
    <row r="184" s="2" customFormat="1">
      <c r="A184" s="38"/>
      <c r="B184" s="39"/>
      <c r="C184" s="40"/>
      <c r="D184" s="239" t="s">
        <v>179</v>
      </c>
      <c r="E184" s="40"/>
      <c r="F184" s="240" t="s">
        <v>233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179</v>
      </c>
      <c r="AU184" s="17" t="s">
        <v>86</v>
      </c>
    </row>
    <row r="185" s="2" customFormat="1" ht="24.15" customHeight="1">
      <c r="A185" s="38"/>
      <c r="B185" s="39"/>
      <c r="C185" s="226" t="s">
        <v>234</v>
      </c>
      <c r="D185" s="226" t="s">
        <v>173</v>
      </c>
      <c r="E185" s="227" t="s">
        <v>235</v>
      </c>
      <c r="F185" s="228" t="s">
        <v>236</v>
      </c>
      <c r="G185" s="229" t="s">
        <v>198</v>
      </c>
      <c r="H185" s="230">
        <v>3.6840000000000002</v>
      </c>
      <c r="I185" s="231"/>
      <c r="J185" s="232">
        <f>ROUND(I185*H185,2)</f>
        <v>0</v>
      </c>
      <c r="K185" s="228" t="s">
        <v>177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178</v>
      </c>
      <c r="AT185" s="237" t="s">
        <v>173</v>
      </c>
      <c r="AU185" s="237" t="s">
        <v>86</v>
      </c>
      <c r="AY185" s="17" t="s">
        <v>171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84</v>
      </c>
      <c r="BK185" s="238">
        <f>ROUND(I185*H185,2)</f>
        <v>0</v>
      </c>
      <c r="BL185" s="17" t="s">
        <v>178</v>
      </c>
      <c r="BM185" s="237" t="s">
        <v>237</v>
      </c>
    </row>
    <row r="186" s="2" customFormat="1">
      <c r="A186" s="38"/>
      <c r="B186" s="39"/>
      <c r="C186" s="40"/>
      <c r="D186" s="239" t="s">
        <v>179</v>
      </c>
      <c r="E186" s="40"/>
      <c r="F186" s="240" t="s">
        <v>238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179</v>
      </c>
      <c r="AU186" s="17" t="s">
        <v>86</v>
      </c>
    </row>
    <row r="187" s="13" customFormat="1">
      <c r="A187" s="13"/>
      <c r="B187" s="244"/>
      <c r="C187" s="245"/>
      <c r="D187" s="246" t="s">
        <v>181</v>
      </c>
      <c r="E187" s="247" t="s">
        <v>1</v>
      </c>
      <c r="F187" s="248" t="s">
        <v>207</v>
      </c>
      <c r="G187" s="245"/>
      <c r="H187" s="249">
        <v>2.73</v>
      </c>
      <c r="I187" s="250"/>
      <c r="J187" s="245"/>
      <c r="K187" s="245"/>
      <c r="L187" s="251"/>
      <c r="M187" s="252"/>
      <c r="N187" s="253"/>
      <c r="O187" s="253"/>
      <c r="P187" s="253"/>
      <c r="Q187" s="253"/>
      <c r="R187" s="253"/>
      <c r="S187" s="253"/>
      <c r="T187" s="25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5" t="s">
        <v>181</v>
      </c>
      <c r="AU187" s="255" t="s">
        <v>86</v>
      </c>
      <c r="AV187" s="13" t="s">
        <v>86</v>
      </c>
      <c r="AW187" s="13" t="s">
        <v>33</v>
      </c>
      <c r="AX187" s="13" t="s">
        <v>76</v>
      </c>
      <c r="AY187" s="255" t="s">
        <v>171</v>
      </c>
    </row>
    <row r="188" s="13" customFormat="1">
      <c r="A188" s="13"/>
      <c r="B188" s="244"/>
      <c r="C188" s="245"/>
      <c r="D188" s="246" t="s">
        <v>181</v>
      </c>
      <c r="E188" s="247" t="s">
        <v>1</v>
      </c>
      <c r="F188" s="248" t="s">
        <v>208</v>
      </c>
      <c r="G188" s="245"/>
      <c r="H188" s="249">
        <v>0.66600000000000004</v>
      </c>
      <c r="I188" s="250"/>
      <c r="J188" s="245"/>
      <c r="K188" s="245"/>
      <c r="L188" s="251"/>
      <c r="M188" s="252"/>
      <c r="N188" s="253"/>
      <c r="O188" s="253"/>
      <c r="P188" s="253"/>
      <c r="Q188" s="253"/>
      <c r="R188" s="253"/>
      <c r="S188" s="253"/>
      <c r="T188" s="25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5" t="s">
        <v>181</v>
      </c>
      <c r="AU188" s="255" t="s">
        <v>86</v>
      </c>
      <c r="AV188" s="13" t="s">
        <v>86</v>
      </c>
      <c r="AW188" s="13" t="s">
        <v>33</v>
      </c>
      <c r="AX188" s="13" t="s">
        <v>76</v>
      </c>
      <c r="AY188" s="255" t="s">
        <v>171</v>
      </c>
    </row>
    <row r="189" s="13" customFormat="1">
      <c r="A189" s="13"/>
      <c r="B189" s="244"/>
      <c r="C189" s="245"/>
      <c r="D189" s="246" t="s">
        <v>181</v>
      </c>
      <c r="E189" s="247" t="s">
        <v>1</v>
      </c>
      <c r="F189" s="248" t="s">
        <v>209</v>
      </c>
      <c r="G189" s="245"/>
      <c r="H189" s="249">
        <v>0.28799999999999998</v>
      </c>
      <c r="I189" s="250"/>
      <c r="J189" s="245"/>
      <c r="K189" s="245"/>
      <c r="L189" s="251"/>
      <c r="M189" s="252"/>
      <c r="N189" s="253"/>
      <c r="O189" s="253"/>
      <c r="P189" s="253"/>
      <c r="Q189" s="253"/>
      <c r="R189" s="253"/>
      <c r="S189" s="253"/>
      <c r="T189" s="25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5" t="s">
        <v>181</v>
      </c>
      <c r="AU189" s="255" t="s">
        <v>86</v>
      </c>
      <c r="AV189" s="13" t="s">
        <v>86</v>
      </c>
      <c r="AW189" s="13" t="s">
        <v>33</v>
      </c>
      <c r="AX189" s="13" t="s">
        <v>76</v>
      </c>
      <c r="AY189" s="255" t="s">
        <v>171</v>
      </c>
    </row>
    <row r="190" s="14" customFormat="1">
      <c r="A190" s="14"/>
      <c r="B190" s="256"/>
      <c r="C190" s="257"/>
      <c r="D190" s="246" t="s">
        <v>181</v>
      </c>
      <c r="E190" s="258" t="s">
        <v>1</v>
      </c>
      <c r="F190" s="259" t="s">
        <v>184</v>
      </c>
      <c r="G190" s="257"/>
      <c r="H190" s="260">
        <v>3.6839999999999997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6" t="s">
        <v>181</v>
      </c>
      <c r="AU190" s="266" t="s">
        <v>86</v>
      </c>
      <c r="AV190" s="14" t="s">
        <v>178</v>
      </c>
      <c r="AW190" s="14" t="s">
        <v>33</v>
      </c>
      <c r="AX190" s="14" t="s">
        <v>84</v>
      </c>
      <c r="AY190" s="266" t="s">
        <v>171</v>
      </c>
    </row>
    <row r="191" s="12" customFormat="1" ht="22.8" customHeight="1">
      <c r="A191" s="12"/>
      <c r="B191" s="210"/>
      <c r="C191" s="211"/>
      <c r="D191" s="212" t="s">
        <v>75</v>
      </c>
      <c r="E191" s="224" t="s">
        <v>86</v>
      </c>
      <c r="F191" s="224" t="s">
        <v>239</v>
      </c>
      <c r="G191" s="211"/>
      <c r="H191" s="211"/>
      <c r="I191" s="214"/>
      <c r="J191" s="225">
        <f>BK191</f>
        <v>0</v>
      </c>
      <c r="K191" s="211"/>
      <c r="L191" s="216"/>
      <c r="M191" s="217"/>
      <c r="N191" s="218"/>
      <c r="O191" s="218"/>
      <c r="P191" s="219">
        <f>SUM(P192:P210)</f>
        <v>0</v>
      </c>
      <c r="Q191" s="218"/>
      <c r="R191" s="219">
        <f>SUM(R192:R210)</f>
        <v>9.9652384999999999</v>
      </c>
      <c r="S191" s="218"/>
      <c r="T191" s="220">
        <f>SUM(T192:T210)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1" t="s">
        <v>84</v>
      </c>
      <c r="AT191" s="222" t="s">
        <v>75</v>
      </c>
      <c r="AU191" s="222" t="s">
        <v>84</v>
      </c>
      <c r="AY191" s="221" t="s">
        <v>171</v>
      </c>
      <c r="BK191" s="223">
        <f>SUM(BK192:BK210)</f>
        <v>0</v>
      </c>
    </row>
    <row r="192" s="2" customFormat="1" ht="24.15" customHeight="1">
      <c r="A192" s="38"/>
      <c r="B192" s="39"/>
      <c r="C192" s="226" t="s">
        <v>8</v>
      </c>
      <c r="D192" s="226" t="s">
        <v>173</v>
      </c>
      <c r="E192" s="227" t="s">
        <v>240</v>
      </c>
      <c r="F192" s="228" t="s">
        <v>241</v>
      </c>
      <c r="G192" s="229" t="s">
        <v>198</v>
      </c>
      <c r="H192" s="230">
        <v>0.44800000000000001</v>
      </c>
      <c r="I192" s="231"/>
      <c r="J192" s="232">
        <f>ROUND(I192*H192,2)</f>
        <v>0</v>
      </c>
      <c r="K192" s="228" t="s">
        <v>177</v>
      </c>
      <c r="L192" s="44"/>
      <c r="M192" s="233" t="s">
        <v>1</v>
      </c>
      <c r="N192" s="234" t="s">
        <v>41</v>
      </c>
      <c r="O192" s="91"/>
      <c r="P192" s="235">
        <f>O192*H192</f>
        <v>0</v>
      </c>
      <c r="Q192" s="235">
        <v>1.98</v>
      </c>
      <c r="R192" s="235">
        <f>Q192*H192</f>
        <v>0.88704000000000005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178</v>
      </c>
      <c r="AT192" s="237" t="s">
        <v>173</v>
      </c>
      <c r="AU192" s="237" t="s">
        <v>86</v>
      </c>
      <c r="AY192" s="17" t="s">
        <v>171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84</v>
      </c>
      <c r="BK192" s="238">
        <f>ROUND(I192*H192,2)</f>
        <v>0</v>
      </c>
      <c r="BL192" s="17" t="s">
        <v>178</v>
      </c>
      <c r="BM192" s="237" t="s">
        <v>242</v>
      </c>
    </row>
    <row r="193" s="2" customFormat="1">
      <c r="A193" s="38"/>
      <c r="B193" s="39"/>
      <c r="C193" s="40"/>
      <c r="D193" s="239" t="s">
        <v>179</v>
      </c>
      <c r="E193" s="40"/>
      <c r="F193" s="240" t="s">
        <v>243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179</v>
      </c>
      <c r="AU193" s="17" t="s">
        <v>86</v>
      </c>
    </row>
    <row r="194" s="13" customFormat="1">
      <c r="A194" s="13"/>
      <c r="B194" s="244"/>
      <c r="C194" s="245"/>
      <c r="D194" s="246" t="s">
        <v>181</v>
      </c>
      <c r="E194" s="247" t="s">
        <v>1</v>
      </c>
      <c r="F194" s="248" t="s">
        <v>244</v>
      </c>
      <c r="G194" s="245"/>
      <c r="H194" s="249">
        <v>0.44800000000000001</v>
      </c>
      <c r="I194" s="250"/>
      <c r="J194" s="245"/>
      <c r="K194" s="245"/>
      <c r="L194" s="251"/>
      <c r="M194" s="252"/>
      <c r="N194" s="253"/>
      <c r="O194" s="253"/>
      <c r="P194" s="253"/>
      <c r="Q194" s="253"/>
      <c r="R194" s="253"/>
      <c r="S194" s="253"/>
      <c r="T194" s="25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5" t="s">
        <v>181</v>
      </c>
      <c r="AU194" s="255" t="s">
        <v>86</v>
      </c>
      <c r="AV194" s="13" t="s">
        <v>86</v>
      </c>
      <c r="AW194" s="13" t="s">
        <v>33</v>
      </c>
      <c r="AX194" s="13" t="s">
        <v>76</v>
      </c>
      <c r="AY194" s="255" t="s">
        <v>171</v>
      </c>
    </row>
    <row r="195" s="14" customFormat="1">
      <c r="A195" s="14"/>
      <c r="B195" s="256"/>
      <c r="C195" s="257"/>
      <c r="D195" s="246" t="s">
        <v>181</v>
      </c>
      <c r="E195" s="258" t="s">
        <v>1</v>
      </c>
      <c r="F195" s="259" t="s">
        <v>189</v>
      </c>
      <c r="G195" s="257"/>
      <c r="H195" s="260">
        <v>0.44800000000000001</v>
      </c>
      <c r="I195" s="261"/>
      <c r="J195" s="257"/>
      <c r="K195" s="257"/>
      <c r="L195" s="262"/>
      <c r="M195" s="263"/>
      <c r="N195" s="264"/>
      <c r="O195" s="264"/>
      <c r="P195" s="264"/>
      <c r="Q195" s="264"/>
      <c r="R195" s="264"/>
      <c r="S195" s="264"/>
      <c r="T195" s="26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6" t="s">
        <v>181</v>
      </c>
      <c r="AU195" s="266" t="s">
        <v>86</v>
      </c>
      <c r="AV195" s="14" t="s">
        <v>178</v>
      </c>
      <c r="AW195" s="14" t="s">
        <v>33</v>
      </c>
      <c r="AX195" s="14" t="s">
        <v>84</v>
      </c>
      <c r="AY195" s="266" t="s">
        <v>171</v>
      </c>
    </row>
    <row r="196" s="2" customFormat="1" ht="24.15" customHeight="1">
      <c r="A196" s="38"/>
      <c r="B196" s="39"/>
      <c r="C196" s="226" t="s">
        <v>245</v>
      </c>
      <c r="D196" s="226" t="s">
        <v>173</v>
      </c>
      <c r="E196" s="227" t="s">
        <v>246</v>
      </c>
      <c r="F196" s="228" t="s">
        <v>247</v>
      </c>
      <c r="G196" s="229" t="s">
        <v>198</v>
      </c>
      <c r="H196" s="230">
        <v>3.4300000000000002</v>
      </c>
      <c r="I196" s="231"/>
      <c r="J196" s="232">
        <f>ROUND(I196*H196,2)</f>
        <v>0</v>
      </c>
      <c r="K196" s="228" t="s">
        <v>177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2.5018699999999998</v>
      </c>
      <c r="R196" s="235">
        <f>Q196*H196</f>
        <v>8.5814140999999999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178</v>
      </c>
      <c r="AT196" s="237" t="s">
        <v>173</v>
      </c>
      <c r="AU196" s="237" t="s">
        <v>86</v>
      </c>
      <c r="AY196" s="17" t="s">
        <v>171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84</v>
      </c>
      <c r="BK196" s="238">
        <f>ROUND(I196*H196,2)</f>
        <v>0</v>
      </c>
      <c r="BL196" s="17" t="s">
        <v>178</v>
      </c>
      <c r="BM196" s="237" t="s">
        <v>248</v>
      </c>
    </row>
    <row r="197" s="2" customFormat="1">
      <c r="A197" s="38"/>
      <c r="B197" s="39"/>
      <c r="C197" s="40"/>
      <c r="D197" s="239" t="s">
        <v>179</v>
      </c>
      <c r="E197" s="40"/>
      <c r="F197" s="240" t="s">
        <v>249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179</v>
      </c>
      <c r="AU197" s="17" t="s">
        <v>86</v>
      </c>
    </row>
    <row r="198" s="13" customFormat="1">
      <c r="A198" s="13"/>
      <c r="B198" s="244"/>
      <c r="C198" s="245"/>
      <c r="D198" s="246" t="s">
        <v>181</v>
      </c>
      <c r="E198" s="247" t="s">
        <v>1</v>
      </c>
      <c r="F198" s="248" t="s">
        <v>250</v>
      </c>
      <c r="G198" s="245"/>
      <c r="H198" s="249">
        <v>3.4300000000000002</v>
      </c>
      <c r="I198" s="250"/>
      <c r="J198" s="245"/>
      <c r="K198" s="245"/>
      <c r="L198" s="251"/>
      <c r="M198" s="252"/>
      <c r="N198" s="253"/>
      <c r="O198" s="253"/>
      <c r="P198" s="253"/>
      <c r="Q198" s="253"/>
      <c r="R198" s="253"/>
      <c r="S198" s="253"/>
      <c r="T198" s="25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5" t="s">
        <v>181</v>
      </c>
      <c r="AU198" s="255" t="s">
        <v>86</v>
      </c>
      <c r="AV198" s="13" t="s">
        <v>86</v>
      </c>
      <c r="AW198" s="13" t="s">
        <v>33</v>
      </c>
      <c r="AX198" s="13" t="s">
        <v>76</v>
      </c>
      <c r="AY198" s="255" t="s">
        <v>171</v>
      </c>
    </row>
    <row r="199" s="14" customFormat="1">
      <c r="A199" s="14"/>
      <c r="B199" s="256"/>
      <c r="C199" s="257"/>
      <c r="D199" s="246" t="s">
        <v>181</v>
      </c>
      <c r="E199" s="258" t="s">
        <v>1</v>
      </c>
      <c r="F199" s="259" t="s">
        <v>189</v>
      </c>
      <c r="G199" s="257"/>
      <c r="H199" s="260">
        <v>3.4300000000000002</v>
      </c>
      <c r="I199" s="261"/>
      <c r="J199" s="257"/>
      <c r="K199" s="257"/>
      <c r="L199" s="262"/>
      <c r="M199" s="263"/>
      <c r="N199" s="264"/>
      <c r="O199" s="264"/>
      <c r="P199" s="264"/>
      <c r="Q199" s="264"/>
      <c r="R199" s="264"/>
      <c r="S199" s="264"/>
      <c r="T199" s="26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6" t="s">
        <v>181</v>
      </c>
      <c r="AU199" s="266" t="s">
        <v>86</v>
      </c>
      <c r="AV199" s="14" t="s">
        <v>178</v>
      </c>
      <c r="AW199" s="14" t="s">
        <v>33</v>
      </c>
      <c r="AX199" s="14" t="s">
        <v>84</v>
      </c>
      <c r="AY199" s="266" t="s">
        <v>171</v>
      </c>
    </row>
    <row r="200" s="2" customFormat="1" ht="16.5" customHeight="1">
      <c r="A200" s="38"/>
      <c r="B200" s="39"/>
      <c r="C200" s="226" t="s">
        <v>221</v>
      </c>
      <c r="D200" s="226" t="s">
        <v>173</v>
      </c>
      <c r="E200" s="227" t="s">
        <v>251</v>
      </c>
      <c r="F200" s="228" t="s">
        <v>252</v>
      </c>
      <c r="G200" s="229" t="s">
        <v>176</v>
      </c>
      <c r="H200" s="230">
        <v>19.600000000000001</v>
      </c>
      <c r="I200" s="231"/>
      <c r="J200" s="232">
        <f>ROUND(I200*H200,2)</f>
        <v>0</v>
      </c>
      <c r="K200" s="228" t="s">
        <v>177</v>
      </c>
      <c r="L200" s="44"/>
      <c r="M200" s="233" t="s">
        <v>1</v>
      </c>
      <c r="N200" s="234" t="s">
        <v>41</v>
      </c>
      <c r="O200" s="91"/>
      <c r="P200" s="235">
        <f>O200*H200</f>
        <v>0</v>
      </c>
      <c r="Q200" s="235">
        <v>0.00264</v>
      </c>
      <c r="R200" s="235">
        <f>Q200*H200</f>
        <v>0.051744000000000005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178</v>
      </c>
      <c r="AT200" s="237" t="s">
        <v>173</v>
      </c>
      <c r="AU200" s="237" t="s">
        <v>86</v>
      </c>
      <c r="AY200" s="17" t="s">
        <v>171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84</v>
      </c>
      <c r="BK200" s="238">
        <f>ROUND(I200*H200,2)</f>
        <v>0</v>
      </c>
      <c r="BL200" s="17" t="s">
        <v>178</v>
      </c>
      <c r="BM200" s="237" t="s">
        <v>253</v>
      </c>
    </row>
    <row r="201" s="2" customFormat="1">
      <c r="A201" s="38"/>
      <c r="B201" s="39"/>
      <c r="C201" s="40"/>
      <c r="D201" s="239" t="s">
        <v>179</v>
      </c>
      <c r="E201" s="40"/>
      <c r="F201" s="240" t="s">
        <v>254</v>
      </c>
      <c r="G201" s="40"/>
      <c r="H201" s="40"/>
      <c r="I201" s="241"/>
      <c r="J201" s="40"/>
      <c r="K201" s="40"/>
      <c r="L201" s="44"/>
      <c r="M201" s="242"/>
      <c r="N201" s="243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179</v>
      </c>
      <c r="AU201" s="17" t="s">
        <v>86</v>
      </c>
    </row>
    <row r="202" s="13" customFormat="1">
      <c r="A202" s="13"/>
      <c r="B202" s="244"/>
      <c r="C202" s="245"/>
      <c r="D202" s="246" t="s">
        <v>181</v>
      </c>
      <c r="E202" s="247" t="s">
        <v>1</v>
      </c>
      <c r="F202" s="248" t="s">
        <v>255</v>
      </c>
      <c r="G202" s="245"/>
      <c r="H202" s="249">
        <v>19.600000000000001</v>
      </c>
      <c r="I202" s="250"/>
      <c r="J202" s="245"/>
      <c r="K202" s="245"/>
      <c r="L202" s="251"/>
      <c r="M202" s="252"/>
      <c r="N202" s="253"/>
      <c r="O202" s="253"/>
      <c r="P202" s="253"/>
      <c r="Q202" s="253"/>
      <c r="R202" s="253"/>
      <c r="S202" s="253"/>
      <c r="T202" s="25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5" t="s">
        <v>181</v>
      </c>
      <c r="AU202" s="255" t="s">
        <v>86</v>
      </c>
      <c r="AV202" s="13" t="s">
        <v>86</v>
      </c>
      <c r="AW202" s="13" t="s">
        <v>33</v>
      </c>
      <c r="AX202" s="13" t="s">
        <v>76</v>
      </c>
      <c r="AY202" s="255" t="s">
        <v>171</v>
      </c>
    </row>
    <row r="203" s="14" customFormat="1">
      <c r="A203" s="14"/>
      <c r="B203" s="256"/>
      <c r="C203" s="257"/>
      <c r="D203" s="246" t="s">
        <v>181</v>
      </c>
      <c r="E203" s="258" t="s">
        <v>1</v>
      </c>
      <c r="F203" s="259" t="s">
        <v>189</v>
      </c>
      <c r="G203" s="257"/>
      <c r="H203" s="260">
        <v>19.600000000000001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6" t="s">
        <v>181</v>
      </c>
      <c r="AU203" s="266" t="s">
        <v>86</v>
      </c>
      <c r="AV203" s="14" t="s">
        <v>178</v>
      </c>
      <c r="AW203" s="14" t="s">
        <v>33</v>
      </c>
      <c r="AX203" s="14" t="s">
        <v>84</v>
      </c>
      <c r="AY203" s="266" t="s">
        <v>171</v>
      </c>
    </row>
    <row r="204" s="2" customFormat="1" ht="16.5" customHeight="1">
      <c r="A204" s="38"/>
      <c r="B204" s="39"/>
      <c r="C204" s="226" t="s">
        <v>256</v>
      </c>
      <c r="D204" s="226" t="s">
        <v>173</v>
      </c>
      <c r="E204" s="227" t="s">
        <v>257</v>
      </c>
      <c r="F204" s="228" t="s">
        <v>258</v>
      </c>
      <c r="G204" s="229" t="s">
        <v>176</v>
      </c>
      <c r="H204" s="230">
        <v>19.600000000000001</v>
      </c>
      <c r="I204" s="231"/>
      <c r="J204" s="232">
        <f>ROUND(I204*H204,2)</f>
        <v>0</v>
      </c>
      <c r="K204" s="228" t="s">
        <v>177</v>
      </c>
      <c r="L204" s="44"/>
      <c r="M204" s="233" t="s">
        <v>1</v>
      </c>
      <c r="N204" s="234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178</v>
      </c>
      <c r="AT204" s="237" t="s">
        <v>173</v>
      </c>
      <c r="AU204" s="237" t="s">
        <v>86</v>
      </c>
      <c r="AY204" s="17" t="s">
        <v>171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84</v>
      </c>
      <c r="BK204" s="238">
        <f>ROUND(I204*H204,2)</f>
        <v>0</v>
      </c>
      <c r="BL204" s="17" t="s">
        <v>178</v>
      </c>
      <c r="BM204" s="237" t="s">
        <v>259</v>
      </c>
    </row>
    <row r="205" s="2" customFormat="1">
      <c r="A205" s="38"/>
      <c r="B205" s="39"/>
      <c r="C205" s="40"/>
      <c r="D205" s="239" t="s">
        <v>179</v>
      </c>
      <c r="E205" s="40"/>
      <c r="F205" s="240" t="s">
        <v>260</v>
      </c>
      <c r="G205" s="40"/>
      <c r="H205" s="40"/>
      <c r="I205" s="241"/>
      <c r="J205" s="40"/>
      <c r="K205" s="40"/>
      <c r="L205" s="44"/>
      <c r="M205" s="242"/>
      <c r="N205" s="243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179</v>
      </c>
      <c r="AU205" s="17" t="s">
        <v>86</v>
      </c>
    </row>
    <row r="206" s="2" customFormat="1" ht="21.75" customHeight="1">
      <c r="A206" s="38"/>
      <c r="B206" s="39"/>
      <c r="C206" s="226" t="s">
        <v>227</v>
      </c>
      <c r="D206" s="226" t="s">
        <v>173</v>
      </c>
      <c r="E206" s="227" t="s">
        <v>261</v>
      </c>
      <c r="F206" s="228" t="s">
        <v>262</v>
      </c>
      <c r="G206" s="229" t="s">
        <v>231</v>
      </c>
      <c r="H206" s="230">
        <v>0.41999999999999998</v>
      </c>
      <c r="I206" s="231"/>
      <c r="J206" s="232">
        <f>ROUND(I206*H206,2)</f>
        <v>0</v>
      </c>
      <c r="K206" s="228" t="s">
        <v>177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1.05962</v>
      </c>
      <c r="R206" s="235">
        <f>Q206*H206</f>
        <v>0.4450404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178</v>
      </c>
      <c r="AT206" s="237" t="s">
        <v>173</v>
      </c>
      <c r="AU206" s="237" t="s">
        <v>86</v>
      </c>
      <c r="AY206" s="17" t="s">
        <v>171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84</v>
      </c>
      <c r="BK206" s="238">
        <f>ROUND(I206*H206,2)</f>
        <v>0</v>
      </c>
      <c r="BL206" s="17" t="s">
        <v>178</v>
      </c>
      <c r="BM206" s="237" t="s">
        <v>263</v>
      </c>
    </row>
    <row r="207" s="2" customFormat="1">
      <c r="A207" s="38"/>
      <c r="B207" s="39"/>
      <c r="C207" s="40"/>
      <c r="D207" s="239" t="s">
        <v>179</v>
      </c>
      <c r="E207" s="40"/>
      <c r="F207" s="240" t="s">
        <v>264</v>
      </c>
      <c r="G207" s="40"/>
      <c r="H207" s="40"/>
      <c r="I207" s="241"/>
      <c r="J207" s="40"/>
      <c r="K207" s="40"/>
      <c r="L207" s="44"/>
      <c r="M207" s="242"/>
      <c r="N207" s="243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179</v>
      </c>
      <c r="AU207" s="17" t="s">
        <v>86</v>
      </c>
    </row>
    <row r="208" s="13" customFormat="1">
      <c r="A208" s="13"/>
      <c r="B208" s="244"/>
      <c r="C208" s="245"/>
      <c r="D208" s="246" t="s">
        <v>181</v>
      </c>
      <c r="E208" s="247" t="s">
        <v>1</v>
      </c>
      <c r="F208" s="248" t="s">
        <v>265</v>
      </c>
      <c r="G208" s="245"/>
      <c r="H208" s="249">
        <v>0.41999999999999998</v>
      </c>
      <c r="I208" s="250"/>
      <c r="J208" s="245"/>
      <c r="K208" s="245"/>
      <c r="L208" s="251"/>
      <c r="M208" s="252"/>
      <c r="N208" s="253"/>
      <c r="O208" s="253"/>
      <c r="P208" s="253"/>
      <c r="Q208" s="253"/>
      <c r="R208" s="253"/>
      <c r="S208" s="253"/>
      <c r="T208" s="25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5" t="s">
        <v>181</v>
      </c>
      <c r="AU208" s="255" t="s">
        <v>86</v>
      </c>
      <c r="AV208" s="13" t="s">
        <v>86</v>
      </c>
      <c r="AW208" s="13" t="s">
        <v>33</v>
      </c>
      <c r="AX208" s="13" t="s">
        <v>76</v>
      </c>
      <c r="AY208" s="255" t="s">
        <v>171</v>
      </c>
    </row>
    <row r="209" s="14" customFormat="1">
      <c r="A209" s="14"/>
      <c r="B209" s="256"/>
      <c r="C209" s="257"/>
      <c r="D209" s="246" t="s">
        <v>181</v>
      </c>
      <c r="E209" s="258" t="s">
        <v>1</v>
      </c>
      <c r="F209" s="259" t="s">
        <v>189</v>
      </c>
      <c r="G209" s="257"/>
      <c r="H209" s="260">
        <v>0.41999999999999998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6" t="s">
        <v>181</v>
      </c>
      <c r="AU209" s="266" t="s">
        <v>86</v>
      </c>
      <c r="AV209" s="14" t="s">
        <v>178</v>
      </c>
      <c r="AW209" s="14" t="s">
        <v>33</v>
      </c>
      <c r="AX209" s="14" t="s">
        <v>84</v>
      </c>
      <c r="AY209" s="266" t="s">
        <v>171</v>
      </c>
    </row>
    <row r="210" s="2" customFormat="1" ht="24.15" customHeight="1">
      <c r="A210" s="38"/>
      <c r="B210" s="39"/>
      <c r="C210" s="226" t="s">
        <v>266</v>
      </c>
      <c r="D210" s="226" t="s">
        <v>173</v>
      </c>
      <c r="E210" s="227" t="s">
        <v>267</v>
      </c>
      <c r="F210" s="228" t="s">
        <v>268</v>
      </c>
      <c r="G210" s="229" t="s">
        <v>269</v>
      </c>
      <c r="H210" s="230">
        <v>7</v>
      </c>
      <c r="I210" s="231"/>
      <c r="J210" s="232">
        <f>ROUND(I210*H210,2)</f>
        <v>0</v>
      </c>
      <c r="K210" s="228" t="s">
        <v>270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178</v>
      </c>
      <c r="AT210" s="237" t="s">
        <v>173</v>
      </c>
      <c r="AU210" s="237" t="s">
        <v>86</v>
      </c>
      <c r="AY210" s="17" t="s">
        <v>171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84</v>
      </c>
      <c r="BK210" s="238">
        <f>ROUND(I210*H210,2)</f>
        <v>0</v>
      </c>
      <c r="BL210" s="17" t="s">
        <v>178</v>
      </c>
      <c r="BM210" s="237" t="s">
        <v>271</v>
      </c>
    </row>
    <row r="211" s="12" customFormat="1" ht="22.8" customHeight="1">
      <c r="A211" s="12"/>
      <c r="B211" s="210"/>
      <c r="C211" s="211"/>
      <c r="D211" s="212" t="s">
        <v>75</v>
      </c>
      <c r="E211" s="224" t="s">
        <v>190</v>
      </c>
      <c r="F211" s="224" t="s">
        <v>272</v>
      </c>
      <c r="G211" s="211"/>
      <c r="H211" s="211"/>
      <c r="I211" s="214"/>
      <c r="J211" s="225">
        <f>BK211</f>
        <v>0</v>
      </c>
      <c r="K211" s="211"/>
      <c r="L211" s="216"/>
      <c r="M211" s="217"/>
      <c r="N211" s="218"/>
      <c r="O211" s="218"/>
      <c r="P211" s="219">
        <f>SUM(P212:P275)</f>
        <v>0</v>
      </c>
      <c r="Q211" s="218"/>
      <c r="R211" s="219">
        <f>SUM(R212:R275)</f>
        <v>15.696257879999997</v>
      </c>
      <c r="S211" s="218"/>
      <c r="T211" s="220">
        <f>SUM(T212:T275)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1" t="s">
        <v>84</v>
      </c>
      <c r="AT211" s="222" t="s">
        <v>75</v>
      </c>
      <c r="AU211" s="222" t="s">
        <v>84</v>
      </c>
      <c r="AY211" s="221" t="s">
        <v>171</v>
      </c>
      <c r="BK211" s="223">
        <f>SUM(BK212:BK275)</f>
        <v>0</v>
      </c>
    </row>
    <row r="212" s="2" customFormat="1" ht="24.15" customHeight="1">
      <c r="A212" s="38"/>
      <c r="B212" s="39"/>
      <c r="C212" s="226" t="s">
        <v>232</v>
      </c>
      <c r="D212" s="226" t="s">
        <v>173</v>
      </c>
      <c r="E212" s="227" t="s">
        <v>273</v>
      </c>
      <c r="F212" s="228" t="s">
        <v>274</v>
      </c>
      <c r="G212" s="229" t="s">
        <v>176</v>
      </c>
      <c r="H212" s="230">
        <v>5.7859999999999996</v>
      </c>
      <c r="I212" s="231"/>
      <c r="J212" s="232">
        <f>ROUND(I212*H212,2)</f>
        <v>0</v>
      </c>
      <c r="K212" s="228" t="s">
        <v>177</v>
      </c>
      <c r="L212" s="44"/>
      <c r="M212" s="233" t="s">
        <v>1</v>
      </c>
      <c r="N212" s="234" t="s">
        <v>41</v>
      </c>
      <c r="O212" s="91"/>
      <c r="P212" s="235">
        <f>O212*H212</f>
        <v>0</v>
      </c>
      <c r="Q212" s="235">
        <v>0.26878000000000002</v>
      </c>
      <c r="R212" s="235">
        <f>Q212*H212</f>
        <v>1.55516108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178</v>
      </c>
      <c r="AT212" s="237" t="s">
        <v>173</v>
      </c>
      <c r="AU212" s="237" t="s">
        <v>86</v>
      </c>
      <c r="AY212" s="17" t="s">
        <v>171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84</v>
      </c>
      <c r="BK212" s="238">
        <f>ROUND(I212*H212,2)</f>
        <v>0</v>
      </c>
      <c r="BL212" s="17" t="s">
        <v>178</v>
      </c>
      <c r="BM212" s="237" t="s">
        <v>275</v>
      </c>
    </row>
    <row r="213" s="2" customFormat="1">
      <c r="A213" s="38"/>
      <c r="B213" s="39"/>
      <c r="C213" s="40"/>
      <c r="D213" s="239" t="s">
        <v>179</v>
      </c>
      <c r="E213" s="40"/>
      <c r="F213" s="240" t="s">
        <v>276</v>
      </c>
      <c r="G213" s="40"/>
      <c r="H213" s="40"/>
      <c r="I213" s="241"/>
      <c r="J213" s="40"/>
      <c r="K213" s="40"/>
      <c r="L213" s="44"/>
      <c r="M213" s="242"/>
      <c r="N213" s="243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179</v>
      </c>
      <c r="AU213" s="17" t="s">
        <v>86</v>
      </c>
    </row>
    <row r="214" s="13" customFormat="1">
      <c r="A214" s="13"/>
      <c r="B214" s="244"/>
      <c r="C214" s="245"/>
      <c r="D214" s="246" t="s">
        <v>181</v>
      </c>
      <c r="E214" s="247" t="s">
        <v>1</v>
      </c>
      <c r="F214" s="248" t="s">
        <v>277</v>
      </c>
      <c r="G214" s="245"/>
      <c r="H214" s="249">
        <v>5.7859999999999996</v>
      </c>
      <c r="I214" s="250"/>
      <c r="J214" s="245"/>
      <c r="K214" s="245"/>
      <c r="L214" s="251"/>
      <c r="M214" s="252"/>
      <c r="N214" s="253"/>
      <c r="O214" s="253"/>
      <c r="P214" s="253"/>
      <c r="Q214" s="253"/>
      <c r="R214" s="253"/>
      <c r="S214" s="253"/>
      <c r="T214" s="25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5" t="s">
        <v>181</v>
      </c>
      <c r="AU214" s="255" t="s">
        <v>86</v>
      </c>
      <c r="AV214" s="13" t="s">
        <v>86</v>
      </c>
      <c r="AW214" s="13" t="s">
        <v>33</v>
      </c>
      <c r="AX214" s="13" t="s">
        <v>76</v>
      </c>
      <c r="AY214" s="255" t="s">
        <v>171</v>
      </c>
    </row>
    <row r="215" s="14" customFormat="1">
      <c r="A215" s="14"/>
      <c r="B215" s="256"/>
      <c r="C215" s="257"/>
      <c r="D215" s="246" t="s">
        <v>181</v>
      </c>
      <c r="E215" s="258" t="s">
        <v>1</v>
      </c>
      <c r="F215" s="259" t="s">
        <v>189</v>
      </c>
      <c r="G215" s="257"/>
      <c r="H215" s="260">
        <v>5.7859999999999996</v>
      </c>
      <c r="I215" s="261"/>
      <c r="J215" s="257"/>
      <c r="K215" s="257"/>
      <c r="L215" s="262"/>
      <c r="M215" s="263"/>
      <c r="N215" s="264"/>
      <c r="O215" s="264"/>
      <c r="P215" s="264"/>
      <c r="Q215" s="264"/>
      <c r="R215" s="264"/>
      <c r="S215" s="264"/>
      <c r="T215" s="26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6" t="s">
        <v>181</v>
      </c>
      <c r="AU215" s="266" t="s">
        <v>86</v>
      </c>
      <c r="AV215" s="14" t="s">
        <v>178</v>
      </c>
      <c r="AW215" s="14" t="s">
        <v>33</v>
      </c>
      <c r="AX215" s="14" t="s">
        <v>84</v>
      </c>
      <c r="AY215" s="266" t="s">
        <v>171</v>
      </c>
    </row>
    <row r="216" s="2" customFormat="1" ht="33" customHeight="1">
      <c r="A216" s="38"/>
      <c r="B216" s="39"/>
      <c r="C216" s="226" t="s">
        <v>278</v>
      </c>
      <c r="D216" s="226" t="s">
        <v>173</v>
      </c>
      <c r="E216" s="227" t="s">
        <v>279</v>
      </c>
      <c r="F216" s="228" t="s">
        <v>280</v>
      </c>
      <c r="G216" s="229" t="s">
        <v>176</v>
      </c>
      <c r="H216" s="230">
        <v>18.134</v>
      </c>
      <c r="I216" s="231"/>
      <c r="J216" s="232">
        <f>ROUND(I216*H216,2)</f>
        <v>0</v>
      </c>
      <c r="K216" s="228" t="s">
        <v>177</v>
      </c>
      <c r="L216" s="44"/>
      <c r="M216" s="233" t="s">
        <v>1</v>
      </c>
      <c r="N216" s="234" t="s">
        <v>41</v>
      </c>
      <c r="O216" s="91"/>
      <c r="P216" s="235">
        <f>O216*H216</f>
        <v>0</v>
      </c>
      <c r="Q216" s="235">
        <v>0.17399999999999999</v>
      </c>
      <c r="R216" s="235">
        <f>Q216*H216</f>
        <v>3.155316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178</v>
      </c>
      <c r="AT216" s="237" t="s">
        <v>173</v>
      </c>
      <c r="AU216" s="237" t="s">
        <v>86</v>
      </c>
      <c r="AY216" s="17" t="s">
        <v>171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84</v>
      </c>
      <c r="BK216" s="238">
        <f>ROUND(I216*H216,2)</f>
        <v>0</v>
      </c>
      <c r="BL216" s="17" t="s">
        <v>178</v>
      </c>
      <c r="BM216" s="237" t="s">
        <v>281</v>
      </c>
    </row>
    <row r="217" s="2" customFormat="1">
      <c r="A217" s="38"/>
      <c r="B217" s="39"/>
      <c r="C217" s="40"/>
      <c r="D217" s="239" t="s">
        <v>179</v>
      </c>
      <c r="E217" s="40"/>
      <c r="F217" s="240" t="s">
        <v>282</v>
      </c>
      <c r="G217" s="40"/>
      <c r="H217" s="40"/>
      <c r="I217" s="241"/>
      <c r="J217" s="40"/>
      <c r="K217" s="40"/>
      <c r="L217" s="44"/>
      <c r="M217" s="242"/>
      <c r="N217" s="243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179</v>
      </c>
      <c r="AU217" s="17" t="s">
        <v>86</v>
      </c>
    </row>
    <row r="218" s="13" customFormat="1">
      <c r="A218" s="13"/>
      <c r="B218" s="244"/>
      <c r="C218" s="245"/>
      <c r="D218" s="246" t="s">
        <v>181</v>
      </c>
      <c r="E218" s="247" t="s">
        <v>1</v>
      </c>
      <c r="F218" s="248" t="s">
        <v>283</v>
      </c>
      <c r="G218" s="245"/>
      <c r="H218" s="249">
        <v>8.5939999999999994</v>
      </c>
      <c r="I218" s="250"/>
      <c r="J218" s="245"/>
      <c r="K218" s="245"/>
      <c r="L218" s="251"/>
      <c r="M218" s="252"/>
      <c r="N218" s="253"/>
      <c r="O218" s="253"/>
      <c r="P218" s="253"/>
      <c r="Q218" s="253"/>
      <c r="R218" s="253"/>
      <c r="S218" s="253"/>
      <c r="T218" s="25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5" t="s">
        <v>181</v>
      </c>
      <c r="AU218" s="255" t="s">
        <v>86</v>
      </c>
      <c r="AV218" s="13" t="s">
        <v>86</v>
      </c>
      <c r="AW218" s="13" t="s">
        <v>33</v>
      </c>
      <c r="AX218" s="13" t="s">
        <v>76</v>
      </c>
      <c r="AY218" s="255" t="s">
        <v>171</v>
      </c>
    </row>
    <row r="219" s="13" customFormat="1">
      <c r="A219" s="13"/>
      <c r="B219" s="244"/>
      <c r="C219" s="245"/>
      <c r="D219" s="246" t="s">
        <v>181</v>
      </c>
      <c r="E219" s="247" t="s">
        <v>1</v>
      </c>
      <c r="F219" s="248" t="s">
        <v>284</v>
      </c>
      <c r="G219" s="245"/>
      <c r="H219" s="249">
        <v>9.5399999999999991</v>
      </c>
      <c r="I219" s="250"/>
      <c r="J219" s="245"/>
      <c r="K219" s="245"/>
      <c r="L219" s="251"/>
      <c r="M219" s="252"/>
      <c r="N219" s="253"/>
      <c r="O219" s="253"/>
      <c r="P219" s="253"/>
      <c r="Q219" s="253"/>
      <c r="R219" s="253"/>
      <c r="S219" s="253"/>
      <c r="T219" s="25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5" t="s">
        <v>181</v>
      </c>
      <c r="AU219" s="255" t="s">
        <v>86</v>
      </c>
      <c r="AV219" s="13" t="s">
        <v>86</v>
      </c>
      <c r="AW219" s="13" t="s">
        <v>33</v>
      </c>
      <c r="AX219" s="13" t="s">
        <v>76</v>
      </c>
      <c r="AY219" s="255" t="s">
        <v>171</v>
      </c>
    </row>
    <row r="220" s="14" customFormat="1">
      <c r="A220" s="14"/>
      <c r="B220" s="256"/>
      <c r="C220" s="257"/>
      <c r="D220" s="246" t="s">
        <v>181</v>
      </c>
      <c r="E220" s="258" t="s">
        <v>1</v>
      </c>
      <c r="F220" s="259" t="s">
        <v>184</v>
      </c>
      <c r="G220" s="257"/>
      <c r="H220" s="260">
        <v>18.134</v>
      </c>
      <c r="I220" s="261"/>
      <c r="J220" s="257"/>
      <c r="K220" s="257"/>
      <c r="L220" s="262"/>
      <c r="M220" s="263"/>
      <c r="N220" s="264"/>
      <c r="O220" s="264"/>
      <c r="P220" s="264"/>
      <c r="Q220" s="264"/>
      <c r="R220" s="264"/>
      <c r="S220" s="264"/>
      <c r="T220" s="26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6" t="s">
        <v>181</v>
      </c>
      <c r="AU220" s="266" t="s">
        <v>86</v>
      </c>
      <c r="AV220" s="14" t="s">
        <v>178</v>
      </c>
      <c r="AW220" s="14" t="s">
        <v>33</v>
      </c>
      <c r="AX220" s="14" t="s">
        <v>84</v>
      </c>
      <c r="AY220" s="266" t="s">
        <v>171</v>
      </c>
    </row>
    <row r="221" s="2" customFormat="1" ht="33" customHeight="1">
      <c r="A221" s="38"/>
      <c r="B221" s="39"/>
      <c r="C221" s="226" t="s">
        <v>237</v>
      </c>
      <c r="D221" s="226" t="s">
        <v>173</v>
      </c>
      <c r="E221" s="227" t="s">
        <v>285</v>
      </c>
      <c r="F221" s="228" t="s">
        <v>286</v>
      </c>
      <c r="G221" s="229" t="s">
        <v>176</v>
      </c>
      <c r="H221" s="230">
        <v>6.7770000000000001</v>
      </c>
      <c r="I221" s="231"/>
      <c r="J221" s="232">
        <f>ROUND(I221*H221,2)</f>
        <v>0</v>
      </c>
      <c r="K221" s="228" t="s">
        <v>177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0.18071999999999999</v>
      </c>
      <c r="R221" s="235">
        <f>Q221*H221</f>
        <v>1.22473944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178</v>
      </c>
      <c r="AT221" s="237" t="s">
        <v>173</v>
      </c>
      <c r="AU221" s="237" t="s">
        <v>86</v>
      </c>
      <c r="AY221" s="17" t="s">
        <v>171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84</v>
      </c>
      <c r="BK221" s="238">
        <f>ROUND(I221*H221,2)</f>
        <v>0</v>
      </c>
      <c r="BL221" s="17" t="s">
        <v>178</v>
      </c>
      <c r="BM221" s="237" t="s">
        <v>287</v>
      </c>
    </row>
    <row r="222" s="2" customFormat="1">
      <c r="A222" s="38"/>
      <c r="B222" s="39"/>
      <c r="C222" s="40"/>
      <c r="D222" s="239" t="s">
        <v>179</v>
      </c>
      <c r="E222" s="40"/>
      <c r="F222" s="240" t="s">
        <v>288</v>
      </c>
      <c r="G222" s="40"/>
      <c r="H222" s="40"/>
      <c r="I222" s="241"/>
      <c r="J222" s="40"/>
      <c r="K222" s="40"/>
      <c r="L222" s="44"/>
      <c r="M222" s="242"/>
      <c r="N222" s="243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179</v>
      </c>
      <c r="AU222" s="17" t="s">
        <v>86</v>
      </c>
    </row>
    <row r="223" s="13" customFormat="1">
      <c r="A223" s="13"/>
      <c r="B223" s="244"/>
      <c r="C223" s="245"/>
      <c r="D223" s="246" t="s">
        <v>181</v>
      </c>
      <c r="E223" s="247" t="s">
        <v>1</v>
      </c>
      <c r="F223" s="248" t="s">
        <v>289</v>
      </c>
      <c r="G223" s="245"/>
      <c r="H223" s="249">
        <v>0.247</v>
      </c>
      <c r="I223" s="250"/>
      <c r="J223" s="245"/>
      <c r="K223" s="245"/>
      <c r="L223" s="251"/>
      <c r="M223" s="252"/>
      <c r="N223" s="253"/>
      <c r="O223" s="253"/>
      <c r="P223" s="253"/>
      <c r="Q223" s="253"/>
      <c r="R223" s="253"/>
      <c r="S223" s="253"/>
      <c r="T223" s="25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5" t="s">
        <v>181</v>
      </c>
      <c r="AU223" s="255" t="s">
        <v>86</v>
      </c>
      <c r="AV223" s="13" t="s">
        <v>86</v>
      </c>
      <c r="AW223" s="13" t="s">
        <v>33</v>
      </c>
      <c r="AX223" s="13" t="s">
        <v>76</v>
      </c>
      <c r="AY223" s="255" t="s">
        <v>171</v>
      </c>
    </row>
    <row r="224" s="13" customFormat="1">
      <c r="A224" s="13"/>
      <c r="B224" s="244"/>
      <c r="C224" s="245"/>
      <c r="D224" s="246" t="s">
        <v>181</v>
      </c>
      <c r="E224" s="247" t="s">
        <v>1</v>
      </c>
      <c r="F224" s="248" t="s">
        <v>290</v>
      </c>
      <c r="G224" s="245"/>
      <c r="H224" s="249">
        <v>0.247</v>
      </c>
      <c r="I224" s="250"/>
      <c r="J224" s="245"/>
      <c r="K224" s="245"/>
      <c r="L224" s="251"/>
      <c r="M224" s="252"/>
      <c r="N224" s="253"/>
      <c r="O224" s="253"/>
      <c r="P224" s="253"/>
      <c r="Q224" s="253"/>
      <c r="R224" s="253"/>
      <c r="S224" s="253"/>
      <c r="T224" s="25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5" t="s">
        <v>181</v>
      </c>
      <c r="AU224" s="255" t="s">
        <v>86</v>
      </c>
      <c r="AV224" s="13" t="s">
        <v>86</v>
      </c>
      <c r="AW224" s="13" t="s">
        <v>33</v>
      </c>
      <c r="AX224" s="13" t="s">
        <v>76</v>
      </c>
      <c r="AY224" s="255" t="s">
        <v>171</v>
      </c>
    </row>
    <row r="225" s="13" customFormat="1">
      <c r="A225" s="13"/>
      <c r="B225" s="244"/>
      <c r="C225" s="245"/>
      <c r="D225" s="246" t="s">
        <v>181</v>
      </c>
      <c r="E225" s="247" t="s">
        <v>1</v>
      </c>
      <c r="F225" s="248" t="s">
        <v>291</v>
      </c>
      <c r="G225" s="245"/>
      <c r="H225" s="249">
        <v>6.2830000000000004</v>
      </c>
      <c r="I225" s="250"/>
      <c r="J225" s="245"/>
      <c r="K225" s="245"/>
      <c r="L225" s="251"/>
      <c r="M225" s="252"/>
      <c r="N225" s="253"/>
      <c r="O225" s="253"/>
      <c r="P225" s="253"/>
      <c r="Q225" s="253"/>
      <c r="R225" s="253"/>
      <c r="S225" s="253"/>
      <c r="T225" s="25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5" t="s">
        <v>181</v>
      </c>
      <c r="AU225" s="255" t="s">
        <v>86</v>
      </c>
      <c r="AV225" s="13" t="s">
        <v>86</v>
      </c>
      <c r="AW225" s="13" t="s">
        <v>33</v>
      </c>
      <c r="AX225" s="13" t="s">
        <v>76</v>
      </c>
      <c r="AY225" s="255" t="s">
        <v>171</v>
      </c>
    </row>
    <row r="226" s="14" customFormat="1">
      <c r="A226" s="14"/>
      <c r="B226" s="256"/>
      <c r="C226" s="257"/>
      <c r="D226" s="246" t="s">
        <v>181</v>
      </c>
      <c r="E226" s="258" t="s">
        <v>1</v>
      </c>
      <c r="F226" s="259" t="s">
        <v>184</v>
      </c>
      <c r="G226" s="257"/>
      <c r="H226" s="260">
        <v>6.7770000000000001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6" t="s">
        <v>181</v>
      </c>
      <c r="AU226" s="266" t="s">
        <v>86</v>
      </c>
      <c r="AV226" s="14" t="s">
        <v>178</v>
      </c>
      <c r="AW226" s="14" t="s">
        <v>33</v>
      </c>
      <c r="AX226" s="14" t="s">
        <v>84</v>
      </c>
      <c r="AY226" s="266" t="s">
        <v>171</v>
      </c>
    </row>
    <row r="227" s="2" customFormat="1" ht="37.8" customHeight="1">
      <c r="A227" s="38"/>
      <c r="B227" s="39"/>
      <c r="C227" s="226" t="s">
        <v>7</v>
      </c>
      <c r="D227" s="226" t="s">
        <v>173</v>
      </c>
      <c r="E227" s="227" t="s">
        <v>292</v>
      </c>
      <c r="F227" s="228" t="s">
        <v>293</v>
      </c>
      <c r="G227" s="229" t="s">
        <v>176</v>
      </c>
      <c r="H227" s="230">
        <v>6.4669999999999996</v>
      </c>
      <c r="I227" s="231"/>
      <c r="J227" s="232">
        <f>ROUND(I227*H227,2)</f>
        <v>0</v>
      </c>
      <c r="K227" s="228" t="s">
        <v>177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0.26608999999999999</v>
      </c>
      <c r="R227" s="235">
        <f>Q227*H227</f>
        <v>1.7208040299999998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178</v>
      </c>
      <c r="AT227" s="237" t="s">
        <v>173</v>
      </c>
      <c r="AU227" s="237" t="s">
        <v>86</v>
      </c>
      <c r="AY227" s="17" t="s">
        <v>171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84</v>
      </c>
      <c r="BK227" s="238">
        <f>ROUND(I227*H227,2)</f>
        <v>0</v>
      </c>
      <c r="BL227" s="17" t="s">
        <v>178</v>
      </c>
      <c r="BM227" s="237" t="s">
        <v>294</v>
      </c>
    </row>
    <row r="228" s="2" customFormat="1">
      <c r="A228" s="38"/>
      <c r="B228" s="39"/>
      <c r="C228" s="40"/>
      <c r="D228" s="239" t="s">
        <v>179</v>
      </c>
      <c r="E228" s="40"/>
      <c r="F228" s="240" t="s">
        <v>295</v>
      </c>
      <c r="G228" s="40"/>
      <c r="H228" s="40"/>
      <c r="I228" s="241"/>
      <c r="J228" s="40"/>
      <c r="K228" s="40"/>
      <c r="L228" s="44"/>
      <c r="M228" s="242"/>
      <c r="N228" s="243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179</v>
      </c>
      <c r="AU228" s="17" t="s">
        <v>86</v>
      </c>
    </row>
    <row r="229" s="13" customFormat="1">
      <c r="A229" s="13"/>
      <c r="B229" s="244"/>
      <c r="C229" s="245"/>
      <c r="D229" s="246" t="s">
        <v>181</v>
      </c>
      <c r="E229" s="247" t="s">
        <v>1</v>
      </c>
      <c r="F229" s="248" t="s">
        <v>296</v>
      </c>
      <c r="G229" s="245"/>
      <c r="H229" s="249">
        <v>2.7559999999999998</v>
      </c>
      <c r="I229" s="250"/>
      <c r="J229" s="245"/>
      <c r="K229" s="245"/>
      <c r="L229" s="251"/>
      <c r="M229" s="252"/>
      <c r="N229" s="253"/>
      <c r="O229" s="253"/>
      <c r="P229" s="253"/>
      <c r="Q229" s="253"/>
      <c r="R229" s="253"/>
      <c r="S229" s="253"/>
      <c r="T229" s="25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5" t="s">
        <v>181</v>
      </c>
      <c r="AU229" s="255" t="s">
        <v>86</v>
      </c>
      <c r="AV229" s="13" t="s">
        <v>86</v>
      </c>
      <c r="AW229" s="13" t="s">
        <v>33</v>
      </c>
      <c r="AX229" s="13" t="s">
        <v>76</v>
      </c>
      <c r="AY229" s="255" t="s">
        <v>171</v>
      </c>
    </row>
    <row r="230" s="13" customFormat="1">
      <c r="A230" s="13"/>
      <c r="B230" s="244"/>
      <c r="C230" s="245"/>
      <c r="D230" s="246" t="s">
        <v>181</v>
      </c>
      <c r="E230" s="247" t="s">
        <v>1</v>
      </c>
      <c r="F230" s="248" t="s">
        <v>297</v>
      </c>
      <c r="G230" s="245"/>
      <c r="H230" s="249">
        <v>0.32800000000000001</v>
      </c>
      <c r="I230" s="250"/>
      <c r="J230" s="245"/>
      <c r="K230" s="245"/>
      <c r="L230" s="251"/>
      <c r="M230" s="252"/>
      <c r="N230" s="253"/>
      <c r="O230" s="253"/>
      <c r="P230" s="253"/>
      <c r="Q230" s="253"/>
      <c r="R230" s="253"/>
      <c r="S230" s="253"/>
      <c r="T230" s="25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5" t="s">
        <v>181</v>
      </c>
      <c r="AU230" s="255" t="s">
        <v>86</v>
      </c>
      <c r="AV230" s="13" t="s">
        <v>86</v>
      </c>
      <c r="AW230" s="13" t="s">
        <v>33</v>
      </c>
      <c r="AX230" s="13" t="s">
        <v>76</v>
      </c>
      <c r="AY230" s="255" t="s">
        <v>171</v>
      </c>
    </row>
    <row r="231" s="13" customFormat="1">
      <c r="A231" s="13"/>
      <c r="B231" s="244"/>
      <c r="C231" s="245"/>
      <c r="D231" s="246" t="s">
        <v>181</v>
      </c>
      <c r="E231" s="247" t="s">
        <v>1</v>
      </c>
      <c r="F231" s="248" t="s">
        <v>298</v>
      </c>
      <c r="G231" s="245"/>
      <c r="H231" s="249">
        <v>3.383</v>
      </c>
      <c r="I231" s="250"/>
      <c r="J231" s="245"/>
      <c r="K231" s="245"/>
      <c r="L231" s="251"/>
      <c r="M231" s="252"/>
      <c r="N231" s="253"/>
      <c r="O231" s="253"/>
      <c r="P231" s="253"/>
      <c r="Q231" s="253"/>
      <c r="R231" s="253"/>
      <c r="S231" s="253"/>
      <c r="T231" s="25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5" t="s">
        <v>181</v>
      </c>
      <c r="AU231" s="255" t="s">
        <v>86</v>
      </c>
      <c r="AV231" s="13" t="s">
        <v>86</v>
      </c>
      <c r="AW231" s="13" t="s">
        <v>33</v>
      </c>
      <c r="AX231" s="13" t="s">
        <v>76</v>
      </c>
      <c r="AY231" s="255" t="s">
        <v>171</v>
      </c>
    </row>
    <row r="232" s="14" customFormat="1">
      <c r="A232" s="14"/>
      <c r="B232" s="256"/>
      <c r="C232" s="257"/>
      <c r="D232" s="246" t="s">
        <v>181</v>
      </c>
      <c r="E232" s="258" t="s">
        <v>1</v>
      </c>
      <c r="F232" s="259" t="s">
        <v>184</v>
      </c>
      <c r="G232" s="257"/>
      <c r="H232" s="260">
        <v>6.4669999999999996</v>
      </c>
      <c r="I232" s="261"/>
      <c r="J232" s="257"/>
      <c r="K232" s="257"/>
      <c r="L232" s="262"/>
      <c r="M232" s="263"/>
      <c r="N232" s="264"/>
      <c r="O232" s="264"/>
      <c r="P232" s="264"/>
      <c r="Q232" s="264"/>
      <c r="R232" s="264"/>
      <c r="S232" s="264"/>
      <c r="T232" s="26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6" t="s">
        <v>181</v>
      </c>
      <c r="AU232" s="266" t="s">
        <v>86</v>
      </c>
      <c r="AV232" s="14" t="s">
        <v>178</v>
      </c>
      <c r="AW232" s="14" t="s">
        <v>33</v>
      </c>
      <c r="AX232" s="14" t="s">
        <v>84</v>
      </c>
      <c r="AY232" s="266" t="s">
        <v>171</v>
      </c>
    </row>
    <row r="233" s="2" customFormat="1" ht="24.15" customHeight="1">
      <c r="A233" s="38"/>
      <c r="B233" s="39"/>
      <c r="C233" s="226" t="s">
        <v>242</v>
      </c>
      <c r="D233" s="226" t="s">
        <v>173</v>
      </c>
      <c r="E233" s="227" t="s">
        <v>299</v>
      </c>
      <c r="F233" s="228" t="s">
        <v>300</v>
      </c>
      <c r="G233" s="229" t="s">
        <v>231</v>
      </c>
      <c r="H233" s="230">
        <v>3.6419999999999999</v>
      </c>
      <c r="I233" s="231"/>
      <c r="J233" s="232">
        <f>ROUND(I233*H233,2)</f>
        <v>0</v>
      </c>
      <c r="K233" s="228" t="s">
        <v>177</v>
      </c>
      <c r="L233" s="44"/>
      <c r="M233" s="233" t="s">
        <v>1</v>
      </c>
      <c r="N233" s="234" t="s">
        <v>41</v>
      </c>
      <c r="O233" s="91"/>
      <c r="P233" s="235">
        <f>O233*H233</f>
        <v>0</v>
      </c>
      <c r="Q233" s="235">
        <v>0.019539999999999998</v>
      </c>
      <c r="R233" s="235">
        <f>Q233*H233</f>
        <v>0.071164679999999994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178</v>
      </c>
      <c r="AT233" s="237" t="s">
        <v>173</v>
      </c>
      <c r="AU233" s="237" t="s">
        <v>86</v>
      </c>
      <c r="AY233" s="17" t="s">
        <v>171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84</v>
      </c>
      <c r="BK233" s="238">
        <f>ROUND(I233*H233,2)</f>
        <v>0</v>
      </c>
      <c r="BL233" s="17" t="s">
        <v>178</v>
      </c>
      <c r="BM233" s="237" t="s">
        <v>301</v>
      </c>
    </row>
    <row r="234" s="2" customFormat="1">
      <c r="A234" s="38"/>
      <c r="B234" s="39"/>
      <c r="C234" s="40"/>
      <c r="D234" s="239" t="s">
        <v>179</v>
      </c>
      <c r="E234" s="40"/>
      <c r="F234" s="240" t="s">
        <v>302</v>
      </c>
      <c r="G234" s="40"/>
      <c r="H234" s="40"/>
      <c r="I234" s="241"/>
      <c r="J234" s="40"/>
      <c r="K234" s="40"/>
      <c r="L234" s="44"/>
      <c r="M234" s="242"/>
      <c r="N234" s="243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179</v>
      </c>
      <c r="AU234" s="17" t="s">
        <v>86</v>
      </c>
    </row>
    <row r="235" s="2" customFormat="1" ht="16.5" customHeight="1">
      <c r="A235" s="38"/>
      <c r="B235" s="39"/>
      <c r="C235" s="267" t="s">
        <v>303</v>
      </c>
      <c r="D235" s="267" t="s">
        <v>304</v>
      </c>
      <c r="E235" s="268" t="s">
        <v>305</v>
      </c>
      <c r="F235" s="269" t="s">
        <v>306</v>
      </c>
      <c r="G235" s="270" t="s">
        <v>231</v>
      </c>
      <c r="H235" s="271">
        <v>3.258</v>
      </c>
      <c r="I235" s="272"/>
      <c r="J235" s="273">
        <f>ROUND(I235*H235,2)</f>
        <v>0</v>
      </c>
      <c r="K235" s="269" t="s">
        <v>177</v>
      </c>
      <c r="L235" s="274"/>
      <c r="M235" s="275" t="s">
        <v>1</v>
      </c>
      <c r="N235" s="276" t="s">
        <v>41</v>
      </c>
      <c r="O235" s="91"/>
      <c r="P235" s="235">
        <f>O235*H235</f>
        <v>0</v>
      </c>
      <c r="Q235" s="235">
        <v>1</v>
      </c>
      <c r="R235" s="235">
        <f>Q235*H235</f>
        <v>3.258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205</v>
      </c>
      <c r="AT235" s="237" t="s">
        <v>304</v>
      </c>
      <c r="AU235" s="237" t="s">
        <v>86</v>
      </c>
      <c r="AY235" s="17" t="s">
        <v>171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84</v>
      </c>
      <c r="BK235" s="238">
        <f>ROUND(I235*H235,2)</f>
        <v>0</v>
      </c>
      <c r="BL235" s="17" t="s">
        <v>178</v>
      </c>
      <c r="BM235" s="237" t="s">
        <v>307</v>
      </c>
    </row>
    <row r="236" s="13" customFormat="1">
      <c r="A236" s="13"/>
      <c r="B236" s="244"/>
      <c r="C236" s="245"/>
      <c r="D236" s="246" t="s">
        <v>181</v>
      </c>
      <c r="E236" s="247" t="s">
        <v>1</v>
      </c>
      <c r="F236" s="248" t="s">
        <v>308</v>
      </c>
      <c r="G236" s="245"/>
      <c r="H236" s="249">
        <v>3.258</v>
      </c>
      <c r="I236" s="250"/>
      <c r="J236" s="245"/>
      <c r="K236" s="245"/>
      <c r="L236" s="251"/>
      <c r="M236" s="252"/>
      <c r="N236" s="253"/>
      <c r="O236" s="253"/>
      <c r="P236" s="253"/>
      <c r="Q236" s="253"/>
      <c r="R236" s="253"/>
      <c r="S236" s="253"/>
      <c r="T236" s="25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5" t="s">
        <v>181</v>
      </c>
      <c r="AU236" s="255" t="s">
        <v>86</v>
      </c>
      <c r="AV236" s="13" t="s">
        <v>86</v>
      </c>
      <c r="AW236" s="13" t="s">
        <v>33</v>
      </c>
      <c r="AX236" s="13" t="s">
        <v>76</v>
      </c>
      <c r="AY236" s="255" t="s">
        <v>171</v>
      </c>
    </row>
    <row r="237" s="14" customFormat="1">
      <c r="A237" s="14"/>
      <c r="B237" s="256"/>
      <c r="C237" s="257"/>
      <c r="D237" s="246" t="s">
        <v>181</v>
      </c>
      <c r="E237" s="258" t="s">
        <v>1</v>
      </c>
      <c r="F237" s="259" t="s">
        <v>189</v>
      </c>
      <c r="G237" s="257"/>
      <c r="H237" s="260">
        <v>3.258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6" t="s">
        <v>181</v>
      </c>
      <c r="AU237" s="266" t="s">
        <v>86</v>
      </c>
      <c r="AV237" s="14" t="s">
        <v>178</v>
      </c>
      <c r="AW237" s="14" t="s">
        <v>33</v>
      </c>
      <c r="AX237" s="14" t="s">
        <v>84</v>
      </c>
      <c r="AY237" s="266" t="s">
        <v>171</v>
      </c>
    </row>
    <row r="238" s="2" customFormat="1" ht="16.5" customHeight="1">
      <c r="A238" s="38"/>
      <c r="B238" s="39"/>
      <c r="C238" s="267" t="s">
        <v>248</v>
      </c>
      <c r="D238" s="267" t="s">
        <v>304</v>
      </c>
      <c r="E238" s="268" t="s">
        <v>309</v>
      </c>
      <c r="F238" s="269" t="s">
        <v>310</v>
      </c>
      <c r="G238" s="270" t="s">
        <v>231</v>
      </c>
      <c r="H238" s="271">
        <v>0.38400000000000001</v>
      </c>
      <c r="I238" s="272"/>
      <c r="J238" s="273">
        <f>ROUND(I238*H238,2)</f>
        <v>0</v>
      </c>
      <c r="K238" s="269" t="s">
        <v>177</v>
      </c>
      <c r="L238" s="274"/>
      <c r="M238" s="275" t="s">
        <v>1</v>
      </c>
      <c r="N238" s="276" t="s">
        <v>41</v>
      </c>
      <c r="O238" s="91"/>
      <c r="P238" s="235">
        <f>O238*H238</f>
        <v>0</v>
      </c>
      <c r="Q238" s="235">
        <v>1</v>
      </c>
      <c r="R238" s="235">
        <f>Q238*H238</f>
        <v>0.38400000000000001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205</v>
      </c>
      <c r="AT238" s="237" t="s">
        <v>304</v>
      </c>
      <c r="AU238" s="237" t="s">
        <v>86</v>
      </c>
      <c r="AY238" s="17" t="s">
        <v>171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84</v>
      </c>
      <c r="BK238" s="238">
        <f>ROUND(I238*H238,2)</f>
        <v>0</v>
      </c>
      <c r="BL238" s="17" t="s">
        <v>178</v>
      </c>
      <c r="BM238" s="237" t="s">
        <v>311</v>
      </c>
    </row>
    <row r="239" s="13" customFormat="1">
      <c r="A239" s="13"/>
      <c r="B239" s="244"/>
      <c r="C239" s="245"/>
      <c r="D239" s="246" t="s">
        <v>181</v>
      </c>
      <c r="E239" s="247" t="s">
        <v>1</v>
      </c>
      <c r="F239" s="248" t="s">
        <v>312</v>
      </c>
      <c r="G239" s="245"/>
      <c r="H239" s="249">
        <v>0.38400000000000001</v>
      </c>
      <c r="I239" s="250"/>
      <c r="J239" s="245"/>
      <c r="K239" s="245"/>
      <c r="L239" s="251"/>
      <c r="M239" s="252"/>
      <c r="N239" s="253"/>
      <c r="O239" s="253"/>
      <c r="P239" s="253"/>
      <c r="Q239" s="253"/>
      <c r="R239" s="253"/>
      <c r="S239" s="253"/>
      <c r="T239" s="25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5" t="s">
        <v>181</v>
      </c>
      <c r="AU239" s="255" t="s">
        <v>86</v>
      </c>
      <c r="AV239" s="13" t="s">
        <v>86</v>
      </c>
      <c r="AW239" s="13" t="s">
        <v>33</v>
      </c>
      <c r="AX239" s="13" t="s">
        <v>76</v>
      </c>
      <c r="AY239" s="255" t="s">
        <v>171</v>
      </c>
    </row>
    <row r="240" s="14" customFormat="1">
      <c r="A240" s="14"/>
      <c r="B240" s="256"/>
      <c r="C240" s="257"/>
      <c r="D240" s="246" t="s">
        <v>181</v>
      </c>
      <c r="E240" s="258" t="s">
        <v>1</v>
      </c>
      <c r="F240" s="259" t="s">
        <v>189</v>
      </c>
      <c r="G240" s="257"/>
      <c r="H240" s="260">
        <v>0.38400000000000001</v>
      </c>
      <c r="I240" s="261"/>
      <c r="J240" s="257"/>
      <c r="K240" s="257"/>
      <c r="L240" s="262"/>
      <c r="M240" s="263"/>
      <c r="N240" s="264"/>
      <c r="O240" s="264"/>
      <c r="P240" s="264"/>
      <c r="Q240" s="264"/>
      <c r="R240" s="264"/>
      <c r="S240" s="264"/>
      <c r="T240" s="26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6" t="s">
        <v>181</v>
      </c>
      <c r="AU240" s="266" t="s">
        <v>86</v>
      </c>
      <c r="AV240" s="14" t="s">
        <v>178</v>
      </c>
      <c r="AW240" s="14" t="s">
        <v>33</v>
      </c>
      <c r="AX240" s="14" t="s">
        <v>84</v>
      </c>
      <c r="AY240" s="266" t="s">
        <v>171</v>
      </c>
    </row>
    <row r="241" s="2" customFormat="1" ht="24.15" customHeight="1">
      <c r="A241" s="38"/>
      <c r="B241" s="39"/>
      <c r="C241" s="226" t="s">
        <v>313</v>
      </c>
      <c r="D241" s="226" t="s">
        <v>173</v>
      </c>
      <c r="E241" s="227" t="s">
        <v>314</v>
      </c>
      <c r="F241" s="228" t="s">
        <v>315</v>
      </c>
      <c r="G241" s="229" t="s">
        <v>231</v>
      </c>
      <c r="H241" s="230">
        <v>1.4259999999999999</v>
      </c>
      <c r="I241" s="231"/>
      <c r="J241" s="232">
        <f>ROUND(I241*H241,2)</f>
        <v>0</v>
      </c>
      <c r="K241" s="228" t="s">
        <v>177</v>
      </c>
      <c r="L241" s="44"/>
      <c r="M241" s="233" t="s">
        <v>1</v>
      </c>
      <c r="N241" s="234" t="s">
        <v>41</v>
      </c>
      <c r="O241" s="91"/>
      <c r="P241" s="235">
        <f>O241*H241</f>
        <v>0</v>
      </c>
      <c r="Q241" s="235">
        <v>0.017090000000000001</v>
      </c>
      <c r="R241" s="235">
        <f>Q241*H241</f>
        <v>0.024370340000000001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178</v>
      </c>
      <c r="AT241" s="237" t="s">
        <v>173</v>
      </c>
      <c r="AU241" s="237" t="s">
        <v>86</v>
      </c>
      <c r="AY241" s="17" t="s">
        <v>171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84</v>
      </c>
      <c r="BK241" s="238">
        <f>ROUND(I241*H241,2)</f>
        <v>0</v>
      </c>
      <c r="BL241" s="17" t="s">
        <v>178</v>
      </c>
      <c r="BM241" s="237" t="s">
        <v>316</v>
      </c>
    </row>
    <row r="242" s="2" customFormat="1">
      <c r="A242" s="38"/>
      <c r="B242" s="39"/>
      <c r="C242" s="40"/>
      <c r="D242" s="239" t="s">
        <v>179</v>
      </c>
      <c r="E242" s="40"/>
      <c r="F242" s="240" t="s">
        <v>317</v>
      </c>
      <c r="G242" s="40"/>
      <c r="H242" s="40"/>
      <c r="I242" s="241"/>
      <c r="J242" s="40"/>
      <c r="K242" s="40"/>
      <c r="L242" s="44"/>
      <c r="M242" s="242"/>
      <c r="N242" s="243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179</v>
      </c>
      <c r="AU242" s="17" t="s">
        <v>86</v>
      </c>
    </row>
    <row r="243" s="13" customFormat="1">
      <c r="A243" s="13"/>
      <c r="B243" s="244"/>
      <c r="C243" s="245"/>
      <c r="D243" s="246" t="s">
        <v>181</v>
      </c>
      <c r="E243" s="247" t="s">
        <v>1</v>
      </c>
      <c r="F243" s="248" t="s">
        <v>318</v>
      </c>
      <c r="G243" s="245"/>
      <c r="H243" s="249">
        <v>1.27</v>
      </c>
      <c r="I243" s="250"/>
      <c r="J243" s="245"/>
      <c r="K243" s="245"/>
      <c r="L243" s="251"/>
      <c r="M243" s="252"/>
      <c r="N243" s="253"/>
      <c r="O243" s="253"/>
      <c r="P243" s="253"/>
      <c r="Q243" s="253"/>
      <c r="R243" s="253"/>
      <c r="S243" s="253"/>
      <c r="T243" s="25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5" t="s">
        <v>181</v>
      </c>
      <c r="AU243" s="255" t="s">
        <v>86</v>
      </c>
      <c r="AV243" s="13" t="s">
        <v>86</v>
      </c>
      <c r="AW243" s="13" t="s">
        <v>33</v>
      </c>
      <c r="AX243" s="13" t="s">
        <v>76</v>
      </c>
      <c r="AY243" s="255" t="s">
        <v>171</v>
      </c>
    </row>
    <row r="244" s="13" customFormat="1">
      <c r="A244" s="13"/>
      <c r="B244" s="244"/>
      <c r="C244" s="245"/>
      <c r="D244" s="246" t="s">
        <v>181</v>
      </c>
      <c r="E244" s="247" t="s">
        <v>1</v>
      </c>
      <c r="F244" s="248" t="s">
        <v>319</v>
      </c>
      <c r="G244" s="245"/>
      <c r="H244" s="249">
        <v>0.156</v>
      </c>
      <c r="I244" s="250"/>
      <c r="J244" s="245"/>
      <c r="K244" s="245"/>
      <c r="L244" s="251"/>
      <c r="M244" s="252"/>
      <c r="N244" s="253"/>
      <c r="O244" s="253"/>
      <c r="P244" s="253"/>
      <c r="Q244" s="253"/>
      <c r="R244" s="253"/>
      <c r="S244" s="253"/>
      <c r="T244" s="25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5" t="s">
        <v>181</v>
      </c>
      <c r="AU244" s="255" t="s">
        <v>86</v>
      </c>
      <c r="AV244" s="13" t="s">
        <v>86</v>
      </c>
      <c r="AW244" s="13" t="s">
        <v>33</v>
      </c>
      <c r="AX244" s="13" t="s">
        <v>76</v>
      </c>
      <c r="AY244" s="255" t="s">
        <v>171</v>
      </c>
    </row>
    <row r="245" s="14" customFormat="1">
      <c r="A245" s="14"/>
      <c r="B245" s="256"/>
      <c r="C245" s="257"/>
      <c r="D245" s="246" t="s">
        <v>181</v>
      </c>
      <c r="E245" s="258" t="s">
        <v>1</v>
      </c>
      <c r="F245" s="259" t="s">
        <v>184</v>
      </c>
      <c r="G245" s="257"/>
      <c r="H245" s="260">
        <v>1.4259999999999999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181</v>
      </c>
      <c r="AU245" s="266" t="s">
        <v>86</v>
      </c>
      <c r="AV245" s="14" t="s">
        <v>178</v>
      </c>
      <c r="AW245" s="14" t="s">
        <v>33</v>
      </c>
      <c r="AX245" s="14" t="s">
        <v>84</v>
      </c>
      <c r="AY245" s="266" t="s">
        <v>171</v>
      </c>
    </row>
    <row r="246" s="2" customFormat="1" ht="16.5" customHeight="1">
      <c r="A246" s="38"/>
      <c r="B246" s="39"/>
      <c r="C246" s="267" t="s">
        <v>253</v>
      </c>
      <c r="D246" s="267" t="s">
        <v>304</v>
      </c>
      <c r="E246" s="268" t="s">
        <v>320</v>
      </c>
      <c r="F246" s="269" t="s">
        <v>321</v>
      </c>
      <c r="G246" s="270" t="s">
        <v>231</v>
      </c>
      <c r="H246" s="271">
        <v>0.156</v>
      </c>
      <c r="I246" s="272"/>
      <c r="J246" s="273">
        <f>ROUND(I246*H246,2)</f>
        <v>0</v>
      </c>
      <c r="K246" s="269" t="s">
        <v>177</v>
      </c>
      <c r="L246" s="274"/>
      <c r="M246" s="275" t="s">
        <v>1</v>
      </c>
      <c r="N246" s="276" t="s">
        <v>41</v>
      </c>
      <c r="O246" s="91"/>
      <c r="P246" s="235">
        <f>O246*H246</f>
        <v>0</v>
      </c>
      <c r="Q246" s="235">
        <v>1</v>
      </c>
      <c r="R246" s="235">
        <f>Q246*H246</f>
        <v>0.156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205</v>
      </c>
      <c r="AT246" s="237" t="s">
        <v>304</v>
      </c>
      <c r="AU246" s="237" t="s">
        <v>86</v>
      </c>
      <c r="AY246" s="17" t="s">
        <v>171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84</v>
      </c>
      <c r="BK246" s="238">
        <f>ROUND(I246*H246,2)</f>
        <v>0</v>
      </c>
      <c r="BL246" s="17" t="s">
        <v>178</v>
      </c>
      <c r="BM246" s="237" t="s">
        <v>322</v>
      </c>
    </row>
    <row r="247" s="2" customFormat="1" ht="16.5" customHeight="1">
      <c r="A247" s="38"/>
      <c r="B247" s="39"/>
      <c r="C247" s="267" t="s">
        <v>323</v>
      </c>
      <c r="D247" s="267" t="s">
        <v>304</v>
      </c>
      <c r="E247" s="268" t="s">
        <v>324</v>
      </c>
      <c r="F247" s="269" t="s">
        <v>325</v>
      </c>
      <c r="G247" s="270" t="s">
        <v>231</v>
      </c>
      <c r="H247" s="271">
        <v>1.27</v>
      </c>
      <c r="I247" s="272"/>
      <c r="J247" s="273">
        <f>ROUND(I247*H247,2)</f>
        <v>0</v>
      </c>
      <c r="K247" s="269" t="s">
        <v>177</v>
      </c>
      <c r="L247" s="274"/>
      <c r="M247" s="275" t="s">
        <v>1</v>
      </c>
      <c r="N247" s="276" t="s">
        <v>41</v>
      </c>
      <c r="O247" s="91"/>
      <c r="P247" s="235">
        <f>O247*H247</f>
        <v>0</v>
      </c>
      <c r="Q247" s="235">
        <v>1</v>
      </c>
      <c r="R247" s="235">
        <f>Q247*H247</f>
        <v>1.27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205</v>
      </c>
      <c r="AT247" s="237" t="s">
        <v>304</v>
      </c>
      <c r="AU247" s="237" t="s">
        <v>86</v>
      </c>
      <c r="AY247" s="17" t="s">
        <v>171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84</v>
      </c>
      <c r="BK247" s="238">
        <f>ROUND(I247*H247,2)</f>
        <v>0</v>
      </c>
      <c r="BL247" s="17" t="s">
        <v>178</v>
      </c>
      <c r="BM247" s="237" t="s">
        <v>326</v>
      </c>
    </row>
    <row r="248" s="2" customFormat="1" ht="16.5" customHeight="1">
      <c r="A248" s="38"/>
      <c r="B248" s="39"/>
      <c r="C248" s="226" t="s">
        <v>259</v>
      </c>
      <c r="D248" s="226" t="s">
        <v>173</v>
      </c>
      <c r="E248" s="227" t="s">
        <v>327</v>
      </c>
      <c r="F248" s="228" t="s">
        <v>328</v>
      </c>
      <c r="G248" s="229" t="s">
        <v>198</v>
      </c>
      <c r="H248" s="230">
        <v>0.17399999999999999</v>
      </c>
      <c r="I248" s="231"/>
      <c r="J248" s="232">
        <f>ROUND(I248*H248,2)</f>
        <v>0</v>
      </c>
      <c r="K248" s="228" t="s">
        <v>177</v>
      </c>
      <c r="L248" s="44"/>
      <c r="M248" s="233" t="s">
        <v>1</v>
      </c>
      <c r="N248" s="234" t="s">
        <v>41</v>
      </c>
      <c r="O248" s="91"/>
      <c r="P248" s="235">
        <f>O248*H248</f>
        <v>0</v>
      </c>
      <c r="Q248" s="235">
        <v>2.5018799999999999</v>
      </c>
      <c r="R248" s="235">
        <f>Q248*H248</f>
        <v>0.43532711999999996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178</v>
      </c>
      <c r="AT248" s="237" t="s">
        <v>173</v>
      </c>
      <c r="AU248" s="237" t="s">
        <v>86</v>
      </c>
      <c r="AY248" s="17" t="s">
        <v>171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84</v>
      </c>
      <c r="BK248" s="238">
        <f>ROUND(I248*H248,2)</f>
        <v>0</v>
      </c>
      <c r="BL248" s="17" t="s">
        <v>178</v>
      </c>
      <c r="BM248" s="237" t="s">
        <v>329</v>
      </c>
    </row>
    <row r="249" s="2" customFormat="1">
      <c r="A249" s="38"/>
      <c r="B249" s="39"/>
      <c r="C249" s="40"/>
      <c r="D249" s="239" t="s">
        <v>179</v>
      </c>
      <c r="E249" s="40"/>
      <c r="F249" s="240" t="s">
        <v>330</v>
      </c>
      <c r="G249" s="40"/>
      <c r="H249" s="40"/>
      <c r="I249" s="241"/>
      <c r="J249" s="40"/>
      <c r="K249" s="40"/>
      <c r="L249" s="44"/>
      <c r="M249" s="242"/>
      <c r="N249" s="243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179</v>
      </c>
      <c r="AU249" s="17" t="s">
        <v>86</v>
      </c>
    </row>
    <row r="250" s="13" customFormat="1">
      <c r="A250" s="13"/>
      <c r="B250" s="244"/>
      <c r="C250" s="245"/>
      <c r="D250" s="246" t="s">
        <v>181</v>
      </c>
      <c r="E250" s="247" t="s">
        <v>1</v>
      </c>
      <c r="F250" s="248" t="s">
        <v>331</v>
      </c>
      <c r="G250" s="245"/>
      <c r="H250" s="249">
        <v>0.17399999999999999</v>
      </c>
      <c r="I250" s="250"/>
      <c r="J250" s="245"/>
      <c r="K250" s="245"/>
      <c r="L250" s="251"/>
      <c r="M250" s="252"/>
      <c r="N250" s="253"/>
      <c r="O250" s="253"/>
      <c r="P250" s="253"/>
      <c r="Q250" s="253"/>
      <c r="R250" s="253"/>
      <c r="S250" s="253"/>
      <c r="T250" s="25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5" t="s">
        <v>181</v>
      </c>
      <c r="AU250" s="255" t="s">
        <v>86</v>
      </c>
      <c r="AV250" s="13" t="s">
        <v>86</v>
      </c>
      <c r="AW250" s="13" t="s">
        <v>33</v>
      </c>
      <c r="AX250" s="13" t="s">
        <v>76</v>
      </c>
      <c r="AY250" s="255" t="s">
        <v>171</v>
      </c>
    </row>
    <row r="251" s="14" customFormat="1">
      <c r="A251" s="14"/>
      <c r="B251" s="256"/>
      <c r="C251" s="257"/>
      <c r="D251" s="246" t="s">
        <v>181</v>
      </c>
      <c r="E251" s="258" t="s">
        <v>1</v>
      </c>
      <c r="F251" s="259" t="s">
        <v>189</v>
      </c>
      <c r="G251" s="257"/>
      <c r="H251" s="260">
        <v>0.17399999999999999</v>
      </c>
      <c r="I251" s="261"/>
      <c r="J251" s="257"/>
      <c r="K251" s="257"/>
      <c r="L251" s="262"/>
      <c r="M251" s="263"/>
      <c r="N251" s="264"/>
      <c r="O251" s="264"/>
      <c r="P251" s="264"/>
      <c r="Q251" s="264"/>
      <c r="R251" s="264"/>
      <c r="S251" s="264"/>
      <c r="T251" s="26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6" t="s">
        <v>181</v>
      </c>
      <c r="AU251" s="266" t="s">
        <v>86</v>
      </c>
      <c r="AV251" s="14" t="s">
        <v>178</v>
      </c>
      <c r="AW251" s="14" t="s">
        <v>33</v>
      </c>
      <c r="AX251" s="14" t="s">
        <v>84</v>
      </c>
      <c r="AY251" s="266" t="s">
        <v>171</v>
      </c>
    </row>
    <row r="252" s="2" customFormat="1" ht="16.5" customHeight="1">
      <c r="A252" s="38"/>
      <c r="B252" s="39"/>
      <c r="C252" s="226" t="s">
        <v>332</v>
      </c>
      <c r="D252" s="226" t="s">
        <v>173</v>
      </c>
      <c r="E252" s="227" t="s">
        <v>333</v>
      </c>
      <c r="F252" s="228" t="s">
        <v>334</v>
      </c>
      <c r="G252" s="229" t="s">
        <v>231</v>
      </c>
      <c r="H252" s="230">
        <v>0.001</v>
      </c>
      <c r="I252" s="231"/>
      <c r="J252" s="232">
        <f>ROUND(I252*H252,2)</f>
        <v>0</v>
      </c>
      <c r="K252" s="228" t="s">
        <v>177</v>
      </c>
      <c r="L252" s="44"/>
      <c r="M252" s="233" t="s">
        <v>1</v>
      </c>
      <c r="N252" s="234" t="s">
        <v>41</v>
      </c>
      <c r="O252" s="91"/>
      <c r="P252" s="235">
        <f>O252*H252</f>
        <v>0</v>
      </c>
      <c r="Q252" s="235">
        <v>1.0363199999999999</v>
      </c>
      <c r="R252" s="235">
        <f>Q252*H252</f>
        <v>0.0010363199999999999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178</v>
      </c>
      <c r="AT252" s="237" t="s">
        <v>173</v>
      </c>
      <c r="AU252" s="237" t="s">
        <v>86</v>
      </c>
      <c r="AY252" s="17" t="s">
        <v>171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84</v>
      </c>
      <c r="BK252" s="238">
        <f>ROUND(I252*H252,2)</f>
        <v>0</v>
      </c>
      <c r="BL252" s="17" t="s">
        <v>178</v>
      </c>
      <c r="BM252" s="237" t="s">
        <v>335</v>
      </c>
    </row>
    <row r="253" s="2" customFormat="1">
      <c r="A253" s="38"/>
      <c r="B253" s="39"/>
      <c r="C253" s="40"/>
      <c r="D253" s="239" t="s">
        <v>179</v>
      </c>
      <c r="E253" s="40"/>
      <c r="F253" s="240" t="s">
        <v>336</v>
      </c>
      <c r="G253" s="40"/>
      <c r="H253" s="40"/>
      <c r="I253" s="241"/>
      <c r="J253" s="40"/>
      <c r="K253" s="40"/>
      <c r="L253" s="44"/>
      <c r="M253" s="242"/>
      <c r="N253" s="243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179</v>
      </c>
      <c r="AU253" s="17" t="s">
        <v>86</v>
      </c>
    </row>
    <row r="254" s="13" customFormat="1">
      <c r="A254" s="13"/>
      <c r="B254" s="244"/>
      <c r="C254" s="245"/>
      <c r="D254" s="246" t="s">
        <v>181</v>
      </c>
      <c r="E254" s="247" t="s">
        <v>1</v>
      </c>
      <c r="F254" s="248" t="s">
        <v>337</v>
      </c>
      <c r="G254" s="245"/>
      <c r="H254" s="249">
        <v>0.001</v>
      </c>
      <c r="I254" s="250"/>
      <c r="J254" s="245"/>
      <c r="K254" s="245"/>
      <c r="L254" s="251"/>
      <c r="M254" s="252"/>
      <c r="N254" s="253"/>
      <c r="O254" s="253"/>
      <c r="P254" s="253"/>
      <c r="Q254" s="253"/>
      <c r="R254" s="253"/>
      <c r="S254" s="253"/>
      <c r="T254" s="25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5" t="s">
        <v>181</v>
      </c>
      <c r="AU254" s="255" t="s">
        <v>86</v>
      </c>
      <c r="AV254" s="13" t="s">
        <v>86</v>
      </c>
      <c r="AW254" s="13" t="s">
        <v>33</v>
      </c>
      <c r="AX254" s="13" t="s">
        <v>76</v>
      </c>
      <c r="AY254" s="255" t="s">
        <v>171</v>
      </c>
    </row>
    <row r="255" s="14" customFormat="1">
      <c r="A255" s="14"/>
      <c r="B255" s="256"/>
      <c r="C255" s="257"/>
      <c r="D255" s="246" t="s">
        <v>181</v>
      </c>
      <c r="E255" s="258" t="s">
        <v>1</v>
      </c>
      <c r="F255" s="259" t="s">
        <v>189</v>
      </c>
      <c r="G255" s="257"/>
      <c r="H255" s="260">
        <v>0.001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6" t="s">
        <v>181</v>
      </c>
      <c r="AU255" s="266" t="s">
        <v>86</v>
      </c>
      <c r="AV255" s="14" t="s">
        <v>178</v>
      </c>
      <c r="AW255" s="14" t="s">
        <v>33</v>
      </c>
      <c r="AX255" s="14" t="s">
        <v>84</v>
      </c>
      <c r="AY255" s="266" t="s">
        <v>171</v>
      </c>
    </row>
    <row r="256" s="2" customFormat="1" ht="16.5" customHeight="1">
      <c r="A256" s="38"/>
      <c r="B256" s="39"/>
      <c r="C256" s="226" t="s">
        <v>263</v>
      </c>
      <c r="D256" s="226" t="s">
        <v>173</v>
      </c>
      <c r="E256" s="227" t="s">
        <v>338</v>
      </c>
      <c r="F256" s="228" t="s">
        <v>339</v>
      </c>
      <c r="G256" s="229" t="s">
        <v>231</v>
      </c>
      <c r="H256" s="230">
        <v>0.0050000000000000001</v>
      </c>
      <c r="I256" s="231"/>
      <c r="J256" s="232">
        <f>ROUND(I256*H256,2)</f>
        <v>0</v>
      </c>
      <c r="K256" s="228" t="s">
        <v>177</v>
      </c>
      <c r="L256" s="44"/>
      <c r="M256" s="233" t="s">
        <v>1</v>
      </c>
      <c r="N256" s="234" t="s">
        <v>41</v>
      </c>
      <c r="O256" s="91"/>
      <c r="P256" s="235">
        <f>O256*H256</f>
        <v>0</v>
      </c>
      <c r="Q256" s="235">
        <v>1.06277</v>
      </c>
      <c r="R256" s="235">
        <f>Q256*H256</f>
        <v>0.0053138500000000002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178</v>
      </c>
      <c r="AT256" s="237" t="s">
        <v>173</v>
      </c>
      <c r="AU256" s="237" t="s">
        <v>86</v>
      </c>
      <c r="AY256" s="17" t="s">
        <v>171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84</v>
      </c>
      <c r="BK256" s="238">
        <f>ROUND(I256*H256,2)</f>
        <v>0</v>
      </c>
      <c r="BL256" s="17" t="s">
        <v>178</v>
      </c>
      <c r="BM256" s="237" t="s">
        <v>340</v>
      </c>
    </row>
    <row r="257" s="2" customFormat="1">
      <c r="A257" s="38"/>
      <c r="B257" s="39"/>
      <c r="C257" s="40"/>
      <c r="D257" s="239" t="s">
        <v>179</v>
      </c>
      <c r="E257" s="40"/>
      <c r="F257" s="240" t="s">
        <v>341</v>
      </c>
      <c r="G257" s="40"/>
      <c r="H257" s="40"/>
      <c r="I257" s="241"/>
      <c r="J257" s="40"/>
      <c r="K257" s="40"/>
      <c r="L257" s="44"/>
      <c r="M257" s="242"/>
      <c r="N257" s="243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179</v>
      </c>
      <c r="AU257" s="17" t="s">
        <v>86</v>
      </c>
    </row>
    <row r="258" s="13" customFormat="1">
      <c r="A258" s="13"/>
      <c r="B258" s="244"/>
      <c r="C258" s="245"/>
      <c r="D258" s="246" t="s">
        <v>181</v>
      </c>
      <c r="E258" s="247" t="s">
        <v>1</v>
      </c>
      <c r="F258" s="248" t="s">
        <v>342</v>
      </c>
      <c r="G258" s="245"/>
      <c r="H258" s="249">
        <v>0.0050000000000000001</v>
      </c>
      <c r="I258" s="250"/>
      <c r="J258" s="245"/>
      <c r="K258" s="245"/>
      <c r="L258" s="251"/>
      <c r="M258" s="252"/>
      <c r="N258" s="253"/>
      <c r="O258" s="253"/>
      <c r="P258" s="253"/>
      <c r="Q258" s="253"/>
      <c r="R258" s="253"/>
      <c r="S258" s="253"/>
      <c r="T258" s="25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5" t="s">
        <v>181</v>
      </c>
      <c r="AU258" s="255" t="s">
        <v>86</v>
      </c>
      <c r="AV258" s="13" t="s">
        <v>86</v>
      </c>
      <c r="AW258" s="13" t="s">
        <v>33</v>
      </c>
      <c r="AX258" s="13" t="s">
        <v>76</v>
      </c>
      <c r="AY258" s="255" t="s">
        <v>171</v>
      </c>
    </row>
    <row r="259" s="14" customFormat="1">
      <c r="A259" s="14"/>
      <c r="B259" s="256"/>
      <c r="C259" s="257"/>
      <c r="D259" s="246" t="s">
        <v>181</v>
      </c>
      <c r="E259" s="258" t="s">
        <v>1</v>
      </c>
      <c r="F259" s="259" t="s">
        <v>189</v>
      </c>
      <c r="G259" s="257"/>
      <c r="H259" s="260">
        <v>0.0050000000000000001</v>
      </c>
      <c r="I259" s="261"/>
      <c r="J259" s="257"/>
      <c r="K259" s="257"/>
      <c r="L259" s="262"/>
      <c r="M259" s="263"/>
      <c r="N259" s="264"/>
      <c r="O259" s="264"/>
      <c r="P259" s="264"/>
      <c r="Q259" s="264"/>
      <c r="R259" s="264"/>
      <c r="S259" s="264"/>
      <c r="T259" s="26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6" t="s">
        <v>181</v>
      </c>
      <c r="AU259" s="266" t="s">
        <v>86</v>
      </c>
      <c r="AV259" s="14" t="s">
        <v>178</v>
      </c>
      <c r="AW259" s="14" t="s">
        <v>33</v>
      </c>
      <c r="AX259" s="14" t="s">
        <v>84</v>
      </c>
      <c r="AY259" s="266" t="s">
        <v>171</v>
      </c>
    </row>
    <row r="260" s="2" customFormat="1" ht="24.15" customHeight="1">
      <c r="A260" s="38"/>
      <c r="B260" s="39"/>
      <c r="C260" s="226" t="s">
        <v>343</v>
      </c>
      <c r="D260" s="226" t="s">
        <v>173</v>
      </c>
      <c r="E260" s="227" t="s">
        <v>344</v>
      </c>
      <c r="F260" s="228" t="s">
        <v>345</v>
      </c>
      <c r="G260" s="229" t="s">
        <v>176</v>
      </c>
      <c r="H260" s="230">
        <v>2.3199999999999998</v>
      </c>
      <c r="I260" s="231"/>
      <c r="J260" s="232">
        <f>ROUND(I260*H260,2)</f>
        <v>0</v>
      </c>
      <c r="K260" s="228" t="s">
        <v>177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0.00346</v>
      </c>
      <c r="R260" s="235">
        <f>Q260*H260</f>
        <v>0.0080272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178</v>
      </c>
      <c r="AT260" s="237" t="s">
        <v>173</v>
      </c>
      <c r="AU260" s="237" t="s">
        <v>86</v>
      </c>
      <c r="AY260" s="17" t="s">
        <v>171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84</v>
      </c>
      <c r="BK260" s="238">
        <f>ROUND(I260*H260,2)</f>
        <v>0</v>
      </c>
      <c r="BL260" s="17" t="s">
        <v>178</v>
      </c>
      <c r="BM260" s="237" t="s">
        <v>346</v>
      </c>
    </row>
    <row r="261" s="2" customFormat="1">
      <c r="A261" s="38"/>
      <c r="B261" s="39"/>
      <c r="C261" s="40"/>
      <c r="D261" s="239" t="s">
        <v>179</v>
      </c>
      <c r="E261" s="40"/>
      <c r="F261" s="240" t="s">
        <v>347</v>
      </c>
      <c r="G261" s="40"/>
      <c r="H261" s="40"/>
      <c r="I261" s="241"/>
      <c r="J261" s="40"/>
      <c r="K261" s="40"/>
      <c r="L261" s="44"/>
      <c r="M261" s="242"/>
      <c r="N261" s="243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179</v>
      </c>
      <c r="AU261" s="17" t="s">
        <v>86</v>
      </c>
    </row>
    <row r="262" s="13" customFormat="1">
      <c r="A262" s="13"/>
      <c r="B262" s="244"/>
      <c r="C262" s="245"/>
      <c r="D262" s="246" t="s">
        <v>181</v>
      </c>
      <c r="E262" s="247" t="s">
        <v>1</v>
      </c>
      <c r="F262" s="248" t="s">
        <v>348</v>
      </c>
      <c r="G262" s="245"/>
      <c r="H262" s="249">
        <v>2.3199999999999998</v>
      </c>
      <c r="I262" s="250"/>
      <c r="J262" s="245"/>
      <c r="K262" s="245"/>
      <c r="L262" s="251"/>
      <c r="M262" s="252"/>
      <c r="N262" s="253"/>
      <c r="O262" s="253"/>
      <c r="P262" s="253"/>
      <c r="Q262" s="253"/>
      <c r="R262" s="253"/>
      <c r="S262" s="253"/>
      <c r="T262" s="25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5" t="s">
        <v>181</v>
      </c>
      <c r="AU262" s="255" t="s">
        <v>86</v>
      </c>
      <c r="AV262" s="13" t="s">
        <v>86</v>
      </c>
      <c r="AW262" s="13" t="s">
        <v>33</v>
      </c>
      <c r="AX262" s="13" t="s">
        <v>76</v>
      </c>
      <c r="AY262" s="255" t="s">
        <v>171</v>
      </c>
    </row>
    <row r="263" s="14" customFormat="1">
      <c r="A263" s="14"/>
      <c r="B263" s="256"/>
      <c r="C263" s="257"/>
      <c r="D263" s="246" t="s">
        <v>181</v>
      </c>
      <c r="E263" s="258" t="s">
        <v>1</v>
      </c>
      <c r="F263" s="259" t="s">
        <v>189</v>
      </c>
      <c r="G263" s="257"/>
      <c r="H263" s="260">
        <v>2.3199999999999998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181</v>
      </c>
      <c r="AU263" s="266" t="s">
        <v>86</v>
      </c>
      <c r="AV263" s="14" t="s">
        <v>178</v>
      </c>
      <c r="AW263" s="14" t="s">
        <v>33</v>
      </c>
      <c r="AX263" s="14" t="s">
        <v>84</v>
      </c>
      <c r="AY263" s="266" t="s">
        <v>171</v>
      </c>
    </row>
    <row r="264" s="2" customFormat="1" ht="24.15" customHeight="1">
      <c r="A264" s="38"/>
      <c r="B264" s="39"/>
      <c r="C264" s="226" t="s">
        <v>271</v>
      </c>
      <c r="D264" s="226" t="s">
        <v>173</v>
      </c>
      <c r="E264" s="227" t="s">
        <v>349</v>
      </c>
      <c r="F264" s="228" t="s">
        <v>350</v>
      </c>
      <c r="G264" s="229" t="s">
        <v>176</v>
      </c>
      <c r="H264" s="230">
        <v>2.3199999999999998</v>
      </c>
      <c r="I264" s="231"/>
      <c r="J264" s="232">
        <f>ROUND(I264*H264,2)</f>
        <v>0</v>
      </c>
      <c r="K264" s="228" t="s">
        <v>177</v>
      </c>
      <c r="L264" s="44"/>
      <c r="M264" s="233" t="s">
        <v>1</v>
      </c>
      <c r="N264" s="234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178</v>
      </c>
      <c r="AT264" s="237" t="s">
        <v>173</v>
      </c>
      <c r="AU264" s="237" t="s">
        <v>86</v>
      </c>
      <c r="AY264" s="17" t="s">
        <v>171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84</v>
      </c>
      <c r="BK264" s="238">
        <f>ROUND(I264*H264,2)</f>
        <v>0</v>
      </c>
      <c r="BL264" s="17" t="s">
        <v>178</v>
      </c>
      <c r="BM264" s="237" t="s">
        <v>351</v>
      </c>
    </row>
    <row r="265" s="2" customFormat="1">
      <c r="A265" s="38"/>
      <c r="B265" s="39"/>
      <c r="C265" s="40"/>
      <c r="D265" s="239" t="s">
        <v>179</v>
      </c>
      <c r="E265" s="40"/>
      <c r="F265" s="240" t="s">
        <v>352</v>
      </c>
      <c r="G265" s="40"/>
      <c r="H265" s="40"/>
      <c r="I265" s="241"/>
      <c r="J265" s="40"/>
      <c r="K265" s="40"/>
      <c r="L265" s="44"/>
      <c r="M265" s="242"/>
      <c r="N265" s="243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179</v>
      </c>
      <c r="AU265" s="17" t="s">
        <v>86</v>
      </c>
    </row>
    <row r="266" s="2" customFormat="1" ht="24.15" customHeight="1">
      <c r="A266" s="38"/>
      <c r="B266" s="39"/>
      <c r="C266" s="226" t="s">
        <v>353</v>
      </c>
      <c r="D266" s="226" t="s">
        <v>173</v>
      </c>
      <c r="E266" s="227" t="s">
        <v>354</v>
      </c>
      <c r="F266" s="228" t="s">
        <v>355</v>
      </c>
      <c r="G266" s="229" t="s">
        <v>176</v>
      </c>
      <c r="H266" s="230">
        <v>13.050000000000001</v>
      </c>
      <c r="I266" s="231"/>
      <c r="J266" s="232">
        <f>ROUND(I266*H266,2)</f>
        <v>0</v>
      </c>
      <c r="K266" s="228" t="s">
        <v>177</v>
      </c>
      <c r="L266" s="44"/>
      <c r="M266" s="233" t="s">
        <v>1</v>
      </c>
      <c r="N266" s="234" t="s">
        <v>41</v>
      </c>
      <c r="O266" s="91"/>
      <c r="P266" s="235">
        <f>O266*H266</f>
        <v>0</v>
      </c>
      <c r="Q266" s="235">
        <v>0.061719999999999997</v>
      </c>
      <c r="R266" s="235">
        <f>Q266*H266</f>
        <v>0.805446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178</v>
      </c>
      <c r="AT266" s="237" t="s">
        <v>173</v>
      </c>
      <c r="AU266" s="237" t="s">
        <v>86</v>
      </c>
      <c r="AY266" s="17" t="s">
        <v>171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84</v>
      </c>
      <c r="BK266" s="238">
        <f>ROUND(I266*H266,2)</f>
        <v>0</v>
      </c>
      <c r="BL266" s="17" t="s">
        <v>178</v>
      </c>
      <c r="BM266" s="237" t="s">
        <v>356</v>
      </c>
    </row>
    <row r="267" s="2" customFormat="1">
      <c r="A267" s="38"/>
      <c r="B267" s="39"/>
      <c r="C267" s="40"/>
      <c r="D267" s="239" t="s">
        <v>179</v>
      </c>
      <c r="E267" s="40"/>
      <c r="F267" s="240" t="s">
        <v>357</v>
      </c>
      <c r="G267" s="40"/>
      <c r="H267" s="40"/>
      <c r="I267" s="241"/>
      <c r="J267" s="40"/>
      <c r="K267" s="40"/>
      <c r="L267" s="44"/>
      <c r="M267" s="242"/>
      <c r="N267" s="243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179</v>
      </c>
      <c r="AU267" s="17" t="s">
        <v>86</v>
      </c>
    </row>
    <row r="268" s="13" customFormat="1">
      <c r="A268" s="13"/>
      <c r="B268" s="244"/>
      <c r="C268" s="245"/>
      <c r="D268" s="246" t="s">
        <v>181</v>
      </c>
      <c r="E268" s="247" t="s">
        <v>1</v>
      </c>
      <c r="F268" s="248" t="s">
        <v>358</v>
      </c>
      <c r="G268" s="245"/>
      <c r="H268" s="249">
        <v>13.050000000000001</v>
      </c>
      <c r="I268" s="250"/>
      <c r="J268" s="245"/>
      <c r="K268" s="245"/>
      <c r="L268" s="251"/>
      <c r="M268" s="252"/>
      <c r="N268" s="253"/>
      <c r="O268" s="253"/>
      <c r="P268" s="253"/>
      <c r="Q268" s="253"/>
      <c r="R268" s="253"/>
      <c r="S268" s="253"/>
      <c r="T268" s="25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5" t="s">
        <v>181</v>
      </c>
      <c r="AU268" s="255" t="s">
        <v>86</v>
      </c>
      <c r="AV268" s="13" t="s">
        <v>86</v>
      </c>
      <c r="AW268" s="13" t="s">
        <v>33</v>
      </c>
      <c r="AX268" s="13" t="s">
        <v>76</v>
      </c>
      <c r="AY268" s="255" t="s">
        <v>171</v>
      </c>
    </row>
    <row r="269" s="14" customFormat="1">
      <c r="A269" s="14"/>
      <c r="B269" s="256"/>
      <c r="C269" s="257"/>
      <c r="D269" s="246" t="s">
        <v>181</v>
      </c>
      <c r="E269" s="258" t="s">
        <v>1</v>
      </c>
      <c r="F269" s="259" t="s">
        <v>189</v>
      </c>
      <c r="G269" s="257"/>
      <c r="H269" s="260">
        <v>13.050000000000001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6" t="s">
        <v>181</v>
      </c>
      <c r="AU269" s="266" t="s">
        <v>86</v>
      </c>
      <c r="AV269" s="14" t="s">
        <v>178</v>
      </c>
      <c r="AW269" s="14" t="s">
        <v>33</v>
      </c>
      <c r="AX269" s="14" t="s">
        <v>84</v>
      </c>
      <c r="AY269" s="266" t="s">
        <v>171</v>
      </c>
    </row>
    <row r="270" s="2" customFormat="1" ht="16.5" customHeight="1">
      <c r="A270" s="38"/>
      <c r="B270" s="39"/>
      <c r="C270" s="226" t="s">
        <v>275</v>
      </c>
      <c r="D270" s="226" t="s">
        <v>173</v>
      </c>
      <c r="E270" s="227" t="s">
        <v>359</v>
      </c>
      <c r="F270" s="228" t="s">
        <v>360</v>
      </c>
      <c r="G270" s="229" t="s">
        <v>176</v>
      </c>
      <c r="H270" s="230">
        <v>10.063000000000001</v>
      </c>
      <c r="I270" s="231"/>
      <c r="J270" s="232">
        <f>ROUND(I270*H270,2)</f>
        <v>0</v>
      </c>
      <c r="K270" s="228" t="s">
        <v>177</v>
      </c>
      <c r="L270" s="44"/>
      <c r="M270" s="233" t="s">
        <v>1</v>
      </c>
      <c r="N270" s="234" t="s">
        <v>41</v>
      </c>
      <c r="O270" s="91"/>
      <c r="P270" s="235">
        <f>O270*H270</f>
        <v>0</v>
      </c>
      <c r="Q270" s="235">
        <v>0.16114000000000001</v>
      </c>
      <c r="R270" s="235">
        <f>Q270*H270</f>
        <v>1.6215518200000001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178</v>
      </c>
      <c r="AT270" s="237" t="s">
        <v>173</v>
      </c>
      <c r="AU270" s="237" t="s">
        <v>86</v>
      </c>
      <c r="AY270" s="17" t="s">
        <v>171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84</v>
      </c>
      <c r="BK270" s="238">
        <f>ROUND(I270*H270,2)</f>
        <v>0</v>
      </c>
      <c r="BL270" s="17" t="s">
        <v>178</v>
      </c>
      <c r="BM270" s="237" t="s">
        <v>361</v>
      </c>
    </row>
    <row r="271" s="2" customFormat="1">
      <c r="A271" s="38"/>
      <c r="B271" s="39"/>
      <c r="C271" s="40"/>
      <c r="D271" s="239" t="s">
        <v>179</v>
      </c>
      <c r="E271" s="40"/>
      <c r="F271" s="240" t="s">
        <v>362</v>
      </c>
      <c r="G271" s="40"/>
      <c r="H271" s="40"/>
      <c r="I271" s="241"/>
      <c r="J271" s="40"/>
      <c r="K271" s="40"/>
      <c r="L271" s="44"/>
      <c r="M271" s="242"/>
      <c r="N271" s="243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179</v>
      </c>
      <c r="AU271" s="17" t="s">
        <v>86</v>
      </c>
    </row>
    <row r="272" s="13" customFormat="1">
      <c r="A272" s="13"/>
      <c r="B272" s="244"/>
      <c r="C272" s="245"/>
      <c r="D272" s="246" t="s">
        <v>181</v>
      </c>
      <c r="E272" s="247" t="s">
        <v>1</v>
      </c>
      <c r="F272" s="248" t="s">
        <v>363</v>
      </c>
      <c r="G272" s="245"/>
      <c r="H272" s="249">
        <v>10.063000000000001</v>
      </c>
      <c r="I272" s="250"/>
      <c r="J272" s="245"/>
      <c r="K272" s="245"/>
      <c r="L272" s="251"/>
      <c r="M272" s="252"/>
      <c r="N272" s="253"/>
      <c r="O272" s="253"/>
      <c r="P272" s="253"/>
      <c r="Q272" s="253"/>
      <c r="R272" s="253"/>
      <c r="S272" s="253"/>
      <c r="T272" s="25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5" t="s">
        <v>181</v>
      </c>
      <c r="AU272" s="255" t="s">
        <v>86</v>
      </c>
      <c r="AV272" s="13" t="s">
        <v>86</v>
      </c>
      <c r="AW272" s="13" t="s">
        <v>33</v>
      </c>
      <c r="AX272" s="13" t="s">
        <v>76</v>
      </c>
      <c r="AY272" s="255" t="s">
        <v>171</v>
      </c>
    </row>
    <row r="273" s="14" customFormat="1">
      <c r="A273" s="14"/>
      <c r="B273" s="256"/>
      <c r="C273" s="257"/>
      <c r="D273" s="246" t="s">
        <v>181</v>
      </c>
      <c r="E273" s="258" t="s">
        <v>1</v>
      </c>
      <c r="F273" s="259" t="s">
        <v>189</v>
      </c>
      <c r="G273" s="257"/>
      <c r="H273" s="260">
        <v>10.063000000000001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6" t="s">
        <v>181</v>
      </c>
      <c r="AU273" s="266" t="s">
        <v>86</v>
      </c>
      <c r="AV273" s="14" t="s">
        <v>178</v>
      </c>
      <c r="AW273" s="14" t="s">
        <v>33</v>
      </c>
      <c r="AX273" s="14" t="s">
        <v>84</v>
      </c>
      <c r="AY273" s="266" t="s">
        <v>171</v>
      </c>
    </row>
    <row r="274" s="2" customFormat="1" ht="21.75" customHeight="1">
      <c r="A274" s="38"/>
      <c r="B274" s="39"/>
      <c r="C274" s="226" t="s">
        <v>364</v>
      </c>
      <c r="D274" s="226" t="s">
        <v>173</v>
      </c>
      <c r="E274" s="227" t="s">
        <v>365</v>
      </c>
      <c r="F274" s="228" t="s">
        <v>366</v>
      </c>
      <c r="G274" s="229" t="s">
        <v>269</v>
      </c>
      <c r="H274" s="230">
        <v>1</v>
      </c>
      <c r="I274" s="231"/>
      <c r="J274" s="232">
        <f>ROUND(I274*H274,2)</f>
        <v>0</v>
      </c>
      <c r="K274" s="228" t="s">
        <v>270</v>
      </c>
      <c r="L274" s="44"/>
      <c r="M274" s="233" t="s">
        <v>1</v>
      </c>
      <c r="N274" s="234" t="s">
        <v>41</v>
      </c>
      <c r="O274" s="91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7" t="s">
        <v>178</v>
      </c>
      <c r="AT274" s="237" t="s">
        <v>173</v>
      </c>
      <c r="AU274" s="237" t="s">
        <v>86</v>
      </c>
      <c r="AY274" s="17" t="s">
        <v>171</v>
      </c>
      <c r="BE274" s="238">
        <f>IF(N274="základní",J274,0)</f>
        <v>0</v>
      </c>
      <c r="BF274" s="238">
        <f>IF(N274="snížená",J274,0)</f>
        <v>0</v>
      </c>
      <c r="BG274" s="238">
        <f>IF(N274="zákl. přenesená",J274,0)</f>
        <v>0</v>
      </c>
      <c r="BH274" s="238">
        <f>IF(N274="sníž. přenesená",J274,0)</f>
        <v>0</v>
      </c>
      <c r="BI274" s="238">
        <f>IF(N274="nulová",J274,0)</f>
        <v>0</v>
      </c>
      <c r="BJ274" s="17" t="s">
        <v>84</v>
      </c>
      <c r="BK274" s="238">
        <f>ROUND(I274*H274,2)</f>
        <v>0</v>
      </c>
      <c r="BL274" s="17" t="s">
        <v>178</v>
      </c>
      <c r="BM274" s="237" t="s">
        <v>367</v>
      </c>
    </row>
    <row r="275" s="2" customFormat="1" ht="16.5" customHeight="1">
      <c r="A275" s="38"/>
      <c r="B275" s="39"/>
      <c r="C275" s="226" t="s">
        <v>281</v>
      </c>
      <c r="D275" s="226" t="s">
        <v>173</v>
      </c>
      <c r="E275" s="227" t="s">
        <v>368</v>
      </c>
      <c r="F275" s="228" t="s">
        <v>369</v>
      </c>
      <c r="G275" s="229" t="s">
        <v>269</v>
      </c>
      <c r="H275" s="230">
        <v>1</v>
      </c>
      <c r="I275" s="231"/>
      <c r="J275" s="232">
        <f>ROUND(I275*H275,2)</f>
        <v>0</v>
      </c>
      <c r="K275" s="228" t="s">
        <v>270</v>
      </c>
      <c r="L275" s="44"/>
      <c r="M275" s="233" t="s">
        <v>1</v>
      </c>
      <c r="N275" s="234" t="s">
        <v>41</v>
      </c>
      <c r="O275" s="91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178</v>
      </c>
      <c r="AT275" s="237" t="s">
        <v>173</v>
      </c>
      <c r="AU275" s="237" t="s">
        <v>86</v>
      </c>
      <c r="AY275" s="17" t="s">
        <v>171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84</v>
      </c>
      <c r="BK275" s="238">
        <f>ROUND(I275*H275,2)</f>
        <v>0</v>
      </c>
      <c r="BL275" s="17" t="s">
        <v>178</v>
      </c>
      <c r="BM275" s="237" t="s">
        <v>370</v>
      </c>
    </row>
    <row r="276" s="12" customFormat="1" ht="22.8" customHeight="1">
      <c r="A276" s="12"/>
      <c r="B276" s="210"/>
      <c r="C276" s="211"/>
      <c r="D276" s="212" t="s">
        <v>75</v>
      </c>
      <c r="E276" s="224" t="s">
        <v>178</v>
      </c>
      <c r="F276" s="224" t="s">
        <v>371</v>
      </c>
      <c r="G276" s="211"/>
      <c r="H276" s="211"/>
      <c r="I276" s="214"/>
      <c r="J276" s="225">
        <f>BK276</f>
        <v>0</v>
      </c>
      <c r="K276" s="211"/>
      <c r="L276" s="216"/>
      <c r="M276" s="217"/>
      <c r="N276" s="218"/>
      <c r="O276" s="218"/>
      <c r="P276" s="219">
        <f>SUM(P277:P314)</f>
        <v>0</v>
      </c>
      <c r="Q276" s="218"/>
      <c r="R276" s="219">
        <f>SUM(R277:R314)</f>
        <v>27.03342438</v>
      </c>
      <c r="S276" s="218"/>
      <c r="T276" s="220">
        <f>SUM(T277:T314)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1" t="s">
        <v>84</v>
      </c>
      <c r="AT276" s="222" t="s">
        <v>75</v>
      </c>
      <c r="AU276" s="222" t="s">
        <v>84</v>
      </c>
      <c r="AY276" s="221" t="s">
        <v>171</v>
      </c>
      <c r="BK276" s="223">
        <f>SUM(BK277:BK314)</f>
        <v>0</v>
      </c>
    </row>
    <row r="277" s="2" customFormat="1" ht="16.5" customHeight="1">
      <c r="A277" s="38"/>
      <c r="B277" s="39"/>
      <c r="C277" s="226" t="s">
        <v>372</v>
      </c>
      <c r="D277" s="226" t="s">
        <v>173</v>
      </c>
      <c r="E277" s="227" t="s">
        <v>373</v>
      </c>
      <c r="F277" s="228" t="s">
        <v>374</v>
      </c>
      <c r="G277" s="229" t="s">
        <v>198</v>
      </c>
      <c r="H277" s="230">
        <v>8.7530000000000001</v>
      </c>
      <c r="I277" s="231"/>
      <c r="J277" s="232">
        <f>ROUND(I277*H277,2)</f>
        <v>0</v>
      </c>
      <c r="K277" s="228" t="s">
        <v>177</v>
      </c>
      <c r="L277" s="44"/>
      <c r="M277" s="233" t="s">
        <v>1</v>
      </c>
      <c r="N277" s="234" t="s">
        <v>41</v>
      </c>
      <c r="O277" s="91"/>
      <c r="P277" s="235">
        <f>O277*H277</f>
        <v>0</v>
      </c>
      <c r="Q277" s="235">
        <v>2.5020099999999998</v>
      </c>
      <c r="R277" s="235">
        <f>Q277*H277</f>
        <v>21.900093529999999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178</v>
      </c>
      <c r="AT277" s="237" t="s">
        <v>173</v>
      </c>
      <c r="AU277" s="237" t="s">
        <v>86</v>
      </c>
      <c r="AY277" s="17" t="s">
        <v>171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84</v>
      </c>
      <c r="BK277" s="238">
        <f>ROUND(I277*H277,2)</f>
        <v>0</v>
      </c>
      <c r="BL277" s="17" t="s">
        <v>178</v>
      </c>
      <c r="BM277" s="237" t="s">
        <v>375</v>
      </c>
    </row>
    <row r="278" s="2" customFormat="1">
      <c r="A278" s="38"/>
      <c r="B278" s="39"/>
      <c r="C278" s="40"/>
      <c r="D278" s="239" t="s">
        <v>179</v>
      </c>
      <c r="E278" s="40"/>
      <c r="F278" s="240" t="s">
        <v>376</v>
      </c>
      <c r="G278" s="40"/>
      <c r="H278" s="40"/>
      <c r="I278" s="241"/>
      <c r="J278" s="40"/>
      <c r="K278" s="40"/>
      <c r="L278" s="44"/>
      <c r="M278" s="242"/>
      <c r="N278" s="243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179</v>
      </c>
      <c r="AU278" s="17" t="s">
        <v>86</v>
      </c>
    </row>
    <row r="279" s="13" customFormat="1">
      <c r="A279" s="13"/>
      <c r="B279" s="244"/>
      <c r="C279" s="245"/>
      <c r="D279" s="246" t="s">
        <v>181</v>
      </c>
      <c r="E279" s="247" t="s">
        <v>1</v>
      </c>
      <c r="F279" s="248" t="s">
        <v>377</v>
      </c>
      <c r="G279" s="245"/>
      <c r="H279" s="249">
        <v>6.2999999999999998</v>
      </c>
      <c r="I279" s="250"/>
      <c r="J279" s="245"/>
      <c r="K279" s="245"/>
      <c r="L279" s="251"/>
      <c r="M279" s="252"/>
      <c r="N279" s="253"/>
      <c r="O279" s="253"/>
      <c r="P279" s="253"/>
      <c r="Q279" s="253"/>
      <c r="R279" s="253"/>
      <c r="S279" s="253"/>
      <c r="T279" s="25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5" t="s">
        <v>181</v>
      </c>
      <c r="AU279" s="255" t="s">
        <v>86</v>
      </c>
      <c r="AV279" s="13" t="s">
        <v>86</v>
      </c>
      <c r="AW279" s="13" t="s">
        <v>33</v>
      </c>
      <c r="AX279" s="13" t="s">
        <v>76</v>
      </c>
      <c r="AY279" s="255" t="s">
        <v>171</v>
      </c>
    </row>
    <row r="280" s="13" customFormat="1">
      <c r="A280" s="13"/>
      <c r="B280" s="244"/>
      <c r="C280" s="245"/>
      <c r="D280" s="246" t="s">
        <v>181</v>
      </c>
      <c r="E280" s="247" t="s">
        <v>1</v>
      </c>
      <c r="F280" s="248" t="s">
        <v>378</v>
      </c>
      <c r="G280" s="245"/>
      <c r="H280" s="249">
        <v>2.4529999999999998</v>
      </c>
      <c r="I280" s="250"/>
      <c r="J280" s="245"/>
      <c r="K280" s="245"/>
      <c r="L280" s="251"/>
      <c r="M280" s="252"/>
      <c r="N280" s="253"/>
      <c r="O280" s="253"/>
      <c r="P280" s="253"/>
      <c r="Q280" s="253"/>
      <c r="R280" s="253"/>
      <c r="S280" s="253"/>
      <c r="T280" s="25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5" t="s">
        <v>181</v>
      </c>
      <c r="AU280" s="255" t="s">
        <v>86</v>
      </c>
      <c r="AV280" s="13" t="s">
        <v>86</v>
      </c>
      <c r="AW280" s="13" t="s">
        <v>33</v>
      </c>
      <c r="AX280" s="13" t="s">
        <v>76</v>
      </c>
      <c r="AY280" s="255" t="s">
        <v>171</v>
      </c>
    </row>
    <row r="281" s="14" customFormat="1">
      <c r="A281" s="14"/>
      <c r="B281" s="256"/>
      <c r="C281" s="257"/>
      <c r="D281" s="246" t="s">
        <v>181</v>
      </c>
      <c r="E281" s="258" t="s">
        <v>1</v>
      </c>
      <c r="F281" s="259" t="s">
        <v>184</v>
      </c>
      <c r="G281" s="257"/>
      <c r="H281" s="260">
        <v>8.7530000000000001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181</v>
      </c>
      <c r="AU281" s="266" t="s">
        <v>86</v>
      </c>
      <c r="AV281" s="14" t="s">
        <v>178</v>
      </c>
      <c r="AW281" s="14" t="s">
        <v>33</v>
      </c>
      <c r="AX281" s="14" t="s">
        <v>84</v>
      </c>
      <c r="AY281" s="266" t="s">
        <v>171</v>
      </c>
    </row>
    <row r="282" s="2" customFormat="1" ht="24.15" customHeight="1">
      <c r="A282" s="38"/>
      <c r="B282" s="39"/>
      <c r="C282" s="226" t="s">
        <v>287</v>
      </c>
      <c r="D282" s="226" t="s">
        <v>173</v>
      </c>
      <c r="E282" s="227" t="s">
        <v>379</v>
      </c>
      <c r="F282" s="228" t="s">
        <v>380</v>
      </c>
      <c r="G282" s="229" t="s">
        <v>176</v>
      </c>
      <c r="H282" s="230">
        <v>13.699999999999999</v>
      </c>
      <c r="I282" s="231"/>
      <c r="J282" s="232">
        <f>ROUND(I282*H282,2)</f>
        <v>0</v>
      </c>
      <c r="K282" s="228" t="s">
        <v>177</v>
      </c>
      <c r="L282" s="44"/>
      <c r="M282" s="233" t="s">
        <v>1</v>
      </c>
      <c r="N282" s="234" t="s">
        <v>41</v>
      </c>
      <c r="O282" s="91"/>
      <c r="P282" s="235">
        <f>O282*H282</f>
        <v>0</v>
      </c>
      <c r="Q282" s="235">
        <v>0.0053299999999999997</v>
      </c>
      <c r="R282" s="235">
        <f>Q282*H282</f>
        <v>0.073020999999999989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178</v>
      </c>
      <c r="AT282" s="237" t="s">
        <v>173</v>
      </c>
      <c r="AU282" s="237" t="s">
        <v>86</v>
      </c>
      <c r="AY282" s="17" t="s">
        <v>171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84</v>
      </c>
      <c r="BK282" s="238">
        <f>ROUND(I282*H282,2)</f>
        <v>0</v>
      </c>
      <c r="BL282" s="17" t="s">
        <v>178</v>
      </c>
      <c r="BM282" s="237" t="s">
        <v>381</v>
      </c>
    </row>
    <row r="283" s="2" customFormat="1">
      <c r="A283" s="38"/>
      <c r="B283" s="39"/>
      <c r="C283" s="40"/>
      <c r="D283" s="239" t="s">
        <v>179</v>
      </c>
      <c r="E283" s="40"/>
      <c r="F283" s="240" t="s">
        <v>382</v>
      </c>
      <c r="G283" s="40"/>
      <c r="H283" s="40"/>
      <c r="I283" s="241"/>
      <c r="J283" s="40"/>
      <c r="K283" s="40"/>
      <c r="L283" s="44"/>
      <c r="M283" s="242"/>
      <c r="N283" s="243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179</v>
      </c>
      <c r="AU283" s="17" t="s">
        <v>86</v>
      </c>
    </row>
    <row r="284" s="13" customFormat="1">
      <c r="A284" s="13"/>
      <c r="B284" s="244"/>
      <c r="C284" s="245"/>
      <c r="D284" s="246" t="s">
        <v>181</v>
      </c>
      <c r="E284" s="247" t="s">
        <v>1</v>
      </c>
      <c r="F284" s="248" t="s">
        <v>383</v>
      </c>
      <c r="G284" s="245"/>
      <c r="H284" s="249">
        <v>13.699999999999999</v>
      </c>
      <c r="I284" s="250"/>
      <c r="J284" s="245"/>
      <c r="K284" s="245"/>
      <c r="L284" s="251"/>
      <c r="M284" s="252"/>
      <c r="N284" s="253"/>
      <c r="O284" s="253"/>
      <c r="P284" s="253"/>
      <c r="Q284" s="253"/>
      <c r="R284" s="253"/>
      <c r="S284" s="253"/>
      <c r="T284" s="25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5" t="s">
        <v>181</v>
      </c>
      <c r="AU284" s="255" t="s">
        <v>86</v>
      </c>
      <c r="AV284" s="13" t="s">
        <v>86</v>
      </c>
      <c r="AW284" s="13" t="s">
        <v>33</v>
      </c>
      <c r="AX284" s="13" t="s">
        <v>76</v>
      </c>
      <c r="AY284" s="255" t="s">
        <v>171</v>
      </c>
    </row>
    <row r="285" s="14" customFormat="1">
      <c r="A285" s="14"/>
      <c r="B285" s="256"/>
      <c r="C285" s="257"/>
      <c r="D285" s="246" t="s">
        <v>181</v>
      </c>
      <c r="E285" s="258" t="s">
        <v>1</v>
      </c>
      <c r="F285" s="259" t="s">
        <v>189</v>
      </c>
      <c r="G285" s="257"/>
      <c r="H285" s="260">
        <v>13.699999999999999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6" t="s">
        <v>181</v>
      </c>
      <c r="AU285" s="266" t="s">
        <v>86</v>
      </c>
      <c r="AV285" s="14" t="s">
        <v>178</v>
      </c>
      <c r="AW285" s="14" t="s">
        <v>33</v>
      </c>
      <c r="AX285" s="14" t="s">
        <v>84</v>
      </c>
      <c r="AY285" s="266" t="s">
        <v>171</v>
      </c>
    </row>
    <row r="286" s="2" customFormat="1" ht="24.15" customHeight="1">
      <c r="A286" s="38"/>
      <c r="B286" s="39"/>
      <c r="C286" s="226" t="s">
        <v>384</v>
      </c>
      <c r="D286" s="226" t="s">
        <v>173</v>
      </c>
      <c r="E286" s="227" t="s">
        <v>385</v>
      </c>
      <c r="F286" s="228" t="s">
        <v>386</v>
      </c>
      <c r="G286" s="229" t="s">
        <v>176</v>
      </c>
      <c r="H286" s="230">
        <v>13.699999999999999</v>
      </c>
      <c r="I286" s="231"/>
      <c r="J286" s="232">
        <f>ROUND(I286*H286,2)</f>
        <v>0</v>
      </c>
      <c r="K286" s="228" t="s">
        <v>177</v>
      </c>
      <c r="L286" s="44"/>
      <c r="M286" s="233" t="s">
        <v>1</v>
      </c>
      <c r="N286" s="234" t="s">
        <v>41</v>
      </c>
      <c r="O286" s="91"/>
      <c r="P286" s="235">
        <f>O286*H286</f>
        <v>0</v>
      </c>
      <c r="Q286" s="235">
        <v>0</v>
      </c>
      <c r="R286" s="235">
        <f>Q286*H286</f>
        <v>0</v>
      </c>
      <c r="S286" s="235">
        <v>0</v>
      </c>
      <c r="T286" s="23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7" t="s">
        <v>178</v>
      </c>
      <c r="AT286" s="237" t="s">
        <v>173</v>
      </c>
      <c r="AU286" s="237" t="s">
        <v>86</v>
      </c>
      <c r="AY286" s="17" t="s">
        <v>171</v>
      </c>
      <c r="BE286" s="238">
        <f>IF(N286="základní",J286,0)</f>
        <v>0</v>
      </c>
      <c r="BF286" s="238">
        <f>IF(N286="snížená",J286,0)</f>
        <v>0</v>
      </c>
      <c r="BG286" s="238">
        <f>IF(N286="zákl. přenesená",J286,0)</f>
        <v>0</v>
      </c>
      <c r="BH286" s="238">
        <f>IF(N286="sníž. přenesená",J286,0)</f>
        <v>0</v>
      </c>
      <c r="BI286" s="238">
        <f>IF(N286="nulová",J286,0)</f>
        <v>0</v>
      </c>
      <c r="BJ286" s="17" t="s">
        <v>84</v>
      </c>
      <c r="BK286" s="238">
        <f>ROUND(I286*H286,2)</f>
        <v>0</v>
      </c>
      <c r="BL286" s="17" t="s">
        <v>178</v>
      </c>
      <c r="BM286" s="237" t="s">
        <v>387</v>
      </c>
    </row>
    <row r="287" s="2" customFormat="1">
      <c r="A287" s="38"/>
      <c r="B287" s="39"/>
      <c r="C287" s="40"/>
      <c r="D287" s="239" t="s">
        <v>179</v>
      </c>
      <c r="E287" s="40"/>
      <c r="F287" s="240" t="s">
        <v>388</v>
      </c>
      <c r="G287" s="40"/>
      <c r="H287" s="40"/>
      <c r="I287" s="241"/>
      <c r="J287" s="40"/>
      <c r="K287" s="40"/>
      <c r="L287" s="44"/>
      <c r="M287" s="242"/>
      <c r="N287" s="243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179</v>
      </c>
      <c r="AU287" s="17" t="s">
        <v>86</v>
      </c>
    </row>
    <row r="288" s="2" customFormat="1" ht="24.15" customHeight="1">
      <c r="A288" s="38"/>
      <c r="B288" s="39"/>
      <c r="C288" s="226" t="s">
        <v>294</v>
      </c>
      <c r="D288" s="226" t="s">
        <v>173</v>
      </c>
      <c r="E288" s="227" t="s">
        <v>389</v>
      </c>
      <c r="F288" s="228" t="s">
        <v>390</v>
      </c>
      <c r="G288" s="229" t="s">
        <v>176</v>
      </c>
      <c r="H288" s="230">
        <v>13.699999999999999</v>
      </c>
      <c r="I288" s="231"/>
      <c r="J288" s="232">
        <f>ROUND(I288*H288,2)</f>
        <v>0</v>
      </c>
      <c r="K288" s="228" t="s">
        <v>177</v>
      </c>
      <c r="L288" s="44"/>
      <c r="M288" s="233" t="s">
        <v>1</v>
      </c>
      <c r="N288" s="234" t="s">
        <v>41</v>
      </c>
      <c r="O288" s="91"/>
      <c r="P288" s="235">
        <f>O288*H288</f>
        <v>0</v>
      </c>
      <c r="Q288" s="235">
        <v>0.00088000000000000003</v>
      </c>
      <c r="R288" s="235">
        <f>Q288*H288</f>
        <v>0.012055999999999999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178</v>
      </c>
      <c r="AT288" s="237" t="s">
        <v>173</v>
      </c>
      <c r="AU288" s="237" t="s">
        <v>86</v>
      </c>
      <c r="AY288" s="17" t="s">
        <v>171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84</v>
      </c>
      <c r="BK288" s="238">
        <f>ROUND(I288*H288,2)</f>
        <v>0</v>
      </c>
      <c r="BL288" s="17" t="s">
        <v>178</v>
      </c>
      <c r="BM288" s="237" t="s">
        <v>391</v>
      </c>
    </row>
    <row r="289" s="2" customFormat="1">
      <c r="A289" s="38"/>
      <c r="B289" s="39"/>
      <c r="C289" s="40"/>
      <c r="D289" s="239" t="s">
        <v>179</v>
      </c>
      <c r="E289" s="40"/>
      <c r="F289" s="240" t="s">
        <v>392</v>
      </c>
      <c r="G289" s="40"/>
      <c r="H289" s="40"/>
      <c r="I289" s="241"/>
      <c r="J289" s="40"/>
      <c r="K289" s="40"/>
      <c r="L289" s="44"/>
      <c r="M289" s="242"/>
      <c r="N289" s="243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179</v>
      </c>
      <c r="AU289" s="17" t="s">
        <v>86</v>
      </c>
    </row>
    <row r="290" s="2" customFormat="1" ht="24.15" customHeight="1">
      <c r="A290" s="38"/>
      <c r="B290" s="39"/>
      <c r="C290" s="226" t="s">
        <v>393</v>
      </c>
      <c r="D290" s="226" t="s">
        <v>173</v>
      </c>
      <c r="E290" s="227" t="s">
        <v>394</v>
      </c>
      <c r="F290" s="228" t="s">
        <v>395</v>
      </c>
      <c r="G290" s="229" t="s">
        <v>176</v>
      </c>
      <c r="H290" s="230">
        <v>13.699999999999999</v>
      </c>
      <c r="I290" s="231"/>
      <c r="J290" s="232">
        <f>ROUND(I290*H290,2)</f>
        <v>0</v>
      </c>
      <c r="K290" s="228" t="s">
        <v>177</v>
      </c>
      <c r="L290" s="44"/>
      <c r="M290" s="233" t="s">
        <v>1</v>
      </c>
      <c r="N290" s="234" t="s">
        <v>41</v>
      </c>
      <c r="O290" s="91"/>
      <c r="P290" s="235">
        <f>O290*H290</f>
        <v>0</v>
      </c>
      <c r="Q290" s="235">
        <v>0</v>
      </c>
      <c r="R290" s="235">
        <f>Q290*H290</f>
        <v>0</v>
      </c>
      <c r="S290" s="235">
        <v>0</v>
      </c>
      <c r="T290" s="23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178</v>
      </c>
      <c r="AT290" s="237" t="s">
        <v>173</v>
      </c>
      <c r="AU290" s="237" t="s">
        <v>86</v>
      </c>
      <c r="AY290" s="17" t="s">
        <v>171</v>
      </c>
      <c r="BE290" s="238">
        <f>IF(N290="základní",J290,0)</f>
        <v>0</v>
      </c>
      <c r="BF290" s="238">
        <f>IF(N290="snížená",J290,0)</f>
        <v>0</v>
      </c>
      <c r="BG290" s="238">
        <f>IF(N290="zákl. přenesená",J290,0)</f>
        <v>0</v>
      </c>
      <c r="BH290" s="238">
        <f>IF(N290="sníž. přenesená",J290,0)</f>
        <v>0</v>
      </c>
      <c r="BI290" s="238">
        <f>IF(N290="nulová",J290,0)</f>
        <v>0</v>
      </c>
      <c r="BJ290" s="17" t="s">
        <v>84</v>
      </c>
      <c r="BK290" s="238">
        <f>ROUND(I290*H290,2)</f>
        <v>0</v>
      </c>
      <c r="BL290" s="17" t="s">
        <v>178</v>
      </c>
      <c r="BM290" s="237" t="s">
        <v>396</v>
      </c>
    </row>
    <row r="291" s="2" customFormat="1">
      <c r="A291" s="38"/>
      <c r="B291" s="39"/>
      <c r="C291" s="40"/>
      <c r="D291" s="239" t="s">
        <v>179</v>
      </c>
      <c r="E291" s="40"/>
      <c r="F291" s="240" t="s">
        <v>397</v>
      </c>
      <c r="G291" s="40"/>
      <c r="H291" s="40"/>
      <c r="I291" s="241"/>
      <c r="J291" s="40"/>
      <c r="K291" s="40"/>
      <c r="L291" s="44"/>
      <c r="M291" s="242"/>
      <c r="N291" s="243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179</v>
      </c>
      <c r="AU291" s="17" t="s">
        <v>86</v>
      </c>
    </row>
    <row r="292" s="2" customFormat="1" ht="16.5" customHeight="1">
      <c r="A292" s="38"/>
      <c r="B292" s="39"/>
      <c r="C292" s="226" t="s">
        <v>301</v>
      </c>
      <c r="D292" s="226" t="s">
        <v>173</v>
      </c>
      <c r="E292" s="227" t="s">
        <v>398</v>
      </c>
      <c r="F292" s="228" t="s">
        <v>399</v>
      </c>
      <c r="G292" s="229" t="s">
        <v>231</v>
      </c>
      <c r="H292" s="230">
        <v>0.38300000000000001</v>
      </c>
      <c r="I292" s="231"/>
      <c r="J292" s="232">
        <f>ROUND(I292*H292,2)</f>
        <v>0</v>
      </c>
      <c r="K292" s="228" t="s">
        <v>177</v>
      </c>
      <c r="L292" s="44"/>
      <c r="M292" s="233" t="s">
        <v>1</v>
      </c>
      <c r="N292" s="234" t="s">
        <v>41</v>
      </c>
      <c r="O292" s="91"/>
      <c r="P292" s="235">
        <f>O292*H292</f>
        <v>0</v>
      </c>
      <c r="Q292" s="235">
        <v>1.06277</v>
      </c>
      <c r="R292" s="235">
        <f>Q292*H292</f>
        <v>0.40704090999999998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178</v>
      </c>
      <c r="AT292" s="237" t="s">
        <v>173</v>
      </c>
      <c r="AU292" s="237" t="s">
        <v>86</v>
      </c>
      <c r="AY292" s="17" t="s">
        <v>171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84</v>
      </c>
      <c r="BK292" s="238">
        <f>ROUND(I292*H292,2)</f>
        <v>0</v>
      </c>
      <c r="BL292" s="17" t="s">
        <v>178</v>
      </c>
      <c r="BM292" s="237" t="s">
        <v>400</v>
      </c>
    </row>
    <row r="293" s="2" customFormat="1">
      <c r="A293" s="38"/>
      <c r="B293" s="39"/>
      <c r="C293" s="40"/>
      <c r="D293" s="239" t="s">
        <v>179</v>
      </c>
      <c r="E293" s="40"/>
      <c r="F293" s="240" t="s">
        <v>401</v>
      </c>
      <c r="G293" s="40"/>
      <c r="H293" s="40"/>
      <c r="I293" s="241"/>
      <c r="J293" s="40"/>
      <c r="K293" s="40"/>
      <c r="L293" s="44"/>
      <c r="M293" s="242"/>
      <c r="N293" s="243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179</v>
      </c>
      <c r="AU293" s="17" t="s">
        <v>86</v>
      </c>
    </row>
    <row r="294" s="13" customFormat="1">
      <c r="A294" s="13"/>
      <c r="B294" s="244"/>
      <c r="C294" s="245"/>
      <c r="D294" s="246" t="s">
        <v>181</v>
      </c>
      <c r="E294" s="247" t="s">
        <v>1</v>
      </c>
      <c r="F294" s="248" t="s">
        <v>402</v>
      </c>
      <c r="G294" s="245"/>
      <c r="H294" s="249">
        <v>0.30399999999999999</v>
      </c>
      <c r="I294" s="250"/>
      <c r="J294" s="245"/>
      <c r="K294" s="245"/>
      <c r="L294" s="251"/>
      <c r="M294" s="252"/>
      <c r="N294" s="253"/>
      <c r="O294" s="253"/>
      <c r="P294" s="253"/>
      <c r="Q294" s="253"/>
      <c r="R294" s="253"/>
      <c r="S294" s="253"/>
      <c r="T294" s="25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5" t="s">
        <v>181</v>
      </c>
      <c r="AU294" s="255" t="s">
        <v>86</v>
      </c>
      <c r="AV294" s="13" t="s">
        <v>86</v>
      </c>
      <c r="AW294" s="13" t="s">
        <v>33</v>
      </c>
      <c r="AX294" s="13" t="s">
        <v>76</v>
      </c>
      <c r="AY294" s="255" t="s">
        <v>171</v>
      </c>
    </row>
    <row r="295" s="13" customFormat="1">
      <c r="A295" s="13"/>
      <c r="B295" s="244"/>
      <c r="C295" s="245"/>
      <c r="D295" s="246" t="s">
        <v>181</v>
      </c>
      <c r="E295" s="247" t="s">
        <v>1</v>
      </c>
      <c r="F295" s="248" t="s">
        <v>403</v>
      </c>
      <c r="G295" s="245"/>
      <c r="H295" s="249">
        <v>0.079000000000000001</v>
      </c>
      <c r="I295" s="250"/>
      <c r="J295" s="245"/>
      <c r="K295" s="245"/>
      <c r="L295" s="251"/>
      <c r="M295" s="252"/>
      <c r="N295" s="253"/>
      <c r="O295" s="253"/>
      <c r="P295" s="253"/>
      <c r="Q295" s="253"/>
      <c r="R295" s="253"/>
      <c r="S295" s="253"/>
      <c r="T295" s="25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5" t="s">
        <v>181</v>
      </c>
      <c r="AU295" s="255" t="s">
        <v>86</v>
      </c>
      <c r="AV295" s="13" t="s">
        <v>86</v>
      </c>
      <c r="AW295" s="13" t="s">
        <v>33</v>
      </c>
      <c r="AX295" s="13" t="s">
        <v>76</v>
      </c>
      <c r="AY295" s="255" t="s">
        <v>171</v>
      </c>
    </row>
    <row r="296" s="14" customFormat="1">
      <c r="A296" s="14"/>
      <c r="B296" s="256"/>
      <c r="C296" s="257"/>
      <c r="D296" s="246" t="s">
        <v>181</v>
      </c>
      <c r="E296" s="258" t="s">
        <v>1</v>
      </c>
      <c r="F296" s="259" t="s">
        <v>184</v>
      </c>
      <c r="G296" s="257"/>
      <c r="H296" s="260">
        <v>0.38300000000000001</v>
      </c>
      <c r="I296" s="261"/>
      <c r="J296" s="257"/>
      <c r="K296" s="257"/>
      <c r="L296" s="262"/>
      <c r="M296" s="263"/>
      <c r="N296" s="264"/>
      <c r="O296" s="264"/>
      <c r="P296" s="264"/>
      <c r="Q296" s="264"/>
      <c r="R296" s="264"/>
      <c r="S296" s="264"/>
      <c r="T296" s="26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6" t="s">
        <v>181</v>
      </c>
      <c r="AU296" s="266" t="s">
        <v>86</v>
      </c>
      <c r="AV296" s="14" t="s">
        <v>178</v>
      </c>
      <c r="AW296" s="14" t="s">
        <v>33</v>
      </c>
      <c r="AX296" s="14" t="s">
        <v>84</v>
      </c>
      <c r="AY296" s="266" t="s">
        <v>171</v>
      </c>
    </row>
    <row r="297" s="2" customFormat="1" ht="16.5" customHeight="1">
      <c r="A297" s="38"/>
      <c r="B297" s="39"/>
      <c r="C297" s="226" t="s">
        <v>404</v>
      </c>
      <c r="D297" s="226" t="s">
        <v>173</v>
      </c>
      <c r="E297" s="227" t="s">
        <v>405</v>
      </c>
      <c r="F297" s="228" t="s">
        <v>406</v>
      </c>
      <c r="G297" s="229" t="s">
        <v>198</v>
      </c>
      <c r="H297" s="230">
        <v>1.7</v>
      </c>
      <c r="I297" s="231"/>
      <c r="J297" s="232">
        <f>ROUND(I297*H297,2)</f>
        <v>0</v>
      </c>
      <c r="K297" s="228" t="s">
        <v>177</v>
      </c>
      <c r="L297" s="44"/>
      <c r="M297" s="233" t="s">
        <v>1</v>
      </c>
      <c r="N297" s="234" t="s">
        <v>41</v>
      </c>
      <c r="O297" s="91"/>
      <c r="P297" s="235">
        <f>O297*H297</f>
        <v>0</v>
      </c>
      <c r="Q297" s="235">
        <v>2.5019800000000001</v>
      </c>
      <c r="R297" s="235">
        <f>Q297*H297</f>
        <v>4.2533659999999998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178</v>
      </c>
      <c r="AT297" s="237" t="s">
        <v>173</v>
      </c>
      <c r="AU297" s="237" t="s">
        <v>86</v>
      </c>
      <c r="AY297" s="17" t="s">
        <v>171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84</v>
      </c>
      <c r="BK297" s="238">
        <f>ROUND(I297*H297,2)</f>
        <v>0</v>
      </c>
      <c r="BL297" s="17" t="s">
        <v>178</v>
      </c>
      <c r="BM297" s="237" t="s">
        <v>407</v>
      </c>
    </row>
    <row r="298" s="2" customFormat="1">
      <c r="A298" s="38"/>
      <c r="B298" s="39"/>
      <c r="C298" s="40"/>
      <c r="D298" s="239" t="s">
        <v>179</v>
      </c>
      <c r="E298" s="40"/>
      <c r="F298" s="240" t="s">
        <v>408</v>
      </c>
      <c r="G298" s="40"/>
      <c r="H298" s="40"/>
      <c r="I298" s="241"/>
      <c r="J298" s="40"/>
      <c r="K298" s="40"/>
      <c r="L298" s="44"/>
      <c r="M298" s="242"/>
      <c r="N298" s="243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179</v>
      </c>
      <c r="AU298" s="17" t="s">
        <v>86</v>
      </c>
    </row>
    <row r="299" s="13" customFormat="1">
      <c r="A299" s="13"/>
      <c r="B299" s="244"/>
      <c r="C299" s="245"/>
      <c r="D299" s="246" t="s">
        <v>181</v>
      </c>
      <c r="E299" s="247" t="s">
        <v>1</v>
      </c>
      <c r="F299" s="248" t="s">
        <v>409</v>
      </c>
      <c r="G299" s="245"/>
      <c r="H299" s="249">
        <v>1.7</v>
      </c>
      <c r="I299" s="250"/>
      <c r="J299" s="245"/>
      <c r="K299" s="245"/>
      <c r="L299" s="251"/>
      <c r="M299" s="252"/>
      <c r="N299" s="253"/>
      <c r="O299" s="253"/>
      <c r="P299" s="253"/>
      <c r="Q299" s="253"/>
      <c r="R299" s="253"/>
      <c r="S299" s="253"/>
      <c r="T299" s="25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5" t="s">
        <v>181</v>
      </c>
      <c r="AU299" s="255" t="s">
        <v>86</v>
      </c>
      <c r="AV299" s="13" t="s">
        <v>86</v>
      </c>
      <c r="AW299" s="13" t="s">
        <v>33</v>
      </c>
      <c r="AX299" s="13" t="s">
        <v>76</v>
      </c>
      <c r="AY299" s="255" t="s">
        <v>171</v>
      </c>
    </row>
    <row r="300" s="14" customFormat="1">
      <c r="A300" s="14"/>
      <c r="B300" s="256"/>
      <c r="C300" s="257"/>
      <c r="D300" s="246" t="s">
        <v>181</v>
      </c>
      <c r="E300" s="258" t="s">
        <v>1</v>
      </c>
      <c r="F300" s="259" t="s">
        <v>189</v>
      </c>
      <c r="G300" s="257"/>
      <c r="H300" s="260">
        <v>1.7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181</v>
      </c>
      <c r="AU300" s="266" t="s">
        <v>86</v>
      </c>
      <c r="AV300" s="14" t="s">
        <v>178</v>
      </c>
      <c r="AW300" s="14" t="s">
        <v>33</v>
      </c>
      <c r="AX300" s="14" t="s">
        <v>84</v>
      </c>
      <c r="AY300" s="266" t="s">
        <v>171</v>
      </c>
    </row>
    <row r="301" s="2" customFormat="1" ht="16.5" customHeight="1">
      <c r="A301" s="38"/>
      <c r="B301" s="39"/>
      <c r="C301" s="226" t="s">
        <v>307</v>
      </c>
      <c r="D301" s="226" t="s">
        <v>173</v>
      </c>
      <c r="E301" s="227" t="s">
        <v>410</v>
      </c>
      <c r="F301" s="228" t="s">
        <v>411</v>
      </c>
      <c r="G301" s="229" t="s">
        <v>176</v>
      </c>
      <c r="H301" s="230">
        <v>13.6</v>
      </c>
      <c r="I301" s="231"/>
      <c r="J301" s="232">
        <f>ROUND(I301*H301,2)</f>
        <v>0</v>
      </c>
      <c r="K301" s="228" t="s">
        <v>177</v>
      </c>
      <c r="L301" s="44"/>
      <c r="M301" s="233" t="s">
        <v>1</v>
      </c>
      <c r="N301" s="234" t="s">
        <v>41</v>
      </c>
      <c r="O301" s="91"/>
      <c r="P301" s="235">
        <f>O301*H301</f>
        <v>0</v>
      </c>
      <c r="Q301" s="235">
        <v>0.011169999999999999</v>
      </c>
      <c r="R301" s="235">
        <f>Q301*H301</f>
        <v>0.15191199999999999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178</v>
      </c>
      <c r="AT301" s="237" t="s">
        <v>173</v>
      </c>
      <c r="AU301" s="237" t="s">
        <v>86</v>
      </c>
      <c r="AY301" s="17" t="s">
        <v>171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84</v>
      </c>
      <c r="BK301" s="238">
        <f>ROUND(I301*H301,2)</f>
        <v>0</v>
      </c>
      <c r="BL301" s="17" t="s">
        <v>178</v>
      </c>
      <c r="BM301" s="237" t="s">
        <v>412</v>
      </c>
    </row>
    <row r="302" s="2" customFormat="1">
      <c r="A302" s="38"/>
      <c r="B302" s="39"/>
      <c r="C302" s="40"/>
      <c r="D302" s="239" t="s">
        <v>179</v>
      </c>
      <c r="E302" s="40"/>
      <c r="F302" s="240" t="s">
        <v>413</v>
      </c>
      <c r="G302" s="40"/>
      <c r="H302" s="40"/>
      <c r="I302" s="241"/>
      <c r="J302" s="40"/>
      <c r="K302" s="40"/>
      <c r="L302" s="44"/>
      <c r="M302" s="242"/>
      <c r="N302" s="243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179</v>
      </c>
      <c r="AU302" s="17" t="s">
        <v>86</v>
      </c>
    </row>
    <row r="303" s="13" customFormat="1">
      <c r="A303" s="13"/>
      <c r="B303" s="244"/>
      <c r="C303" s="245"/>
      <c r="D303" s="246" t="s">
        <v>181</v>
      </c>
      <c r="E303" s="247" t="s">
        <v>1</v>
      </c>
      <c r="F303" s="248" t="s">
        <v>414</v>
      </c>
      <c r="G303" s="245"/>
      <c r="H303" s="249">
        <v>13.6</v>
      </c>
      <c r="I303" s="250"/>
      <c r="J303" s="245"/>
      <c r="K303" s="245"/>
      <c r="L303" s="251"/>
      <c r="M303" s="252"/>
      <c r="N303" s="253"/>
      <c r="O303" s="253"/>
      <c r="P303" s="253"/>
      <c r="Q303" s="253"/>
      <c r="R303" s="253"/>
      <c r="S303" s="253"/>
      <c r="T303" s="25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5" t="s">
        <v>181</v>
      </c>
      <c r="AU303" s="255" t="s">
        <v>86</v>
      </c>
      <c r="AV303" s="13" t="s">
        <v>86</v>
      </c>
      <c r="AW303" s="13" t="s">
        <v>33</v>
      </c>
      <c r="AX303" s="13" t="s">
        <v>76</v>
      </c>
      <c r="AY303" s="255" t="s">
        <v>171</v>
      </c>
    </row>
    <row r="304" s="14" customFormat="1">
      <c r="A304" s="14"/>
      <c r="B304" s="256"/>
      <c r="C304" s="257"/>
      <c r="D304" s="246" t="s">
        <v>181</v>
      </c>
      <c r="E304" s="258" t="s">
        <v>1</v>
      </c>
      <c r="F304" s="259" t="s">
        <v>189</v>
      </c>
      <c r="G304" s="257"/>
      <c r="H304" s="260">
        <v>13.6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6" t="s">
        <v>181</v>
      </c>
      <c r="AU304" s="266" t="s">
        <v>86</v>
      </c>
      <c r="AV304" s="14" t="s">
        <v>178</v>
      </c>
      <c r="AW304" s="14" t="s">
        <v>33</v>
      </c>
      <c r="AX304" s="14" t="s">
        <v>84</v>
      </c>
      <c r="AY304" s="266" t="s">
        <v>171</v>
      </c>
    </row>
    <row r="305" s="2" customFormat="1" ht="16.5" customHeight="1">
      <c r="A305" s="38"/>
      <c r="B305" s="39"/>
      <c r="C305" s="226" t="s">
        <v>415</v>
      </c>
      <c r="D305" s="226" t="s">
        <v>173</v>
      </c>
      <c r="E305" s="227" t="s">
        <v>416</v>
      </c>
      <c r="F305" s="228" t="s">
        <v>417</v>
      </c>
      <c r="G305" s="229" t="s">
        <v>176</v>
      </c>
      <c r="H305" s="230">
        <v>13.6</v>
      </c>
      <c r="I305" s="231"/>
      <c r="J305" s="232">
        <f>ROUND(I305*H305,2)</f>
        <v>0</v>
      </c>
      <c r="K305" s="228" t="s">
        <v>177</v>
      </c>
      <c r="L305" s="44"/>
      <c r="M305" s="233" t="s">
        <v>1</v>
      </c>
      <c r="N305" s="234" t="s">
        <v>41</v>
      </c>
      <c r="O305" s="91"/>
      <c r="P305" s="235">
        <f>O305*H305</f>
        <v>0</v>
      </c>
      <c r="Q305" s="235">
        <v>0</v>
      </c>
      <c r="R305" s="235">
        <f>Q305*H305</f>
        <v>0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178</v>
      </c>
      <c r="AT305" s="237" t="s">
        <v>173</v>
      </c>
      <c r="AU305" s="237" t="s">
        <v>86</v>
      </c>
      <c r="AY305" s="17" t="s">
        <v>171</v>
      </c>
      <c r="BE305" s="238">
        <f>IF(N305="základní",J305,0)</f>
        <v>0</v>
      </c>
      <c r="BF305" s="238">
        <f>IF(N305="snížená",J305,0)</f>
        <v>0</v>
      </c>
      <c r="BG305" s="238">
        <f>IF(N305="zákl. přenesená",J305,0)</f>
        <v>0</v>
      </c>
      <c r="BH305" s="238">
        <f>IF(N305="sníž. přenesená",J305,0)</f>
        <v>0</v>
      </c>
      <c r="BI305" s="238">
        <f>IF(N305="nulová",J305,0)</f>
        <v>0</v>
      </c>
      <c r="BJ305" s="17" t="s">
        <v>84</v>
      </c>
      <c r="BK305" s="238">
        <f>ROUND(I305*H305,2)</f>
        <v>0</v>
      </c>
      <c r="BL305" s="17" t="s">
        <v>178</v>
      </c>
      <c r="BM305" s="237" t="s">
        <v>418</v>
      </c>
    </row>
    <row r="306" s="2" customFormat="1">
      <c r="A306" s="38"/>
      <c r="B306" s="39"/>
      <c r="C306" s="40"/>
      <c r="D306" s="239" t="s">
        <v>179</v>
      </c>
      <c r="E306" s="40"/>
      <c r="F306" s="240" t="s">
        <v>419</v>
      </c>
      <c r="G306" s="40"/>
      <c r="H306" s="40"/>
      <c r="I306" s="241"/>
      <c r="J306" s="40"/>
      <c r="K306" s="40"/>
      <c r="L306" s="44"/>
      <c r="M306" s="242"/>
      <c r="N306" s="243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179</v>
      </c>
      <c r="AU306" s="17" t="s">
        <v>86</v>
      </c>
    </row>
    <row r="307" s="2" customFormat="1" ht="21.75" customHeight="1">
      <c r="A307" s="38"/>
      <c r="B307" s="39"/>
      <c r="C307" s="226" t="s">
        <v>311</v>
      </c>
      <c r="D307" s="226" t="s">
        <v>173</v>
      </c>
      <c r="E307" s="227" t="s">
        <v>420</v>
      </c>
      <c r="F307" s="228" t="s">
        <v>421</v>
      </c>
      <c r="G307" s="229" t="s">
        <v>231</v>
      </c>
      <c r="H307" s="230">
        <v>0.222</v>
      </c>
      <c r="I307" s="231"/>
      <c r="J307" s="232">
        <f>ROUND(I307*H307,2)</f>
        <v>0</v>
      </c>
      <c r="K307" s="228" t="s">
        <v>177</v>
      </c>
      <c r="L307" s="44"/>
      <c r="M307" s="233" t="s">
        <v>1</v>
      </c>
      <c r="N307" s="234" t="s">
        <v>41</v>
      </c>
      <c r="O307" s="91"/>
      <c r="P307" s="235">
        <f>O307*H307</f>
        <v>0</v>
      </c>
      <c r="Q307" s="235">
        <v>1.06277</v>
      </c>
      <c r="R307" s="235">
        <f>Q307*H307</f>
        <v>0.23593494000000001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178</v>
      </c>
      <c r="AT307" s="237" t="s">
        <v>173</v>
      </c>
      <c r="AU307" s="237" t="s">
        <v>86</v>
      </c>
      <c r="AY307" s="17" t="s">
        <v>171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84</v>
      </c>
      <c r="BK307" s="238">
        <f>ROUND(I307*H307,2)</f>
        <v>0</v>
      </c>
      <c r="BL307" s="17" t="s">
        <v>178</v>
      </c>
      <c r="BM307" s="237" t="s">
        <v>422</v>
      </c>
    </row>
    <row r="308" s="2" customFormat="1">
      <c r="A308" s="38"/>
      <c r="B308" s="39"/>
      <c r="C308" s="40"/>
      <c r="D308" s="239" t="s">
        <v>179</v>
      </c>
      <c r="E308" s="40"/>
      <c r="F308" s="240" t="s">
        <v>423</v>
      </c>
      <c r="G308" s="40"/>
      <c r="H308" s="40"/>
      <c r="I308" s="241"/>
      <c r="J308" s="40"/>
      <c r="K308" s="40"/>
      <c r="L308" s="44"/>
      <c r="M308" s="242"/>
      <c r="N308" s="243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179</v>
      </c>
      <c r="AU308" s="17" t="s">
        <v>86</v>
      </c>
    </row>
    <row r="309" s="13" customFormat="1">
      <c r="A309" s="13"/>
      <c r="B309" s="244"/>
      <c r="C309" s="245"/>
      <c r="D309" s="246" t="s">
        <v>181</v>
      </c>
      <c r="E309" s="247" t="s">
        <v>1</v>
      </c>
      <c r="F309" s="248" t="s">
        <v>424</v>
      </c>
      <c r="G309" s="245"/>
      <c r="H309" s="249">
        <v>0.222</v>
      </c>
      <c r="I309" s="250"/>
      <c r="J309" s="245"/>
      <c r="K309" s="245"/>
      <c r="L309" s="251"/>
      <c r="M309" s="252"/>
      <c r="N309" s="253"/>
      <c r="O309" s="253"/>
      <c r="P309" s="253"/>
      <c r="Q309" s="253"/>
      <c r="R309" s="253"/>
      <c r="S309" s="253"/>
      <c r="T309" s="25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5" t="s">
        <v>181</v>
      </c>
      <c r="AU309" s="255" t="s">
        <v>86</v>
      </c>
      <c r="AV309" s="13" t="s">
        <v>86</v>
      </c>
      <c r="AW309" s="13" t="s">
        <v>33</v>
      </c>
      <c r="AX309" s="13" t="s">
        <v>76</v>
      </c>
      <c r="AY309" s="255" t="s">
        <v>171</v>
      </c>
    </row>
    <row r="310" s="14" customFormat="1">
      <c r="A310" s="14"/>
      <c r="B310" s="256"/>
      <c r="C310" s="257"/>
      <c r="D310" s="246" t="s">
        <v>181</v>
      </c>
      <c r="E310" s="258" t="s">
        <v>1</v>
      </c>
      <c r="F310" s="259" t="s">
        <v>189</v>
      </c>
      <c r="G310" s="257"/>
      <c r="H310" s="260">
        <v>0.222</v>
      </c>
      <c r="I310" s="261"/>
      <c r="J310" s="257"/>
      <c r="K310" s="257"/>
      <c r="L310" s="262"/>
      <c r="M310" s="263"/>
      <c r="N310" s="264"/>
      <c r="O310" s="264"/>
      <c r="P310" s="264"/>
      <c r="Q310" s="264"/>
      <c r="R310" s="264"/>
      <c r="S310" s="264"/>
      <c r="T310" s="26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6" t="s">
        <v>181</v>
      </c>
      <c r="AU310" s="266" t="s">
        <v>86</v>
      </c>
      <c r="AV310" s="14" t="s">
        <v>178</v>
      </c>
      <c r="AW310" s="14" t="s">
        <v>33</v>
      </c>
      <c r="AX310" s="14" t="s">
        <v>84</v>
      </c>
      <c r="AY310" s="266" t="s">
        <v>171</v>
      </c>
    </row>
    <row r="311" s="2" customFormat="1" ht="16.5" customHeight="1">
      <c r="A311" s="38"/>
      <c r="B311" s="39"/>
      <c r="C311" s="226" t="s">
        <v>425</v>
      </c>
      <c r="D311" s="226" t="s">
        <v>173</v>
      </c>
      <c r="E311" s="227" t="s">
        <v>426</v>
      </c>
      <c r="F311" s="228" t="s">
        <v>427</v>
      </c>
      <c r="G311" s="229" t="s">
        <v>198</v>
      </c>
      <c r="H311" s="230">
        <v>15.674</v>
      </c>
      <c r="I311" s="231"/>
      <c r="J311" s="232">
        <f>ROUND(I311*H311,2)</f>
        <v>0</v>
      </c>
      <c r="K311" s="228" t="s">
        <v>270</v>
      </c>
      <c r="L311" s="44"/>
      <c r="M311" s="233" t="s">
        <v>1</v>
      </c>
      <c r="N311" s="234" t="s">
        <v>41</v>
      </c>
      <c r="O311" s="91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178</v>
      </c>
      <c r="AT311" s="237" t="s">
        <v>173</v>
      </c>
      <c r="AU311" s="237" t="s">
        <v>86</v>
      </c>
      <c r="AY311" s="17" t="s">
        <v>171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84</v>
      </c>
      <c r="BK311" s="238">
        <f>ROUND(I311*H311,2)</f>
        <v>0</v>
      </c>
      <c r="BL311" s="17" t="s">
        <v>178</v>
      </c>
      <c r="BM311" s="237" t="s">
        <v>428</v>
      </c>
    </row>
    <row r="312" s="13" customFormat="1">
      <c r="A312" s="13"/>
      <c r="B312" s="244"/>
      <c r="C312" s="245"/>
      <c r="D312" s="246" t="s">
        <v>181</v>
      </c>
      <c r="E312" s="247" t="s">
        <v>1</v>
      </c>
      <c r="F312" s="248" t="s">
        <v>429</v>
      </c>
      <c r="G312" s="245"/>
      <c r="H312" s="249">
        <v>9.4499999999999993</v>
      </c>
      <c r="I312" s="250"/>
      <c r="J312" s="245"/>
      <c r="K312" s="245"/>
      <c r="L312" s="251"/>
      <c r="M312" s="252"/>
      <c r="N312" s="253"/>
      <c r="O312" s="253"/>
      <c r="P312" s="253"/>
      <c r="Q312" s="253"/>
      <c r="R312" s="253"/>
      <c r="S312" s="253"/>
      <c r="T312" s="25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5" t="s">
        <v>181</v>
      </c>
      <c r="AU312" s="255" t="s">
        <v>86</v>
      </c>
      <c r="AV312" s="13" t="s">
        <v>86</v>
      </c>
      <c r="AW312" s="13" t="s">
        <v>33</v>
      </c>
      <c r="AX312" s="13" t="s">
        <v>76</v>
      </c>
      <c r="AY312" s="255" t="s">
        <v>171</v>
      </c>
    </row>
    <row r="313" s="13" customFormat="1">
      <c r="A313" s="13"/>
      <c r="B313" s="244"/>
      <c r="C313" s="245"/>
      <c r="D313" s="246" t="s">
        <v>181</v>
      </c>
      <c r="E313" s="247" t="s">
        <v>1</v>
      </c>
      <c r="F313" s="248" t="s">
        <v>430</v>
      </c>
      <c r="G313" s="245"/>
      <c r="H313" s="249">
        <v>6.2240000000000002</v>
      </c>
      <c r="I313" s="250"/>
      <c r="J313" s="245"/>
      <c r="K313" s="245"/>
      <c r="L313" s="251"/>
      <c r="M313" s="252"/>
      <c r="N313" s="253"/>
      <c r="O313" s="253"/>
      <c r="P313" s="253"/>
      <c r="Q313" s="253"/>
      <c r="R313" s="253"/>
      <c r="S313" s="253"/>
      <c r="T313" s="25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5" t="s">
        <v>181</v>
      </c>
      <c r="AU313" s="255" t="s">
        <v>86</v>
      </c>
      <c r="AV313" s="13" t="s">
        <v>86</v>
      </c>
      <c r="AW313" s="13" t="s">
        <v>33</v>
      </c>
      <c r="AX313" s="13" t="s">
        <v>76</v>
      </c>
      <c r="AY313" s="255" t="s">
        <v>171</v>
      </c>
    </row>
    <row r="314" s="14" customFormat="1">
      <c r="A314" s="14"/>
      <c r="B314" s="256"/>
      <c r="C314" s="257"/>
      <c r="D314" s="246" t="s">
        <v>181</v>
      </c>
      <c r="E314" s="258" t="s">
        <v>1</v>
      </c>
      <c r="F314" s="259" t="s">
        <v>184</v>
      </c>
      <c r="G314" s="257"/>
      <c r="H314" s="260">
        <v>15.674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6" t="s">
        <v>181</v>
      </c>
      <c r="AU314" s="266" t="s">
        <v>86</v>
      </c>
      <c r="AV314" s="14" t="s">
        <v>178</v>
      </c>
      <c r="AW314" s="14" t="s">
        <v>33</v>
      </c>
      <c r="AX314" s="14" t="s">
        <v>84</v>
      </c>
      <c r="AY314" s="266" t="s">
        <v>171</v>
      </c>
    </row>
    <row r="315" s="12" customFormat="1" ht="22.8" customHeight="1">
      <c r="A315" s="12"/>
      <c r="B315" s="210"/>
      <c r="C315" s="211"/>
      <c r="D315" s="212" t="s">
        <v>75</v>
      </c>
      <c r="E315" s="224" t="s">
        <v>202</v>
      </c>
      <c r="F315" s="224" t="s">
        <v>431</v>
      </c>
      <c r="G315" s="211"/>
      <c r="H315" s="211"/>
      <c r="I315" s="214"/>
      <c r="J315" s="225">
        <f>BK315</f>
        <v>0</v>
      </c>
      <c r="K315" s="211"/>
      <c r="L315" s="216"/>
      <c r="M315" s="217"/>
      <c r="N315" s="218"/>
      <c r="O315" s="218"/>
      <c r="P315" s="219">
        <f>SUM(P316:P323)</f>
        <v>0</v>
      </c>
      <c r="Q315" s="218"/>
      <c r="R315" s="219">
        <f>SUM(R316:R323)</f>
        <v>7.2095168999999997</v>
      </c>
      <c r="S315" s="218"/>
      <c r="T315" s="220">
        <f>SUM(T316:T323)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21" t="s">
        <v>84</v>
      </c>
      <c r="AT315" s="222" t="s">
        <v>75</v>
      </c>
      <c r="AU315" s="222" t="s">
        <v>84</v>
      </c>
      <c r="AY315" s="221" t="s">
        <v>171</v>
      </c>
      <c r="BK315" s="223">
        <f>SUM(BK316:BK323)</f>
        <v>0</v>
      </c>
    </row>
    <row r="316" s="2" customFormat="1" ht="24.15" customHeight="1">
      <c r="A316" s="38"/>
      <c r="B316" s="39"/>
      <c r="C316" s="226" t="s">
        <v>316</v>
      </c>
      <c r="D316" s="226" t="s">
        <v>173</v>
      </c>
      <c r="E316" s="227" t="s">
        <v>432</v>
      </c>
      <c r="F316" s="228" t="s">
        <v>433</v>
      </c>
      <c r="G316" s="229" t="s">
        <v>176</v>
      </c>
      <c r="H316" s="230">
        <v>57.945</v>
      </c>
      <c r="I316" s="231"/>
      <c r="J316" s="232">
        <f>ROUND(I316*H316,2)</f>
        <v>0</v>
      </c>
      <c r="K316" s="228" t="s">
        <v>177</v>
      </c>
      <c r="L316" s="44"/>
      <c r="M316" s="233" t="s">
        <v>1</v>
      </c>
      <c r="N316" s="234" t="s">
        <v>41</v>
      </c>
      <c r="O316" s="91"/>
      <c r="P316" s="235">
        <f>O316*H316</f>
        <v>0</v>
      </c>
      <c r="Q316" s="235">
        <v>0.089219999999999994</v>
      </c>
      <c r="R316" s="235">
        <f>Q316*H316</f>
        <v>5.1698528999999995</v>
      </c>
      <c r="S316" s="235">
        <v>0</v>
      </c>
      <c r="T316" s="23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7" t="s">
        <v>178</v>
      </c>
      <c r="AT316" s="237" t="s">
        <v>173</v>
      </c>
      <c r="AU316" s="237" t="s">
        <v>86</v>
      </c>
      <c r="AY316" s="17" t="s">
        <v>171</v>
      </c>
      <c r="BE316" s="238">
        <f>IF(N316="základní",J316,0)</f>
        <v>0</v>
      </c>
      <c r="BF316" s="238">
        <f>IF(N316="snížená",J316,0)</f>
        <v>0</v>
      </c>
      <c r="BG316" s="238">
        <f>IF(N316="zákl. přenesená",J316,0)</f>
        <v>0</v>
      </c>
      <c r="BH316" s="238">
        <f>IF(N316="sníž. přenesená",J316,0)</f>
        <v>0</v>
      </c>
      <c r="BI316" s="238">
        <f>IF(N316="nulová",J316,0)</f>
        <v>0</v>
      </c>
      <c r="BJ316" s="17" t="s">
        <v>84</v>
      </c>
      <c r="BK316" s="238">
        <f>ROUND(I316*H316,2)</f>
        <v>0</v>
      </c>
      <c r="BL316" s="17" t="s">
        <v>178</v>
      </c>
      <c r="BM316" s="237" t="s">
        <v>434</v>
      </c>
    </row>
    <row r="317" s="2" customFormat="1">
      <c r="A317" s="38"/>
      <c r="B317" s="39"/>
      <c r="C317" s="40"/>
      <c r="D317" s="239" t="s">
        <v>179</v>
      </c>
      <c r="E317" s="40"/>
      <c r="F317" s="240" t="s">
        <v>435</v>
      </c>
      <c r="G317" s="40"/>
      <c r="H317" s="40"/>
      <c r="I317" s="241"/>
      <c r="J317" s="40"/>
      <c r="K317" s="40"/>
      <c r="L317" s="44"/>
      <c r="M317" s="242"/>
      <c r="N317" s="243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179</v>
      </c>
      <c r="AU317" s="17" t="s">
        <v>86</v>
      </c>
    </row>
    <row r="318" s="13" customFormat="1">
      <c r="A318" s="13"/>
      <c r="B318" s="244"/>
      <c r="C318" s="245"/>
      <c r="D318" s="246" t="s">
        <v>181</v>
      </c>
      <c r="E318" s="247" t="s">
        <v>1</v>
      </c>
      <c r="F318" s="248" t="s">
        <v>182</v>
      </c>
      <c r="G318" s="245"/>
      <c r="H318" s="249">
        <v>52.424999999999997</v>
      </c>
      <c r="I318" s="250"/>
      <c r="J318" s="245"/>
      <c r="K318" s="245"/>
      <c r="L318" s="251"/>
      <c r="M318" s="252"/>
      <c r="N318" s="253"/>
      <c r="O318" s="253"/>
      <c r="P318" s="253"/>
      <c r="Q318" s="253"/>
      <c r="R318" s="253"/>
      <c r="S318" s="253"/>
      <c r="T318" s="25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5" t="s">
        <v>181</v>
      </c>
      <c r="AU318" s="255" t="s">
        <v>86</v>
      </c>
      <c r="AV318" s="13" t="s">
        <v>86</v>
      </c>
      <c r="AW318" s="13" t="s">
        <v>33</v>
      </c>
      <c r="AX318" s="13" t="s">
        <v>76</v>
      </c>
      <c r="AY318" s="255" t="s">
        <v>171</v>
      </c>
    </row>
    <row r="319" s="13" customFormat="1">
      <c r="A319" s="13"/>
      <c r="B319" s="244"/>
      <c r="C319" s="245"/>
      <c r="D319" s="246" t="s">
        <v>181</v>
      </c>
      <c r="E319" s="247" t="s">
        <v>1</v>
      </c>
      <c r="F319" s="248" t="s">
        <v>183</v>
      </c>
      <c r="G319" s="245"/>
      <c r="H319" s="249">
        <v>5.5199999999999996</v>
      </c>
      <c r="I319" s="250"/>
      <c r="J319" s="245"/>
      <c r="K319" s="245"/>
      <c r="L319" s="251"/>
      <c r="M319" s="252"/>
      <c r="N319" s="253"/>
      <c r="O319" s="253"/>
      <c r="P319" s="253"/>
      <c r="Q319" s="253"/>
      <c r="R319" s="253"/>
      <c r="S319" s="253"/>
      <c r="T319" s="25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5" t="s">
        <v>181</v>
      </c>
      <c r="AU319" s="255" t="s">
        <v>86</v>
      </c>
      <c r="AV319" s="13" t="s">
        <v>86</v>
      </c>
      <c r="AW319" s="13" t="s">
        <v>33</v>
      </c>
      <c r="AX319" s="13" t="s">
        <v>76</v>
      </c>
      <c r="AY319" s="255" t="s">
        <v>171</v>
      </c>
    </row>
    <row r="320" s="14" customFormat="1">
      <c r="A320" s="14"/>
      <c r="B320" s="256"/>
      <c r="C320" s="257"/>
      <c r="D320" s="246" t="s">
        <v>181</v>
      </c>
      <c r="E320" s="258" t="s">
        <v>1</v>
      </c>
      <c r="F320" s="259" t="s">
        <v>184</v>
      </c>
      <c r="G320" s="257"/>
      <c r="H320" s="260">
        <v>57.944999999999993</v>
      </c>
      <c r="I320" s="261"/>
      <c r="J320" s="257"/>
      <c r="K320" s="257"/>
      <c r="L320" s="262"/>
      <c r="M320" s="263"/>
      <c r="N320" s="264"/>
      <c r="O320" s="264"/>
      <c r="P320" s="264"/>
      <c r="Q320" s="264"/>
      <c r="R320" s="264"/>
      <c r="S320" s="264"/>
      <c r="T320" s="26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6" t="s">
        <v>181</v>
      </c>
      <c r="AU320" s="266" t="s">
        <v>86</v>
      </c>
      <c r="AV320" s="14" t="s">
        <v>178</v>
      </c>
      <c r="AW320" s="14" t="s">
        <v>33</v>
      </c>
      <c r="AX320" s="14" t="s">
        <v>84</v>
      </c>
      <c r="AY320" s="266" t="s">
        <v>171</v>
      </c>
    </row>
    <row r="321" s="2" customFormat="1" ht="24.15" customHeight="1">
      <c r="A321" s="38"/>
      <c r="B321" s="39"/>
      <c r="C321" s="267" t="s">
        <v>436</v>
      </c>
      <c r="D321" s="267" t="s">
        <v>304</v>
      </c>
      <c r="E321" s="268" t="s">
        <v>437</v>
      </c>
      <c r="F321" s="269" t="s">
        <v>438</v>
      </c>
      <c r="G321" s="270" t="s">
        <v>176</v>
      </c>
      <c r="H321" s="271">
        <v>11.589</v>
      </c>
      <c r="I321" s="272"/>
      <c r="J321" s="273">
        <f>ROUND(I321*H321,2)</f>
        <v>0</v>
      </c>
      <c r="K321" s="269" t="s">
        <v>177</v>
      </c>
      <c r="L321" s="274"/>
      <c r="M321" s="275" t="s">
        <v>1</v>
      </c>
      <c r="N321" s="276" t="s">
        <v>41</v>
      </c>
      <c r="O321" s="91"/>
      <c r="P321" s="235">
        <f>O321*H321</f>
        <v>0</v>
      </c>
      <c r="Q321" s="235">
        <v>0.17599999999999999</v>
      </c>
      <c r="R321" s="235">
        <f>Q321*H321</f>
        <v>2.0396640000000001</v>
      </c>
      <c r="S321" s="235">
        <v>0</v>
      </c>
      <c r="T321" s="23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7" t="s">
        <v>205</v>
      </c>
      <c r="AT321" s="237" t="s">
        <v>304</v>
      </c>
      <c r="AU321" s="237" t="s">
        <v>86</v>
      </c>
      <c r="AY321" s="17" t="s">
        <v>171</v>
      </c>
      <c r="BE321" s="238">
        <f>IF(N321="základní",J321,0)</f>
        <v>0</v>
      </c>
      <c r="BF321" s="238">
        <f>IF(N321="snížená",J321,0)</f>
        <v>0</v>
      </c>
      <c r="BG321" s="238">
        <f>IF(N321="zákl. přenesená",J321,0)</f>
        <v>0</v>
      </c>
      <c r="BH321" s="238">
        <f>IF(N321="sníž. přenesená",J321,0)</f>
        <v>0</v>
      </c>
      <c r="BI321" s="238">
        <f>IF(N321="nulová",J321,0)</f>
        <v>0</v>
      </c>
      <c r="BJ321" s="17" t="s">
        <v>84</v>
      </c>
      <c r="BK321" s="238">
        <f>ROUND(I321*H321,2)</f>
        <v>0</v>
      </c>
      <c r="BL321" s="17" t="s">
        <v>178</v>
      </c>
      <c r="BM321" s="237" t="s">
        <v>439</v>
      </c>
    </row>
    <row r="322" s="13" customFormat="1">
      <c r="A322" s="13"/>
      <c r="B322" s="244"/>
      <c r="C322" s="245"/>
      <c r="D322" s="246" t="s">
        <v>181</v>
      </c>
      <c r="E322" s="247" t="s">
        <v>1</v>
      </c>
      <c r="F322" s="248" t="s">
        <v>440</v>
      </c>
      <c r="G322" s="245"/>
      <c r="H322" s="249">
        <v>11.589</v>
      </c>
      <c r="I322" s="250"/>
      <c r="J322" s="245"/>
      <c r="K322" s="245"/>
      <c r="L322" s="251"/>
      <c r="M322" s="252"/>
      <c r="N322" s="253"/>
      <c r="O322" s="253"/>
      <c r="P322" s="253"/>
      <c r="Q322" s="253"/>
      <c r="R322" s="253"/>
      <c r="S322" s="253"/>
      <c r="T322" s="25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5" t="s">
        <v>181</v>
      </c>
      <c r="AU322" s="255" t="s">
        <v>86</v>
      </c>
      <c r="AV322" s="13" t="s">
        <v>86</v>
      </c>
      <c r="AW322" s="13" t="s">
        <v>33</v>
      </c>
      <c r="AX322" s="13" t="s">
        <v>76</v>
      </c>
      <c r="AY322" s="255" t="s">
        <v>171</v>
      </c>
    </row>
    <row r="323" s="14" customFormat="1">
      <c r="A323" s="14"/>
      <c r="B323" s="256"/>
      <c r="C323" s="257"/>
      <c r="D323" s="246" t="s">
        <v>181</v>
      </c>
      <c r="E323" s="258" t="s">
        <v>1</v>
      </c>
      <c r="F323" s="259" t="s">
        <v>189</v>
      </c>
      <c r="G323" s="257"/>
      <c r="H323" s="260">
        <v>11.589</v>
      </c>
      <c r="I323" s="261"/>
      <c r="J323" s="257"/>
      <c r="K323" s="257"/>
      <c r="L323" s="262"/>
      <c r="M323" s="263"/>
      <c r="N323" s="264"/>
      <c r="O323" s="264"/>
      <c r="P323" s="264"/>
      <c r="Q323" s="264"/>
      <c r="R323" s="264"/>
      <c r="S323" s="264"/>
      <c r="T323" s="26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6" t="s">
        <v>181</v>
      </c>
      <c r="AU323" s="266" t="s">
        <v>86</v>
      </c>
      <c r="AV323" s="14" t="s">
        <v>178</v>
      </c>
      <c r="AW323" s="14" t="s">
        <v>33</v>
      </c>
      <c r="AX323" s="14" t="s">
        <v>84</v>
      </c>
      <c r="AY323" s="266" t="s">
        <v>171</v>
      </c>
    </row>
    <row r="324" s="12" customFormat="1" ht="22.8" customHeight="1">
      <c r="A324" s="12"/>
      <c r="B324" s="210"/>
      <c r="C324" s="211"/>
      <c r="D324" s="212" t="s">
        <v>75</v>
      </c>
      <c r="E324" s="224" t="s">
        <v>193</v>
      </c>
      <c r="F324" s="224" t="s">
        <v>441</v>
      </c>
      <c r="G324" s="211"/>
      <c r="H324" s="211"/>
      <c r="I324" s="214"/>
      <c r="J324" s="225">
        <f>BK324</f>
        <v>0</v>
      </c>
      <c r="K324" s="211"/>
      <c r="L324" s="216"/>
      <c r="M324" s="217"/>
      <c r="N324" s="218"/>
      <c r="O324" s="218"/>
      <c r="P324" s="219">
        <f>SUM(P325:P434)</f>
        <v>0</v>
      </c>
      <c r="Q324" s="218"/>
      <c r="R324" s="219">
        <f>SUM(R325:R434)</f>
        <v>16.686693239999997</v>
      </c>
      <c r="S324" s="218"/>
      <c r="T324" s="220">
        <f>SUM(T325:T434)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21" t="s">
        <v>84</v>
      </c>
      <c r="AT324" s="222" t="s">
        <v>75</v>
      </c>
      <c r="AU324" s="222" t="s">
        <v>84</v>
      </c>
      <c r="AY324" s="221" t="s">
        <v>171</v>
      </c>
      <c r="BK324" s="223">
        <f>SUM(BK325:BK434)</f>
        <v>0</v>
      </c>
    </row>
    <row r="325" s="2" customFormat="1" ht="24.15" customHeight="1">
      <c r="A325" s="38"/>
      <c r="B325" s="39"/>
      <c r="C325" s="226" t="s">
        <v>322</v>
      </c>
      <c r="D325" s="226" t="s">
        <v>173</v>
      </c>
      <c r="E325" s="227" t="s">
        <v>442</v>
      </c>
      <c r="F325" s="228" t="s">
        <v>443</v>
      </c>
      <c r="G325" s="229" t="s">
        <v>176</v>
      </c>
      <c r="H325" s="230">
        <v>489.01400000000001</v>
      </c>
      <c r="I325" s="231"/>
      <c r="J325" s="232">
        <f>ROUND(I325*H325,2)</f>
        <v>0</v>
      </c>
      <c r="K325" s="228" t="s">
        <v>177</v>
      </c>
      <c r="L325" s="44"/>
      <c r="M325" s="233" t="s">
        <v>1</v>
      </c>
      <c r="N325" s="234" t="s">
        <v>41</v>
      </c>
      <c r="O325" s="91"/>
      <c r="P325" s="235">
        <f>O325*H325</f>
        <v>0</v>
      </c>
      <c r="Q325" s="235">
        <v>0.00025999999999999998</v>
      </c>
      <c r="R325" s="235">
        <f>Q325*H325</f>
        <v>0.12714364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178</v>
      </c>
      <c r="AT325" s="237" t="s">
        <v>173</v>
      </c>
      <c r="AU325" s="237" t="s">
        <v>86</v>
      </c>
      <c r="AY325" s="17" t="s">
        <v>171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84</v>
      </c>
      <c r="BK325" s="238">
        <f>ROUND(I325*H325,2)</f>
        <v>0</v>
      </c>
      <c r="BL325" s="17" t="s">
        <v>178</v>
      </c>
      <c r="BM325" s="237" t="s">
        <v>444</v>
      </c>
    </row>
    <row r="326" s="2" customFormat="1">
      <c r="A326" s="38"/>
      <c r="B326" s="39"/>
      <c r="C326" s="40"/>
      <c r="D326" s="239" t="s">
        <v>179</v>
      </c>
      <c r="E326" s="40"/>
      <c r="F326" s="240" t="s">
        <v>445</v>
      </c>
      <c r="G326" s="40"/>
      <c r="H326" s="40"/>
      <c r="I326" s="241"/>
      <c r="J326" s="40"/>
      <c r="K326" s="40"/>
      <c r="L326" s="44"/>
      <c r="M326" s="242"/>
      <c r="N326" s="243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179</v>
      </c>
      <c r="AU326" s="17" t="s">
        <v>86</v>
      </c>
    </row>
    <row r="327" s="13" customFormat="1">
      <c r="A327" s="13"/>
      <c r="B327" s="244"/>
      <c r="C327" s="245"/>
      <c r="D327" s="246" t="s">
        <v>181</v>
      </c>
      <c r="E327" s="247" t="s">
        <v>1</v>
      </c>
      <c r="F327" s="248" t="s">
        <v>446</v>
      </c>
      <c r="G327" s="245"/>
      <c r="H327" s="249">
        <v>489.01400000000001</v>
      </c>
      <c r="I327" s="250"/>
      <c r="J327" s="245"/>
      <c r="K327" s="245"/>
      <c r="L327" s="251"/>
      <c r="M327" s="252"/>
      <c r="N327" s="253"/>
      <c r="O327" s="253"/>
      <c r="P327" s="253"/>
      <c r="Q327" s="253"/>
      <c r="R327" s="253"/>
      <c r="S327" s="253"/>
      <c r="T327" s="25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5" t="s">
        <v>181</v>
      </c>
      <c r="AU327" s="255" t="s">
        <v>86</v>
      </c>
      <c r="AV327" s="13" t="s">
        <v>86</v>
      </c>
      <c r="AW327" s="13" t="s">
        <v>33</v>
      </c>
      <c r="AX327" s="13" t="s">
        <v>76</v>
      </c>
      <c r="AY327" s="255" t="s">
        <v>171</v>
      </c>
    </row>
    <row r="328" s="14" customFormat="1">
      <c r="A328" s="14"/>
      <c r="B328" s="256"/>
      <c r="C328" s="257"/>
      <c r="D328" s="246" t="s">
        <v>181</v>
      </c>
      <c r="E328" s="258" t="s">
        <v>1</v>
      </c>
      <c r="F328" s="259" t="s">
        <v>189</v>
      </c>
      <c r="G328" s="257"/>
      <c r="H328" s="260">
        <v>489.01400000000001</v>
      </c>
      <c r="I328" s="261"/>
      <c r="J328" s="257"/>
      <c r="K328" s="257"/>
      <c r="L328" s="262"/>
      <c r="M328" s="263"/>
      <c r="N328" s="264"/>
      <c r="O328" s="264"/>
      <c r="P328" s="264"/>
      <c r="Q328" s="264"/>
      <c r="R328" s="264"/>
      <c r="S328" s="264"/>
      <c r="T328" s="26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6" t="s">
        <v>181</v>
      </c>
      <c r="AU328" s="266" t="s">
        <v>86</v>
      </c>
      <c r="AV328" s="14" t="s">
        <v>178</v>
      </c>
      <c r="AW328" s="14" t="s">
        <v>33</v>
      </c>
      <c r="AX328" s="14" t="s">
        <v>84</v>
      </c>
      <c r="AY328" s="266" t="s">
        <v>171</v>
      </c>
    </row>
    <row r="329" s="2" customFormat="1" ht="24.15" customHeight="1">
      <c r="A329" s="38"/>
      <c r="B329" s="39"/>
      <c r="C329" s="226" t="s">
        <v>447</v>
      </c>
      <c r="D329" s="226" t="s">
        <v>173</v>
      </c>
      <c r="E329" s="227" t="s">
        <v>448</v>
      </c>
      <c r="F329" s="228" t="s">
        <v>449</v>
      </c>
      <c r="G329" s="229" t="s">
        <v>176</v>
      </c>
      <c r="H329" s="230">
        <v>82.224000000000004</v>
      </c>
      <c r="I329" s="231"/>
      <c r="J329" s="232">
        <f>ROUND(I329*H329,2)</f>
        <v>0</v>
      </c>
      <c r="K329" s="228" t="s">
        <v>177</v>
      </c>
      <c r="L329" s="44"/>
      <c r="M329" s="233" t="s">
        <v>1</v>
      </c>
      <c r="N329" s="234" t="s">
        <v>41</v>
      </c>
      <c r="O329" s="91"/>
      <c r="P329" s="235">
        <f>O329*H329</f>
        <v>0</v>
      </c>
      <c r="Q329" s="235">
        <v>0.0043800000000000002</v>
      </c>
      <c r="R329" s="235">
        <f>Q329*H329</f>
        <v>0.36014112000000004</v>
      </c>
      <c r="S329" s="235">
        <v>0</v>
      </c>
      <c r="T329" s="23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7" t="s">
        <v>178</v>
      </c>
      <c r="AT329" s="237" t="s">
        <v>173</v>
      </c>
      <c r="AU329" s="237" t="s">
        <v>86</v>
      </c>
      <c r="AY329" s="17" t="s">
        <v>171</v>
      </c>
      <c r="BE329" s="238">
        <f>IF(N329="základní",J329,0)</f>
        <v>0</v>
      </c>
      <c r="BF329" s="238">
        <f>IF(N329="snížená",J329,0)</f>
        <v>0</v>
      </c>
      <c r="BG329" s="238">
        <f>IF(N329="zákl. přenesená",J329,0)</f>
        <v>0</v>
      </c>
      <c r="BH329" s="238">
        <f>IF(N329="sníž. přenesená",J329,0)</f>
        <v>0</v>
      </c>
      <c r="BI329" s="238">
        <f>IF(N329="nulová",J329,0)</f>
        <v>0</v>
      </c>
      <c r="BJ329" s="17" t="s">
        <v>84</v>
      </c>
      <c r="BK329" s="238">
        <f>ROUND(I329*H329,2)</f>
        <v>0</v>
      </c>
      <c r="BL329" s="17" t="s">
        <v>178</v>
      </c>
      <c r="BM329" s="237" t="s">
        <v>450</v>
      </c>
    </row>
    <row r="330" s="2" customFormat="1">
      <c r="A330" s="38"/>
      <c r="B330" s="39"/>
      <c r="C330" s="40"/>
      <c r="D330" s="239" t="s">
        <v>179</v>
      </c>
      <c r="E330" s="40"/>
      <c r="F330" s="240" t="s">
        <v>451</v>
      </c>
      <c r="G330" s="40"/>
      <c r="H330" s="40"/>
      <c r="I330" s="241"/>
      <c r="J330" s="40"/>
      <c r="K330" s="40"/>
      <c r="L330" s="44"/>
      <c r="M330" s="242"/>
      <c r="N330" s="243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179</v>
      </c>
      <c r="AU330" s="17" t="s">
        <v>86</v>
      </c>
    </row>
    <row r="331" s="13" customFormat="1">
      <c r="A331" s="13"/>
      <c r="B331" s="244"/>
      <c r="C331" s="245"/>
      <c r="D331" s="246" t="s">
        <v>181</v>
      </c>
      <c r="E331" s="247" t="s">
        <v>1</v>
      </c>
      <c r="F331" s="248" t="s">
        <v>452</v>
      </c>
      <c r="G331" s="245"/>
      <c r="H331" s="249">
        <v>17.698</v>
      </c>
      <c r="I331" s="250"/>
      <c r="J331" s="245"/>
      <c r="K331" s="245"/>
      <c r="L331" s="251"/>
      <c r="M331" s="252"/>
      <c r="N331" s="253"/>
      <c r="O331" s="253"/>
      <c r="P331" s="253"/>
      <c r="Q331" s="253"/>
      <c r="R331" s="253"/>
      <c r="S331" s="253"/>
      <c r="T331" s="25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5" t="s">
        <v>181</v>
      </c>
      <c r="AU331" s="255" t="s">
        <v>86</v>
      </c>
      <c r="AV331" s="13" t="s">
        <v>86</v>
      </c>
      <c r="AW331" s="13" t="s">
        <v>33</v>
      </c>
      <c r="AX331" s="13" t="s">
        <v>76</v>
      </c>
      <c r="AY331" s="255" t="s">
        <v>171</v>
      </c>
    </row>
    <row r="332" s="13" customFormat="1">
      <c r="A332" s="13"/>
      <c r="B332" s="244"/>
      <c r="C332" s="245"/>
      <c r="D332" s="246" t="s">
        <v>181</v>
      </c>
      <c r="E332" s="247" t="s">
        <v>1</v>
      </c>
      <c r="F332" s="248" t="s">
        <v>453</v>
      </c>
      <c r="G332" s="245"/>
      <c r="H332" s="249">
        <v>0.49399999999999999</v>
      </c>
      <c r="I332" s="250"/>
      <c r="J332" s="245"/>
      <c r="K332" s="245"/>
      <c r="L332" s="251"/>
      <c r="M332" s="252"/>
      <c r="N332" s="253"/>
      <c r="O332" s="253"/>
      <c r="P332" s="253"/>
      <c r="Q332" s="253"/>
      <c r="R332" s="253"/>
      <c r="S332" s="253"/>
      <c r="T332" s="25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5" t="s">
        <v>181</v>
      </c>
      <c r="AU332" s="255" t="s">
        <v>86</v>
      </c>
      <c r="AV332" s="13" t="s">
        <v>86</v>
      </c>
      <c r="AW332" s="13" t="s">
        <v>33</v>
      </c>
      <c r="AX332" s="13" t="s">
        <v>76</v>
      </c>
      <c r="AY332" s="255" t="s">
        <v>171</v>
      </c>
    </row>
    <row r="333" s="13" customFormat="1">
      <c r="A333" s="13"/>
      <c r="B333" s="244"/>
      <c r="C333" s="245"/>
      <c r="D333" s="246" t="s">
        <v>181</v>
      </c>
      <c r="E333" s="247" t="s">
        <v>1</v>
      </c>
      <c r="F333" s="248" t="s">
        <v>296</v>
      </c>
      <c r="G333" s="245"/>
      <c r="H333" s="249">
        <v>2.7559999999999998</v>
      </c>
      <c r="I333" s="250"/>
      <c r="J333" s="245"/>
      <c r="K333" s="245"/>
      <c r="L333" s="251"/>
      <c r="M333" s="252"/>
      <c r="N333" s="253"/>
      <c r="O333" s="253"/>
      <c r="P333" s="253"/>
      <c r="Q333" s="253"/>
      <c r="R333" s="253"/>
      <c r="S333" s="253"/>
      <c r="T333" s="25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5" t="s">
        <v>181</v>
      </c>
      <c r="AU333" s="255" t="s">
        <v>86</v>
      </c>
      <c r="AV333" s="13" t="s">
        <v>86</v>
      </c>
      <c r="AW333" s="13" t="s">
        <v>33</v>
      </c>
      <c r="AX333" s="13" t="s">
        <v>76</v>
      </c>
      <c r="AY333" s="255" t="s">
        <v>171</v>
      </c>
    </row>
    <row r="334" s="13" customFormat="1">
      <c r="A334" s="13"/>
      <c r="B334" s="244"/>
      <c r="C334" s="245"/>
      <c r="D334" s="246" t="s">
        <v>181</v>
      </c>
      <c r="E334" s="247" t="s">
        <v>1</v>
      </c>
      <c r="F334" s="248" t="s">
        <v>454</v>
      </c>
      <c r="G334" s="245"/>
      <c r="H334" s="249">
        <v>61.276000000000003</v>
      </c>
      <c r="I334" s="250"/>
      <c r="J334" s="245"/>
      <c r="K334" s="245"/>
      <c r="L334" s="251"/>
      <c r="M334" s="252"/>
      <c r="N334" s="253"/>
      <c r="O334" s="253"/>
      <c r="P334" s="253"/>
      <c r="Q334" s="253"/>
      <c r="R334" s="253"/>
      <c r="S334" s="253"/>
      <c r="T334" s="25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5" t="s">
        <v>181</v>
      </c>
      <c r="AU334" s="255" t="s">
        <v>86</v>
      </c>
      <c r="AV334" s="13" t="s">
        <v>86</v>
      </c>
      <c r="AW334" s="13" t="s">
        <v>33</v>
      </c>
      <c r="AX334" s="13" t="s">
        <v>76</v>
      </c>
      <c r="AY334" s="255" t="s">
        <v>171</v>
      </c>
    </row>
    <row r="335" s="14" customFormat="1">
      <c r="A335" s="14"/>
      <c r="B335" s="256"/>
      <c r="C335" s="257"/>
      <c r="D335" s="246" t="s">
        <v>181</v>
      </c>
      <c r="E335" s="258" t="s">
        <v>1</v>
      </c>
      <c r="F335" s="259" t="s">
        <v>184</v>
      </c>
      <c r="G335" s="257"/>
      <c r="H335" s="260">
        <v>82.224000000000004</v>
      </c>
      <c r="I335" s="261"/>
      <c r="J335" s="257"/>
      <c r="K335" s="257"/>
      <c r="L335" s="262"/>
      <c r="M335" s="263"/>
      <c r="N335" s="264"/>
      <c r="O335" s="264"/>
      <c r="P335" s="264"/>
      <c r="Q335" s="264"/>
      <c r="R335" s="264"/>
      <c r="S335" s="264"/>
      <c r="T335" s="26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6" t="s">
        <v>181</v>
      </c>
      <c r="AU335" s="266" t="s">
        <v>86</v>
      </c>
      <c r="AV335" s="14" t="s">
        <v>178</v>
      </c>
      <c r="AW335" s="14" t="s">
        <v>33</v>
      </c>
      <c r="AX335" s="14" t="s">
        <v>84</v>
      </c>
      <c r="AY335" s="266" t="s">
        <v>171</v>
      </c>
    </row>
    <row r="336" s="2" customFormat="1" ht="24.15" customHeight="1">
      <c r="A336" s="38"/>
      <c r="B336" s="39"/>
      <c r="C336" s="226" t="s">
        <v>326</v>
      </c>
      <c r="D336" s="226" t="s">
        <v>173</v>
      </c>
      <c r="E336" s="227" t="s">
        <v>455</v>
      </c>
      <c r="F336" s="228" t="s">
        <v>456</v>
      </c>
      <c r="G336" s="229" t="s">
        <v>176</v>
      </c>
      <c r="H336" s="230">
        <v>406.79000000000002</v>
      </c>
      <c r="I336" s="231"/>
      <c r="J336" s="232">
        <f>ROUND(I336*H336,2)</f>
        <v>0</v>
      </c>
      <c r="K336" s="228" t="s">
        <v>177</v>
      </c>
      <c r="L336" s="44"/>
      <c r="M336" s="233" t="s">
        <v>1</v>
      </c>
      <c r="N336" s="234" t="s">
        <v>41</v>
      </c>
      <c r="O336" s="91"/>
      <c r="P336" s="235">
        <f>O336*H336</f>
        <v>0</v>
      </c>
      <c r="Q336" s="235">
        <v>0.0043800000000000002</v>
      </c>
      <c r="R336" s="235">
        <f>Q336*H336</f>
        <v>1.7817402000000002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178</v>
      </c>
      <c r="AT336" s="237" t="s">
        <v>173</v>
      </c>
      <c r="AU336" s="237" t="s">
        <v>86</v>
      </c>
      <c r="AY336" s="17" t="s">
        <v>171</v>
      </c>
      <c r="BE336" s="238">
        <f>IF(N336="základní",J336,0)</f>
        <v>0</v>
      </c>
      <c r="BF336" s="238">
        <f>IF(N336="snížená",J336,0)</f>
        <v>0</v>
      </c>
      <c r="BG336" s="238">
        <f>IF(N336="zákl. přenesená",J336,0)</f>
        <v>0</v>
      </c>
      <c r="BH336" s="238">
        <f>IF(N336="sníž. přenesená",J336,0)</f>
        <v>0</v>
      </c>
      <c r="BI336" s="238">
        <f>IF(N336="nulová",J336,0)</f>
        <v>0</v>
      </c>
      <c r="BJ336" s="17" t="s">
        <v>84</v>
      </c>
      <c r="BK336" s="238">
        <f>ROUND(I336*H336,2)</f>
        <v>0</v>
      </c>
      <c r="BL336" s="17" t="s">
        <v>178</v>
      </c>
      <c r="BM336" s="237" t="s">
        <v>457</v>
      </c>
    </row>
    <row r="337" s="2" customFormat="1">
      <c r="A337" s="38"/>
      <c r="B337" s="39"/>
      <c r="C337" s="40"/>
      <c r="D337" s="239" t="s">
        <v>179</v>
      </c>
      <c r="E337" s="40"/>
      <c r="F337" s="240" t="s">
        <v>458</v>
      </c>
      <c r="G337" s="40"/>
      <c r="H337" s="40"/>
      <c r="I337" s="241"/>
      <c r="J337" s="40"/>
      <c r="K337" s="40"/>
      <c r="L337" s="44"/>
      <c r="M337" s="242"/>
      <c r="N337" s="243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179</v>
      </c>
      <c r="AU337" s="17" t="s">
        <v>86</v>
      </c>
    </row>
    <row r="338" s="13" customFormat="1">
      <c r="A338" s="13"/>
      <c r="B338" s="244"/>
      <c r="C338" s="245"/>
      <c r="D338" s="246" t="s">
        <v>181</v>
      </c>
      <c r="E338" s="247" t="s">
        <v>1</v>
      </c>
      <c r="F338" s="248" t="s">
        <v>459</v>
      </c>
      <c r="G338" s="245"/>
      <c r="H338" s="249">
        <v>400.99000000000001</v>
      </c>
      <c r="I338" s="250"/>
      <c r="J338" s="245"/>
      <c r="K338" s="245"/>
      <c r="L338" s="251"/>
      <c r="M338" s="252"/>
      <c r="N338" s="253"/>
      <c r="O338" s="253"/>
      <c r="P338" s="253"/>
      <c r="Q338" s="253"/>
      <c r="R338" s="253"/>
      <c r="S338" s="253"/>
      <c r="T338" s="25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5" t="s">
        <v>181</v>
      </c>
      <c r="AU338" s="255" t="s">
        <v>86</v>
      </c>
      <c r="AV338" s="13" t="s">
        <v>86</v>
      </c>
      <c r="AW338" s="13" t="s">
        <v>33</v>
      </c>
      <c r="AX338" s="13" t="s">
        <v>76</v>
      </c>
      <c r="AY338" s="255" t="s">
        <v>171</v>
      </c>
    </row>
    <row r="339" s="13" customFormat="1">
      <c r="A339" s="13"/>
      <c r="B339" s="244"/>
      <c r="C339" s="245"/>
      <c r="D339" s="246" t="s">
        <v>181</v>
      </c>
      <c r="E339" s="247" t="s">
        <v>1</v>
      </c>
      <c r="F339" s="248" t="s">
        <v>460</v>
      </c>
      <c r="G339" s="245"/>
      <c r="H339" s="249">
        <v>5.7999999999999998</v>
      </c>
      <c r="I339" s="250"/>
      <c r="J339" s="245"/>
      <c r="K339" s="245"/>
      <c r="L339" s="251"/>
      <c r="M339" s="252"/>
      <c r="N339" s="253"/>
      <c r="O339" s="253"/>
      <c r="P339" s="253"/>
      <c r="Q339" s="253"/>
      <c r="R339" s="253"/>
      <c r="S339" s="253"/>
      <c r="T339" s="25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5" t="s">
        <v>181</v>
      </c>
      <c r="AU339" s="255" t="s">
        <v>86</v>
      </c>
      <c r="AV339" s="13" t="s">
        <v>86</v>
      </c>
      <c r="AW339" s="13" t="s">
        <v>33</v>
      </c>
      <c r="AX339" s="13" t="s">
        <v>76</v>
      </c>
      <c r="AY339" s="255" t="s">
        <v>171</v>
      </c>
    </row>
    <row r="340" s="14" customFormat="1">
      <c r="A340" s="14"/>
      <c r="B340" s="256"/>
      <c r="C340" s="257"/>
      <c r="D340" s="246" t="s">
        <v>181</v>
      </c>
      <c r="E340" s="258" t="s">
        <v>1</v>
      </c>
      <c r="F340" s="259" t="s">
        <v>184</v>
      </c>
      <c r="G340" s="257"/>
      <c r="H340" s="260">
        <v>406.79000000000002</v>
      </c>
      <c r="I340" s="261"/>
      <c r="J340" s="257"/>
      <c r="K340" s="257"/>
      <c r="L340" s="262"/>
      <c r="M340" s="263"/>
      <c r="N340" s="264"/>
      <c r="O340" s="264"/>
      <c r="P340" s="264"/>
      <c r="Q340" s="264"/>
      <c r="R340" s="264"/>
      <c r="S340" s="264"/>
      <c r="T340" s="26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6" t="s">
        <v>181</v>
      </c>
      <c r="AU340" s="266" t="s">
        <v>86</v>
      </c>
      <c r="AV340" s="14" t="s">
        <v>178</v>
      </c>
      <c r="AW340" s="14" t="s">
        <v>33</v>
      </c>
      <c r="AX340" s="14" t="s">
        <v>84</v>
      </c>
      <c r="AY340" s="266" t="s">
        <v>171</v>
      </c>
    </row>
    <row r="341" s="2" customFormat="1" ht="24.15" customHeight="1">
      <c r="A341" s="38"/>
      <c r="B341" s="39"/>
      <c r="C341" s="226" t="s">
        <v>461</v>
      </c>
      <c r="D341" s="226" t="s">
        <v>173</v>
      </c>
      <c r="E341" s="227" t="s">
        <v>462</v>
      </c>
      <c r="F341" s="228" t="s">
        <v>463</v>
      </c>
      <c r="G341" s="229" t="s">
        <v>176</v>
      </c>
      <c r="H341" s="230">
        <v>5.7999999999999998</v>
      </c>
      <c r="I341" s="231"/>
      <c r="J341" s="232">
        <f>ROUND(I341*H341,2)</f>
        <v>0</v>
      </c>
      <c r="K341" s="228" t="s">
        <v>177</v>
      </c>
      <c r="L341" s="44"/>
      <c r="M341" s="233" t="s">
        <v>1</v>
      </c>
      <c r="N341" s="234" t="s">
        <v>41</v>
      </c>
      <c r="O341" s="91"/>
      <c r="P341" s="235">
        <f>O341*H341</f>
        <v>0</v>
      </c>
      <c r="Q341" s="235">
        <v>0.00013999999999999999</v>
      </c>
      <c r="R341" s="235">
        <f>Q341*H341</f>
        <v>0.0008119999999999999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178</v>
      </c>
      <c r="AT341" s="237" t="s">
        <v>173</v>
      </c>
      <c r="AU341" s="237" t="s">
        <v>86</v>
      </c>
      <c r="AY341" s="17" t="s">
        <v>171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84</v>
      </c>
      <c r="BK341" s="238">
        <f>ROUND(I341*H341,2)</f>
        <v>0</v>
      </c>
      <c r="BL341" s="17" t="s">
        <v>178</v>
      </c>
      <c r="BM341" s="237" t="s">
        <v>464</v>
      </c>
    </row>
    <row r="342" s="2" customFormat="1">
      <c r="A342" s="38"/>
      <c r="B342" s="39"/>
      <c r="C342" s="40"/>
      <c r="D342" s="239" t="s">
        <v>179</v>
      </c>
      <c r="E342" s="40"/>
      <c r="F342" s="240" t="s">
        <v>465</v>
      </c>
      <c r="G342" s="40"/>
      <c r="H342" s="40"/>
      <c r="I342" s="241"/>
      <c r="J342" s="40"/>
      <c r="K342" s="40"/>
      <c r="L342" s="44"/>
      <c r="M342" s="242"/>
      <c r="N342" s="243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179</v>
      </c>
      <c r="AU342" s="17" t="s">
        <v>86</v>
      </c>
    </row>
    <row r="343" s="13" customFormat="1">
      <c r="A343" s="13"/>
      <c r="B343" s="244"/>
      <c r="C343" s="245"/>
      <c r="D343" s="246" t="s">
        <v>181</v>
      </c>
      <c r="E343" s="247" t="s">
        <v>1</v>
      </c>
      <c r="F343" s="248" t="s">
        <v>460</v>
      </c>
      <c r="G343" s="245"/>
      <c r="H343" s="249">
        <v>5.7999999999999998</v>
      </c>
      <c r="I343" s="250"/>
      <c r="J343" s="245"/>
      <c r="K343" s="245"/>
      <c r="L343" s="251"/>
      <c r="M343" s="252"/>
      <c r="N343" s="253"/>
      <c r="O343" s="253"/>
      <c r="P343" s="253"/>
      <c r="Q343" s="253"/>
      <c r="R343" s="253"/>
      <c r="S343" s="253"/>
      <c r="T343" s="25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5" t="s">
        <v>181</v>
      </c>
      <c r="AU343" s="255" t="s">
        <v>86</v>
      </c>
      <c r="AV343" s="13" t="s">
        <v>86</v>
      </c>
      <c r="AW343" s="13" t="s">
        <v>33</v>
      </c>
      <c r="AX343" s="13" t="s">
        <v>76</v>
      </c>
      <c r="AY343" s="255" t="s">
        <v>171</v>
      </c>
    </row>
    <row r="344" s="14" customFormat="1">
      <c r="A344" s="14"/>
      <c r="B344" s="256"/>
      <c r="C344" s="257"/>
      <c r="D344" s="246" t="s">
        <v>181</v>
      </c>
      <c r="E344" s="258" t="s">
        <v>1</v>
      </c>
      <c r="F344" s="259" t="s">
        <v>189</v>
      </c>
      <c r="G344" s="257"/>
      <c r="H344" s="260">
        <v>5.7999999999999998</v>
      </c>
      <c r="I344" s="261"/>
      <c r="J344" s="257"/>
      <c r="K344" s="257"/>
      <c r="L344" s="262"/>
      <c r="M344" s="263"/>
      <c r="N344" s="264"/>
      <c r="O344" s="264"/>
      <c r="P344" s="264"/>
      <c r="Q344" s="264"/>
      <c r="R344" s="264"/>
      <c r="S344" s="264"/>
      <c r="T344" s="26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6" t="s">
        <v>181</v>
      </c>
      <c r="AU344" s="266" t="s">
        <v>86</v>
      </c>
      <c r="AV344" s="14" t="s">
        <v>178</v>
      </c>
      <c r="AW344" s="14" t="s">
        <v>33</v>
      </c>
      <c r="AX344" s="14" t="s">
        <v>84</v>
      </c>
      <c r="AY344" s="266" t="s">
        <v>171</v>
      </c>
    </row>
    <row r="345" s="2" customFormat="1" ht="24.15" customHeight="1">
      <c r="A345" s="38"/>
      <c r="B345" s="39"/>
      <c r="C345" s="226" t="s">
        <v>329</v>
      </c>
      <c r="D345" s="226" t="s">
        <v>173</v>
      </c>
      <c r="E345" s="227" t="s">
        <v>466</v>
      </c>
      <c r="F345" s="228" t="s">
        <v>467</v>
      </c>
      <c r="G345" s="229" t="s">
        <v>176</v>
      </c>
      <c r="H345" s="230">
        <v>420.49000000000001</v>
      </c>
      <c r="I345" s="231"/>
      <c r="J345" s="232">
        <f>ROUND(I345*H345,2)</f>
        <v>0</v>
      </c>
      <c r="K345" s="228" t="s">
        <v>177</v>
      </c>
      <c r="L345" s="44"/>
      <c r="M345" s="233" t="s">
        <v>1</v>
      </c>
      <c r="N345" s="234" t="s">
        <v>41</v>
      </c>
      <c r="O345" s="91"/>
      <c r="P345" s="235">
        <f>O345*H345</f>
        <v>0</v>
      </c>
      <c r="Q345" s="235">
        <v>0.0086</v>
      </c>
      <c r="R345" s="235">
        <f>Q345*H345</f>
        <v>3.6162140000000003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178</v>
      </c>
      <c r="AT345" s="237" t="s">
        <v>173</v>
      </c>
      <c r="AU345" s="237" t="s">
        <v>86</v>
      </c>
      <c r="AY345" s="17" t="s">
        <v>171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84</v>
      </c>
      <c r="BK345" s="238">
        <f>ROUND(I345*H345,2)</f>
        <v>0</v>
      </c>
      <c r="BL345" s="17" t="s">
        <v>178</v>
      </c>
      <c r="BM345" s="237" t="s">
        <v>468</v>
      </c>
    </row>
    <row r="346" s="2" customFormat="1">
      <c r="A346" s="38"/>
      <c r="B346" s="39"/>
      <c r="C346" s="40"/>
      <c r="D346" s="239" t="s">
        <v>179</v>
      </c>
      <c r="E346" s="40"/>
      <c r="F346" s="240" t="s">
        <v>469</v>
      </c>
      <c r="G346" s="40"/>
      <c r="H346" s="40"/>
      <c r="I346" s="241"/>
      <c r="J346" s="40"/>
      <c r="K346" s="40"/>
      <c r="L346" s="44"/>
      <c r="M346" s="242"/>
      <c r="N346" s="243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179</v>
      </c>
      <c r="AU346" s="17" t="s">
        <v>86</v>
      </c>
    </row>
    <row r="347" s="13" customFormat="1">
      <c r="A347" s="13"/>
      <c r="B347" s="244"/>
      <c r="C347" s="245"/>
      <c r="D347" s="246" t="s">
        <v>181</v>
      </c>
      <c r="E347" s="247" t="s">
        <v>1</v>
      </c>
      <c r="F347" s="248" t="s">
        <v>470</v>
      </c>
      <c r="G347" s="245"/>
      <c r="H347" s="249">
        <v>158.88</v>
      </c>
      <c r="I347" s="250"/>
      <c r="J347" s="245"/>
      <c r="K347" s="245"/>
      <c r="L347" s="251"/>
      <c r="M347" s="252"/>
      <c r="N347" s="253"/>
      <c r="O347" s="253"/>
      <c r="P347" s="253"/>
      <c r="Q347" s="253"/>
      <c r="R347" s="253"/>
      <c r="S347" s="253"/>
      <c r="T347" s="25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5" t="s">
        <v>181</v>
      </c>
      <c r="AU347" s="255" t="s">
        <v>86</v>
      </c>
      <c r="AV347" s="13" t="s">
        <v>86</v>
      </c>
      <c r="AW347" s="13" t="s">
        <v>33</v>
      </c>
      <c r="AX347" s="13" t="s">
        <v>76</v>
      </c>
      <c r="AY347" s="255" t="s">
        <v>171</v>
      </c>
    </row>
    <row r="348" s="13" customFormat="1">
      <c r="A348" s="13"/>
      <c r="B348" s="244"/>
      <c r="C348" s="245"/>
      <c r="D348" s="246" t="s">
        <v>181</v>
      </c>
      <c r="E348" s="247" t="s">
        <v>1</v>
      </c>
      <c r="F348" s="248" t="s">
        <v>471</v>
      </c>
      <c r="G348" s="245"/>
      <c r="H348" s="249">
        <v>106.8</v>
      </c>
      <c r="I348" s="250"/>
      <c r="J348" s="245"/>
      <c r="K348" s="245"/>
      <c r="L348" s="251"/>
      <c r="M348" s="252"/>
      <c r="N348" s="253"/>
      <c r="O348" s="253"/>
      <c r="P348" s="253"/>
      <c r="Q348" s="253"/>
      <c r="R348" s="253"/>
      <c r="S348" s="253"/>
      <c r="T348" s="25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5" t="s">
        <v>181</v>
      </c>
      <c r="AU348" s="255" t="s">
        <v>86</v>
      </c>
      <c r="AV348" s="13" t="s">
        <v>86</v>
      </c>
      <c r="AW348" s="13" t="s">
        <v>33</v>
      </c>
      <c r="AX348" s="13" t="s">
        <v>76</v>
      </c>
      <c r="AY348" s="255" t="s">
        <v>171</v>
      </c>
    </row>
    <row r="349" s="13" customFormat="1">
      <c r="A349" s="13"/>
      <c r="B349" s="244"/>
      <c r="C349" s="245"/>
      <c r="D349" s="246" t="s">
        <v>181</v>
      </c>
      <c r="E349" s="247" t="s">
        <v>1</v>
      </c>
      <c r="F349" s="248" t="s">
        <v>472</v>
      </c>
      <c r="G349" s="245"/>
      <c r="H349" s="249">
        <v>56.789999999999999</v>
      </c>
      <c r="I349" s="250"/>
      <c r="J349" s="245"/>
      <c r="K349" s="245"/>
      <c r="L349" s="251"/>
      <c r="M349" s="252"/>
      <c r="N349" s="253"/>
      <c r="O349" s="253"/>
      <c r="P349" s="253"/>
      <c r="Q349" s="253"/>
      <c r="R349" s="253"/>
      <c r="S349" s="253"/>
      <c r="T349" s="25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5" t="s">
        <v>181</v>
      </c>
      <c r="AU349" s="255" t="s">
        <v>86</v>
      </c>
      <c r="AV349" s="13" t="s">
        <v>86</v>
      </c>
      <c r="AW349" s="13" t="s">
        <v>33</v>
      </c>
      <c r="AX349" s="13" t="s">
        <v>76</v>
      </c>
      <c r="AY349" s="255" t="s">
        <v>171</v>
      </c>
    </row>
    <row r="350" s="13" customFormat="1">
      <c r="A350" s="13"/>
      <c r="B350" s="244"/>
      <c r="C350" s="245"/>
      <c r="D350" s="246" t="s">
        <v>181</v>
      </c>
      <c r="E350" s="247" t="s">
        <v>1</v>
      </c>
      <c r="F350" s="248" t="s">
        <v>473</v>
      </c>
      <c r="G350" s="245"/>
      <c r="H350" s="249">
        <v>78.519999999999996</v>
      </c>
      <c r="I350" s="250"/>
      <c r="J350" s="245"/>
      <c r="K350" s="245"/>
      <c r="L350" s="251"/>
      <c r="M350" s="252"/>
      <c r="N350" s="253"/>
      <c r="O350" s="253"/>
      <c r="P350" s="253"/>
      <c r="Q350" s="253"/>
      <c r="R350" s="253"/>
      <c r="S350" s="253"/>
      <c r="T350" s="25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5" t="s">
        <v>181</v>
      </c>
      <c r="AU350" s="255" t="s">
        <v>86</v>
      </c>
      <c r="AV350" s="13" t="s">
        <v>86</v>
      </c>
      <c r="AW350" s="13" t="s">
        <v>33</v>
      </c>
      <c r="AX350" s="13" t="s">
        <v>76</v>
      </c>
      <c r="AY350" s="255" t="s">
        <v>171</v>
      </c>
    </row>
    <row r="351" s="13" customFormat="1">
      <c r="A351" s="13"/>
      <c r="B351" s="244"/>
      <c r="C351" s="245"/>
      <c r="D351" s="246" t="s">
        <v>181</v>
      </c>
      <c r="E351" s="247" t="s">
        <v>1</v>
      </c>
      <c r="F351" s="248" t="s">
        <v>474</v>
      </c>
      <c r="G351" s="245"/>
      <c r="H351" s="249">
        <v>19.5</v>
      </c>
      <c r="I351" s="250"/>
      <c r="J351" s="245"/>
      <c r="K351" s="245"/>
      <c r="L351" s="251"/>
      <c r="M351" s="252"/>
      <c r="N351" s="253"/>
      <c r="O351" s="253"/>
      <c r="P351" s="253"/>
      <c r="Q351" s="253"/>
      <c r="R351" s="253"/>
      <c r="S351" s="253"/>
      <c r="T351" s="25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5" t="s">
        <v>181</v>
      </c>
      <c r="AU351" s="255" t="s">
        <v>86</v>
      </c>
      <c r="AV351" s="13" t="s">
        <v>86</v>
      </c>
      <c r="AW351" s="13" t="s">
        <v>33</v>
      </c>
      <c r="AX351" s="13" t="s">
        <v>76</v>
      </c>
      <c r="AY351" s="255" t="s">
        <v>171</v>
      </c>
    </row>
    <row r="352" s="14" customFormat="1">
      <c r="A352" s="14"/>
      <c r="B352" s="256"/>
      <c r="C352" s="257"/>
      <c r="D352" s="246" t="s">
        <v>181</v>
      </c>
      <c r="E352" s="258" t="s">
        <v>1</v>
      </c>
      <c r="F352" s="259" t="s">
        <v>184</v>
      </c>
      <c r="G352" s="257"/>
      <c r="H352" s="260">
        <v>420.49000000000001</v>
      </c>
      <c r="I352" s="261"/>
      <c r="J352" s="257"/>
      <c r="K352" s="257"/>
      <c r="L352" s="262"/>
      <c r="M352" s="263"/>
      <c r="N352" s="264"/>
      <c r="O352" s="264"/>
      <c r="P352" s="264"/>
      <c r="Q352" s="264"/>
      <c r="R352" s="264"/>
      <c r="S352" s="264"/>
      <c r="T352" s="26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6" t="s">
        <v>181</v>
      </c>
      <c r="AU352" s="266" t="s">
        <v>86</v>
      </c>
      <c r="AV352" s="14" t="s">
        <v>178</v>
      </c>
      <c r="AW352" s="14" t="s">
        <v>33</v>
      </c>
      <c r="AX352" s="14" t="s">
        <v>84</v>
      </c>
      <c r="AY352" s="266" t="s">
        <v>171</v>
      </c>
    </row>
    <row r="353" s="2" customFormat="1" ht="16.5" customHeight="1">
      <c r="A353" s="38"/>
      <c r="B353" s="39"/>
      <c r="C353" s="267" t="s">
        <v>475</v>
      </c>
      <c r="D353" s="267" t="s">
        <v>304</v>
      </c>
      <c r="E353" s="268" t="s">
        <v>476</v>
      </c>
      <c r="F353" s="269" t="s">
        <v>477</v>
      </c>
      <c r="G353" s="270" t="s">
        <v>176</v>
      </c>
      <c r="H353" s="271">
        <v>409.00999999999999</v>
      </c>
      <c r="I353" s="272"/>
      <c r="J353" s="273">
        <f>ROUND(I353*H353,2)</f>
        <v>0</v>
      </c>
      <c r="K353" s="269" t="s">
        <v>177</v>
      </c>
      <c r="L353" s="274"/>
      <c r="M353" s="275" t="s">
        <v>1</v>
      </c>
      <c r="N353" s="276" t="s">
        <v>41</v>
      </c>
      <c r="O353" s="91"/>
      <c r="P353" s="235">
        <f>O353*H353</f>
        <v>0</v>
      </c>
      <c r="Q353" s="235">
        <v>0.0019599999999999999</v>
      </c>
      <c r="R353" s="235">
        <f>Q353*H353</f>
        <v>0.80165959999999992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205</v>
      </c>
      <c r="AT353" s="237" t="s">
        <v>304</v>
      </c>
      <c r="AU353" s="237" t="s">
        <v>86</v>
      </c>
      <c r="AY353" s="17" t="s">
        <v>171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84</v>
      </c>
      <c r="BK353" s="238">
        <f>ROUND(I353*H353,2)</f>
        <v>0</v>
      </c>
      <c r="BL353" s="17" t="s">
        <v>178</v>
      </c>
      <c r="BM353" s="237" t="s">
        <v>478</v>
      </c>
    </row>
    <row r="354" s="13" customFormat="1">
      <c r="A354" s="13"/>
      <c r="B354" s="244"/>
      <c r="C354" s="245"/>
      <c r="D354" s="246" t="s">
        <v>181</v>
      </c>
      <c r="E354" s="247" t="s">
        <v>1</v>
      </c>
      <c r="F354" s="248" t="s">
        <v>479</v>
      </c>
      <c r="G354" s="245"/>
      <c r="H354" s="249">
        <v>409.00999999999999</v>
      </c>
      <c r="I354" s="250"/>
      <c r="J354" s="245"/>
      <c r="K354" s="245"/>
      <c r="L354" s="251"/>
      <c r="M354" s="252"/>
      <c r="N354" s="253"/>
      <c r="O354" s="253"/>
      <c r="P354" s="253"/>
      <c r="Q354" s="253"/>
      <c r="R354" s="253"/>
      <c r="S354" s="253"/>
      <c r="T354" s="25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5" t="s">
        <v>181</v>
      </c>
      <c r="AU354" s="255" t="s">
        <v>86</v>
      </c>
      <c r="AV354" s="13" t="s">
        <v>86</v>
      </c>
      <c r="AW354" s="13" t="s">
        <v>33</v>
      </c>
      <c r="AX354" s="13" t="s">
        <v>76</v>
      </c>
      <c r="AY354" s="255" t="s">
        <v>171</v>
      </c>
    </row>
    <row r="355" s="14" customFormat="1">
      <c r="A355" s="14"/>
      <c r="B355" s="256"/>
      <c r="C355" s="257"/>
      <c r="D355" s="246" t="s">
        <v>181</v>
      </c>
      <c r="E355" s="258" t="s">
        <v>1</v>
      </c>
      <c r="F355" s="259" t="s">
        <v>189</v>
      </c>
      <c r="G355" s="257"/>
      <c r="H355" s="260">
        <v>409.00999999999999</v>
      </c>
      <c r="I355" s="261"/>
      <c r="J355" s="257"/>
      <c r="K355" s="257"/>
      <c r="L355" s="262"/>
      <c r="M355" s="263"/>
      <c r="N355" s="264"/>
      <c r="O355" s="264"/>
      <c r="P355" s="264"/>
      <c r="Q355" s="264"/>
      <c r="R355" s="264"/>
      <c r="S355" s="264"/>
      <c r="T355" s="26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6" t="s">
        <v>181</v>
      </c>
      <c r="AU355" s="266" t="s">
        <v>86</v>
      </c>
      <c r="AV355" s="14" t="s">
        <v>178</v>
      </c>
      <c r="AW355" s="14" t="s">
        <v>33</v>
      </c>
      <c r="AX355" s="14" t="s">
        <v>84</v>
      </c>
      <c r="AY355" s="266" t="s">
        <v>171</v>
      </c>
    </row>
    <row r="356" s="2" customFormat="1" ht="24.15" customHeight="1">
      <c r="A356" s="38"/>
      <c r="B356" s="39"/>
      <c r="C356" s="267" t="s">
        <v>335</v>
      </c>
      <c r="D356" s="267" t="s">
        <v>304</v>
      </c>
      <c r="E356" s="268" t="s">
        <v>480</v>
      </c>
      <c r="F356" s="269" t="s">
        <v>481</v>
      </c>
      <c r="G356" s="270" t="s">
        <v>176</v>
      </c>
      <c r="H356" s="271">
        <v>19.5</v>
      </c>
      <c r="I356" s="272"/>
      <c r="J356" s="273">
        <f>ROUND(I356*H356,2)</f>
        <v>0</v>
      </c>
      <c r="K356" s="269" t="s">
        <v>177</v>
      </c>
      <c r="L356" s="274"/>
      <c r="M356" s="275" t="s">
        <v>1</v>
      </c>
      <c r="N356" s="276" t="s">
        <v>41</v>
      </c>
      <c r="O356" s="91"/>
      <c r="P356" s="235">
        <f>O356*H356</f>
        <v>0</v>
      </c>
      <c r="Q356" s="235">
        <v>0.0041000000000000003</v>
      </c>
      <c r="R356" s="235">
        <f>Q356*H356</f>
        <v>0.079950000000000007</v>
      </c>
      <c r="S356" s="235">
        <v>0</v>
      </c>
      <c r="T356" s="23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7" t="s">
        <v>205</v>
      </c>
      <c r="AT356" s="237" t="s">
        <v>304</v>
      </c>
      <c r="AU356" s="237" t="s">
        <v>86</v>
      </c>
      <c r="AY356" s="17" t="s">
        <v>171</v>
      </c>
      <c r="BE356" s="238">
        <f>IF(N356="základní",J356,0)</f>
        <v>0</v>
      </c>
      <c r="BF356" s="238">
        <f>IF(N356="snížená",J356,0)</f>
        <v>0</v>
      </c>
      <c r="BG356" s="238">
        <f>IF(N356="zákl. přenesená",J356,0)</f>
        <v>0</v>
      </c>
      <c r="BH356" s="238">
        <f>IF(N356="sníž. přenesená",J356,0)</f>
        <v>0</v>
      </c>
      <c r="BI356" s="238">
        <f>IF(N356="nulová",J356,0)</f>
        <v>0</v>
      </c>
      <c r="BJ356" s="17" t="s">
        <v>84</v>
      </c>
      <c r="BK356" s="238">
        <f>ROUND(I356*H356,2)</f>
        <v>0</v>
      </c>
      <c r="BL356" s="17" t="s">
        <v>178</v>
      </c>
      <c r="BM356" s="237" t="s">
        <v>482</v>
      </c>
    </row>
    <row r="357" s="13" customFormat="1">
      <c r="A357" s="13"/>
      <c r="B357" s="244"/>
      <c r="C357" s="245"/>
      <c r="D357" s="246" t="s">
        <v>181</v>
      </c>
      <c r="E357" s="247" t="s">
        <v>1</v>
      </c>
      <c r="F357" s="248" t="s">
        <v>474</v>
      </c>
      <c r="G357" s="245"/>
      <c r="H357" s="249">
        <v>19.5</v>
      </c>
      <c r="I357" s="250"/>
      <c r="J357" s="245"/>
      <c r="K357" s="245"/>
      <c r="L357" s="251"/>
      <c r="M357" s="252"/>
      <c r="N357" s="253"/>
      <c r="O357" s="253"/>
      <c r="P357" s="253"/>
      <c r="Q357" s="253"/>
      <c r="R357" s="253"/>
      <c r="S357" s="253"/>
      <c r="T357" s="25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5" t="s">
        <v>181</v>
      </c>
      <c r="AU357" s="255" t="s">
        <v>86</v>
      </c>
      <c r="AV357" s="13" t="s">
        <v>86</v>
      </c>
      <c r="AW357" s="13" t="s">
        <v>33</v>
      </c>
      <c r="AX357" s="13" t="s">
        <v>76</v>
      </c>
      <c r="AY357" s="255" t="s">
        <v>171</v>
      </c>
    </row>
    <row r="358" s="14" customFormat="1">
      <c r="A358" s="14"/>
      <c r="B358" s="256"/>
      <c r="C358" s="257"/>
      <c r="D358" s="246" t="s">
        <v>181</v>
      </c>
      <c r="E358" s="258" t="s">
        <v>1</v>
      </c>
      <c r="F358" s="259" t="s">
        <v>189</v>
      </c>
      <c r="G358" s="257"/>
      <c r="H358" s="260">
        <v>19.5</v>
      </c>
      <c r="I358" s="261"/>
      <c r="J358" s="257"/>
      <c r="K358" s="257"/>
      <c r="L358" s="262"/>
      <c r="M358" s="263"/>
      <c r="N358" s="264"/>
      <c r="O358" s="264"/>
      <c r="P358" s="264"/>
      <c r="Q358" s="264"/>
      <c r="R358" s="264"/>
      <c r="S358" s="264"/>
      <c r="T358" s="26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6" t="s">
        <v>181</v>
      </c>
      <c r="AU358" s="266" t="s">
        <v>86</v>
      </c>
      <c r="AV358" s="14" t="s">
        <v>178</v>
      </c>
      <c r="AW358" s="14" t="s">
        <v>33</v>
      </c>
      <c r="AX358" s="14" t="s">
        <v>84</v>
      </c>
      <c r="AY358" s="266" t="s">
        <v>171</v>
      </c>
    </row>
    <row r="359" s="2" customFormat="1" ht="21.75" customHeight="1">
      <c r="A359" s="38"/>
      <c r="B359" s="39"/>
      <c r="C359" s="226" t="s">
        <v>483</v>
      </c>
      <c r="D359" s="226" t="s">
        <v>173</v>
      </c>
      <c r="E359" s="227" t="s">
        <v>484</v>
      </c>
      <c r="F359" s="228" t="s">
        <v>485</v>
      </c>
      <c r="G359" s="229" t="s">
        <v>486</v>
      </c>
      <c r="H359" s="230">
        <v>64.679000000000002</v>
      </c>
      <c r="I359" s="231"/>
      <c r="J359" s="232">
        <f>ROUND(I359*H359,2)</f>
        <v>0</v>
      </c>
      <c r="K359" s="228" t="s">
        <v>177</v>
      </c>
      <c r="L359" s="44"/>
      <c r="M359" s="233" t="s">
        <v>1</v>
      </c>
      <c r="N359" s="234" t="s">
        <v>41</v>
      </c>
      <c r="O359" s="91"/>
      <c r="P359" s="235">
        <f>O359*H359</f>
        <v>0</v>
      </c>
      <c r="Q359" s="235">
        <v>0.00010000000000000001</v>
      </c>
      <c r="R359" s="235">
        <f>Q359*H359</f>
        <v>0.0064679000000000004</v>
      </c>
      <c r="S359" s="235">
        <v>0</v>
      </c>
      <c r="T359" s="23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178</v>
      </c>
      <c r="AT359" s="237" t="s">
        <v>173</v>
      </c>
      <c r="AU359" s="237" t="s">
        <v>86</v>
      </c>
      <c r="AY359" s="17" t="s">
        <v>171</v>
      </c>
      <c r="BE359" s="238">
        <f>IF(N359="základní",J359,0)</f>
        <v>0</v>
      </c>
      <c r="BF359" s="238">
        <f>IF(N359="snížená",J359,0)</f>
        <v>0</v>
      </c>
      <c r="BG359" s="238">
        <f>IF(N359="zákl. přenesená",J359,0)</f>
        <v>0</v>
      </c>
      <c r="BH359" s="238">
        <f>IF(N359="sníž. přenesená",J359,0)</f>
        <v>0</v>
      </c>
      <c r="BI359" s="238">
        <f>IF(N359="nulová",J359,0)</f>
        <v>0</v>
      </c>
      <c r="BJ359" s="17" t="s">
        <v>84</v>
      </c>
      <c r="BK359" s="238">
        <f>ROUND(I359*H359,2)</f>
        <v>0</v>
      </c>
      <c r="BL359" s="17" t="s">
        <v>178</v>
      </c>
      <c r="BM359" s="237" t="s">
        <v>487</v>
      </c>
    </row>
    <row r="360" s="2" customFormat="1">
      <c r="A360" s="38"/>
      <c r="B360" s="39"/>
      <c r="C360" s="40"/>
      <c r="D360" s="239" t="s">
        <v>179</v>
      </c>
      <c r="E360" s="40"/>
      <c r="F360" s="240" t="s">
        <v>488</v>
      </c>
      <c r="G360" s="40"/>
      <c r="H360" s="40"/>
      <c r="I360" s="241"/>
      <c r="J360" s="40"/>
      <c r="K360" s="40"/>
      <c r="L360" s="44"/>
      <c r="M360" s="242"/>
      <c r="N360" s="243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179</v>
      </c>
      <c r="AU360" s="17" t="s">
        <v>86</v>
      </c>
    </row>
    <row r="361" s="13" customFormat="1">
      <c r="A361" s="13"/>
      <c r="B361" s="244"/>
      <c r="C361" s="245"/>
      <c r="D361" s="246" t="s">
        <v>181</v>
      </c>
      <c r="E361" s="247" t="s">
        <v>1</v>
      </c>
      <c r="F361" s="248" t="s">
        <v>489</v>
      </c>
      <c r="G361" s="245"/>
      <c r="H361" s="249">
        <v>35.628</v>
      </c>
      <c r="I361" s="250"/>
      <c r="J361" s="245"/>
      <c r="K361" s="245"/>
      <c r="L361" s="251"/>
      <c r="M361" s="252"/>
      <c r="N361" s="253"/>
      <c r="O361" s="253"/>
      <c r="P361" s="253"/>
      <c r="Q361" s="253"/>
      <c r="R361" s="253"/>
      <c r="S361" s="253"/>
      <c r="T361" s="25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5" t="s">
        <v>181</v>
      </c>
      <c r="AU361" s="255" t="s">
        <v>86</v>
      </c>
      <c r="AV361" s="13" t="s">
        <v>86</v>
      </c>
      <c r="AW361" s="13" t="s">
        <v>33</v>
      </c>
      <c r="AX361" s="13" t="s">
        <v>76</v>
      </c>
      <c r="AY361" s="255" t="s">
        <v>171</v>
      </c>
    </row>
    <row r="362" s="13" customFormat="1">
      <c r="A362" s="13"/>
      <c r="B362" s="244"/>
      <c r="C362" s="245"/>
      <c r="D362" s="246" t="s">
        <v>181</v>
      </c>
      <c r="E362" s="247" t="s">
        <v>1</v>
      </c>
      <c r="F362" s="248" t="s">
        <v>490</v>
      </c>
      <c r="G362" s="245"/>
      <c r="H362" s="249">
        <v>16.936</v>
      </c>
      <c r="I362" s="250"/>
      <c r="J362" s="245"/>
      <c r="K362" s="245"/>
      <c r="L362" s="251"/>
      <c r="M362" s="252"/>
      <c r="N362" s="253"/>
      <c r="O362" s="253"/>
      <c r="P362" s="253"/>
      <c r="Q362" s="253"/>
      <c r="R362" s="253"/>
      <c r="S362" s="253"/>
      <c r="T362" s="25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5" t="s">
        <v>181</v>
      </c>
      <c r="AU362" s="255" t="s">
        <v>86</v>
      </c>
      <c r="AV362" s="13" t="s">
        <v>86</v>
      </c>
      <c r="AW362" s="13" t="s">
        <v>33</v>
      </c>
      <c r="AX362" s="13" t="s">
        <v>76</v>
      </c>
      <c r="AY362" s="255" t="s">
        <v>171</v>
      </c>
    </row>
    <row r="363" s="13" customFormat="1">
      <c r="A363" s="13"/>
      <c r="B363" s="244"/>
      <c r="C363" s="245"/>
      <c r="D363" s="246" t="s">
        <v>181</v>
      </c>
      <c r="E363" s="247" t="s">
        <v>1</v>
      </c>
      <c r="F363" s="248" t="s">
        <v>491</v>
      </c>
      <c r="G363" s="245"/>
      <c r="H363" s="249">
        <v>4.9000000000000004</v>
      </c>
      <c r="I363" s="250"/>
      <c r="J363" s="245"/>
      <c r="K363" s="245"/>
      <c r="L363" s="251"/>
      <c r="M363" s="252"/>
      <c r="N363" s="253"/>
      <c r="O363" s="253"/>
      <c r="P363" s="253"/>
      <c r="Q363" s="253"/>
      <c r="R363" s="253"/>
      <c r="S363" s="253"/>
      <c r="T363" s="25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5" t="s">
        <v>181</v>
      </c>
      <c r="AU363" s="255" t="s">
        <v>86</v>
      </c>
      <c r="AV363" s="13" t="s">
        <v>86</v>
      </c>
      <c r="AW363" s="13" t="s">
        <v>33</v>
      </c>
      <c r="AX363" s="13" t="s">
        <v>76</v>
      </c>
      <c r="AY363" s="255" t="s">
        <v>171</v>
      </c>
    </row>
    <row r="364" s="13" customFormat="1">
      <c r="A364" s="13"/>
      <c r="B364" s="244"/>
      <c r="C364" s="245"/>
      <c r="D364" s="246" t="s">
        <v>181</v>
      </c>
      <c r="E364" s="247" t="s">
        <v>1</v>
      </c>
      <c r="F364" s="248" t="s">
        <v>492</v>
      </c>
      <c r="G364" s="245"/>
      <c r="H364" s="249">
        <v>7.2149999999999999</v>
      </c>
      <c r="I364" s="250"/>
      <c r="J364" s="245"/>
      <c r="K364" s="245"/>
      <c r="L364" s="251"/>
      <c r="M364" s="252"/>
      <c r="N364" s="253"/>
      <c r="O364" s="253"/>
      <c r="P364" s="253"/>
      <c r="Q364" s="253"/>
      <c r="R364" s="253"/>
      <c r="S364" s="253"/>
      <c r="T364" s="25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5" t="s">
        <v>181</v>
      </c>
      <c r="AU364" s="255" t="s">
        <v>86</v>
      </c>
      <c r="AV364" s="13" t="s">
        <v>86</v>
      </c>
      <c r="AW364" s="13" t="s">
        <v>33</v>
      </c>
      <c r="AX364" s="13" t="s">
        <v>76</v>
      </c>
      <c r="AY364" s="255" t="s">
        <v>171</v>
      </c>
    </row>
    <row r="365" s="14" customFormat="1">
      <c r="A365" s="14"/>
      <c r="B365" s="256"/>
      <c r="C365" s="257"/>
      <c r="D365" s="246" t="s">
        <v>181</v>
      </c>
      <c r="E365" s="258" t="s">
        <v>1</v>
      </c>
      <c r="F365" s="259" t="s">
        <v>184</v>
      </c>
      <c r="G365" s="257"/>
      <c r="H365" s="260">
        <v>64.679000000000002</v>
      </c>
      <c r="I365" s="261"/>
      <c r="J365" s="257"/>
      <c r="K365" s="257"/>
      <c r="L365" s="262"/>
      <c r="M365" s="263"/>
      <c r="N365" s="264"/>
      <c r="O365" s="264"/>
      <c r="P365" s="264"/>
      <c r="Q365" s="264"/>
      <c r="R365" s="264"/>
      <c r="S365" s="264"/>
      <c r="T365" s="26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6" t="s">
        <v>181</v>
      </c>
      <c r="AU365" s="266" t="s">
        <v>86</v>
      </c>
      <c r="AV365" s="14" t="s">
        <v>178</v>
      </c>
      <c r="AW365" s="14" t="s">
        <v>33</v>
      </c>
      <c r="AX365" s="14" t="s">
        <v>84</v>
      </c>
      <c r="AY365" s="266" t="s">
        <v>171</v>
      </c>
    </row>
    <row r="366" s="2" customFormat="1" ht="24.15" customHeight="1">
      <c r="A366" s="38"/>
      <c r="B366" s="39"/>
      <c r="C366" s="267" t="s">
        <v>340</v>
      </c>
      <c r="D366" s="267" t="s">
        <v>304</v>
      </c>
      <c r="E366" s="268" t="s">
        <v>493</v>
      </c>
      <c r="F366" s="269" t="s">
        <v>494</v>
      </c>
      <c r="G366" s="270" t="s">
        <v>486</v>
      </c>
      <c r="H366" s="271">
        <v>67.912999999999997</v>
      </c>
      <c r="I366" s="272"/>
      <c r="J366" s="273">
        <f>ROUND(I366*H366,2)</f>
        <v>0</v>
      </c>
      <c r="K366" s="269" t="s">
        <v>177</v>
      </c>
      <c r="L366" s="274"/>
      <c r="M366" s="275" t="s">
        <v>1</v>
      </c>
      <c r="N366" s="276" t="s">
        <v>41</v>
      </c>
      <c r="O366" s="91"/>
      <c r="P366" s="235">
        <f>O366*H366</f>
        <v>0</v>
      </c>
      <c r="Q366" s="235">
        <v>0.00050000000000000001</v>
      </c>
      <c r="R366" s="235">
        <f>Q366*H366</f>
        <v>0.033956500000000001</v>
      </c>
      <c r="S366" s="235">
        <v>0</v>
      </c>
      <c r="T366" s="23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7" t="s">
        <v>205</v>
      </c>
      <c r="AT366" s="237" t="s">
        <v>304</v>
      </c>
      <c r="AU366" s="237" t="s">
        <v>86</v>
      </c>
      <c r="AY366" s="17" t="s">
        <v>171</v>
      </c>
      <c r="BE366" s="238">
        <f>IF(N366="základní",J366,0)</f>
        <v>0</v>
      </c>
      <c r="BF366" s="238">
        <f>IF(N366="snížená",J366,0)</f>
        <v>0</v>
      </c>
      <c r="BG366" s="238">
        <f>IF(N366="zákl. přenesená",J366,0)</f>
        <v>0</v>
      </c>
      <c r="BH366" s="238">
        <f>IF(N366="sníž. přenesená",J366,0)</f>
        <v>0</v>
      </c>
      <c r="BI366" s="238">
        <f>IF(N366="nulová",J366,0)</f>
        <v>0</v>
      </c>
      <c r="BJ366" s="17" t="s">
        <v>84</v>
      </c>
      <c r="BK366" s="238">
        <f>ROUND(I366*H366,2)</f>
        <v>0</v>
      </c>
      <c r="BL366" s="17" t="s">
        <v>178</v>
      </c>
      <c r="BM366" s="237" t="s">
        <v>495</v>
      </c>
    </row>
    <row r="367" s="13" customFormat="1">
      <c r="A367" s="13"/>
      <c r="B367" s="244"/>
      <c r="C367" s="245"/>
      <c r="D367" s="246" t="s">
        <v>181</v>
      </c>
      <c r="E367" s="247" t="s">
        <v>1</v>
      </c>
      <c r="F367" s="248" t="s">
        <v>496</v>
      </c>
      <c r="G367" s="245"/>
      <c r="H367" s="249">
        <v>67.912999999999997</v>
      </c>
      <c r="I367" s="250"/>
      <c r="J367" s="245"/>
      <c r="K367" s="245"/>
      <c r="L367" s="251"/>
      <c r="M367" s="252"/>
      <c r="N367" s="253"/>
      <c r="O367" s="253"/>
      <c r="P367" s="253"/>
      <c r="Q367" s="253"/>
      <c r="R367" s="253"/>
      <c r="S367" s="253"/>
      <c r="T367" s="25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5" t="s">
        <v>181</v>
      </c>
      <c r="AU367" s="255" t="s">
        <v>86</v>
      </c>
      <c r="AV367" s="13" t="s">
        <v>86</v>
      </c>
      <c r="AW367" s="13" t="s">
        <v>33</v>
      </c>
      <c r="AX367" s="13" t="s">
        <v>76</v>
      </c>
      <c r="AY367" s="255" t="s">
        <v>171</v>
      </c>
    </row>
    <row r="368" s="14" customFormat="1">
      <c r="A368" s="14"/>
      <c r="B368" s="256"/>
      <c r="C368" s="257"/>
      <c r="D368" s="246" t="s">
        <v>181</v>
      </c>
      <c r="E368" s="258" t="s">
        <v>1</v>
      </c>
      <c r="F368" s="259" t="s">
        <v>189</v>
      </c>
      <c r="G368" s="257"/>
      <c r="H368" s="260">
        <v>67.912999999999997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6" t="s">
        <v>181</v>
      </c>
      <c r="AU368" s="266" t="s">
        <v>86</v>
      </c>
      <c r="AV368" s="14" t="s">
        <v>178</v>
      </c>
      <c r="AW368" s="14" t="s">
        <v>33</v>
      </c>
      <c r="AX368" s="14" t="s">
        <v>84</v>
      </c>
      <c r="AY368" s="266" t="s">
        <v>171</v>
      </c>
    </row>
    <row r="369" s="2" customFormat="1" ht="16.5" customHeight="1">
      <c r="A369" s="38"/>
      <c r="B369" s="39"/>
      <c r="C369" s="226" t="s">
        <v>497</v>
      </c>
      <c r="D369" s="226" t="s">
        <v>173</v>
      </c>
      <c r="E369" s="227" t="s">
        <v>498</v>
      </c>
      <c r="F369" s="228" t="s">
        <v>499</v>
      </c>
      <c r="G369" s="229" t="s">
        <v>486</v>
      </c>
      <c r="H369" s="230">
        <v>55.563000000000002</v>
      </c>
      <c r="I369" s="231"/>
      <c r="J369" s="232">
        <f>ROUND(I369*H369,2)</f>
        <v>0</v>
      </c>
      <c r="K369" s="228" t="s">
        <v>177</v>
      </c>
      <c r="L369" s="44"/>
      <c r="M369" s="233" t="s">
        <v>1</v>
      </c>
      <c r="N369" s="234" t="s">
        <v>41</v>
      </c>
      <c r="O369" s="91"/>
      <c r="P369" s="235">
        <f>O369*H369</f>
        <v>0</v>
      </c>
      <c r="Q369" s="235">
        <v>0</v>
      </c>
      <c r="R369" s="235">
        <f>Q369*H369</f>
        <v>0</v>
      </c>
      <c r="S369" s="235">
        <v>0</v>
      </c>
      <c r="T369" s="23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7" t="s">
        <v>178</v>
      </c>
      <c r="AT369" s="237" t="s">
        <v>173</v>
      </c>
      <c r="AU369" s="237" t="s">
        <v>86</v>
      </c>
      <c r="AY369" s="17" t="s">
        <v>171</v>
      </c>
      <c r="BE369" s="238">
        <f>IF(N369="základní",J369,0)</f>
        <v>0</v>
      </c>
      <c r="BF369" s="238">
        <f>IF(N369="snížená",J369,0)</f>
        <v>0</v>
      </c>
      <c r="BG369" s="238">
        <f>IF(N369="zákl. přenesená",J369,0)</f>
        <v>0</v>
      </c>
      <c r="BH369" s="238">
        <f>IF(N369="sníž. přenesená",J369,0)</f>
        <v>0</v>
      </c>
      <c r="BI369" s="238">
        <f>IF(N369="nulová",J369,0)</f>
        <v>0</v>
      </c>
      <c r="BJ369" s="17" t="s">
        <v>84</v>
      </c>
      <c r="BK369" s="238">
        <f>ROUND(I369*H369,2)</f>
        <v>0</v>
      </c>
      <c r="BL369" s="17" t="s">
        <v>178</v>
      </c>
      <c r="BM369" s="237" t="s">
        <v>500</v>
      </c>
    </row>
    <row r="370" s="2" customFormat="1">
      <c r="A370" s="38"/>
      <c r="B370" s="39"/>
      <c r="C370" s="40"/>
      <c r="D370" s="239" t="s">
        <v>179</v>
      </c>
      <c r="E370" s="40"/>
      <c r="F370" s="240" t="s">
        <v>501</v>
      </c>
      <c r="G370" s="40"/>
      <c r="H370" s="40"/>
      <c r="I370" s="241"/>
      <c r="J370" s="40"/>
      <c r="K370" s="40"/>
      <c r="L370" s="44"/>
      <c r="M370" s="242"/>
      <c r="N370" s="243"/>
      <c r="O370" s="91"/>
      <c r="P370" s="91"/>
      <c r="Q370" s="91"/>
      <c r="R370" s="91"/>
      <c r="S370" s="91"/>
      <c r="T370" s="92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179</v>
      </c>
      <c r="AU370" s="17" t="s">
        <v>86</v>
      </c>
    </row>
    <row r="371" s="13" customFormat="1">
      <c r="A371" s="13"/>
      <c r="B371" s="244"/>
      <c r="C371" s="245"/>
      <c r="D371" s="246" t="s">
        <v>181</v>
      </c>
      <c r="E371" s="247" t="s">
        <v>1</v>
      </c>
      <c r="F371" s="248" t="s">
        <v>502</v>
      </c>
      <c r="G371" s="245"/>
      <c r="H371" s="249">
        <v>55.563000000000002</v>
      </c>
      <c r="I371" s="250"/>
      <c r="J371" s="245"/>
      <c r="K371" s="245"/>
      <c r="L371" s="251"/>
      <c r="M371" s="252"/>
      <c r="N371" s="253"/>
      <c r="O371" s="253"/>
      <c r="P371" s="253"/>
      <c r="Q371" s="253"/>
      <c r="R371" s="253"/>
      <c r="S371" s="253"/>
      <c r="T371" s="25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5" t="s">
        <v>181</v>
      </c>
      <c r="AU371" s="255" t="s">
        <v>86</v>
      </c>
      <c r="AV371" s="13" t="s">
        <v>86</v>
      </c>
      <c r="AW371" s="13" t="s">
        <v>33</v>
      </c>
      <c r="AX371" s="13" t="s">
        <v>76</v>
      </c>
      <c r="AY371" s="255" t="s">
        <v>171</v>
      </c>
    </row>
    <row r="372" s="14" customFormat="1">
      <c r="A372" s="14"/>
      <c r="B372" s="256"/>
      <c r="C372" s="257"/>
      <c r="D372" s="246" t="s">
        <v>181</v>
      </c>
      <c r="E372" s="258" t="s">
        <v>1</v>
      </c>
      <c r="F372" s="259" t="s">
        <v>189</v>
      </c>
      <c r="G372" s="257"/>
      <c r="H372" s="260">
        <v>55.563000000000002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181</v>
      </c>
      <c r="AU372" s="266" t="s">
        <v>86</v>
      </c>
      <c r="AV372" s="14" t="s">
        <v>178</v>
      </c>
      <c r="AW372" s="14" t="s">
        <v>33</v>
      </c>
      <c r="AX372" s="14" t="s">
        <v>84</v>
      </c>
      <c r="AY372" s="266" t="s">
        <v>171</v>
      </c>
    </row>
    <row r="373" s="2" customFormat="1" ht="21.75" customHeight="1">
      <c r="A373" s="38"/>
      <c r="B373" s="39"/>
      <c r="C373" s="267" t="s">
        <v>346</v>
      </c>
      <c r="D373" s="267" t="s">
        <v>304</v>
      </c>
      <c r="E373" s="268" t="s">
        <v>503</v>
      </c>
      <c r="F373" s="269" t="s">
        <v>504</v>
      </c>
      <c r="G373" s="270" t="s">
        <v>486</v>
      </c>
      <c r="H373" s="271">
        <v>58.341000000000001</v>
      </c>
      <c r="I373" s="272"/>
      <c r="J373" s="273">
        <f>ROUND(I373*H373,2)</f>
        <v>0</v>
      </c>
      <c r="K373" s="269" t="s">
        <v>177</v>
      </c>
      <c r="L373" s="274"/>
      <c r="M373" s="275" t="s">
        <v>1</v>
      </c>
      <c r="N373" s="276" t="s">
        <v>41</v>
      </c>
      <c r="O373" s="91"/>
      <c r="P373" s="235">
        <f>O373*H373</f>
        <v>0</v>
      </c>
      <c r="Q373" s="235">
        <v>0.00012</v>
      </c>
      <c r="R373" s="235">
        <f>Q373*H373</f>
        <v>0.0070009199999999999</v>
      </c>
      <c r="S373" s="235">
        <v>0</v>
      </c>
      <c r="T373" s="23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7" t="s">
        <v>205</v>
      </c>
      <c r="AT373" s="237" t="s">
        <v>304</v>
      </c>
      <c r="AU373" s="237" t="s">
        <v>86</v>
      </c>
      <c r="AY373" s="17" t="s">
        <v>171</v>
      </c>
      <c r="BE373" s="238">
        <f>IF(N373="základní",J373,0)</f>
        <v>0</v>
      </c>
      <c r="BF373" s="238">
        <f>IF(N373="snížená",J373,0)</f>
        <v>0</v>
      </c>
      <c r="BG373" s="238">
        <f>IF(N373="zákl. přenesená",J373,0)</f>
        <v>0</v>
      </c>
      <c r="BH373" s="238">
        <f>IF(N373="sníž. přenesená",J373,0)</f>
        <v>0</v>
      </c>
      <c r="BI373" s="238">
        <f>IF(N373="nulová",J373,0)</f>
        <v>0</v>
      </c>
      <c r="BJ373" s="17" t="s">
        <v>84</v>
      </c>
      <c r="BK373" s="238">
        <f>ROUND(I373*H373,2)</f>
        <v>0</v>
      </c>
      <c r="BL373" s="17" t="s">
        <v>178</v>
      </c>
      <c r="BM373" s="237" t="s">
        <v>505</v>
      </c>
    </row>
    <row r="374" s="13" customFormat="1">
      <c r="A374" s="13"/>
      <c r="B374" s="244"/>
      <c r="C374" s="245"/>
      <c r="D374" s="246" t="s">
        <v>181</v>
      </c>
      <c r="E374" s="247" t="s">
        <v>1</v>
      </c>
      <c r="F374" s="248" t="s">
        <v>506</v>
      </c>
      <c r="G374" s="245"/>
      <c r="H374" s="249">
        <v>58.341000000000001</v>
      </c>
      <c r="I374" s="250"/>
      <c r="J374" s="245"/>
      <c r="K374" s="245"/>
      <c r="L374" s="251"/>
      <c r="M374" s="252"/>
      <c r="N374" s="253"/>
      <c r="O374" s="253"/>
      <c r="P374" s="253"/>
      <c r="Q374" s="253"/>
      <c r="R374" s="253"/>
      <c r="S374" s="253"/>
      <c r="T374" s="25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5" t="s">
        <v>181</v>
      </c>
      <c r="AU374" s="255" t="s">
        <v>86</v>
      </c>
      <c r="AV374" s="13" t="s">
        <v>86</v>
      </c>
      <c r="AW374" s="13" t="s">
        <v>33</v>
      </c>
      <c r="AX374" s="13" t="s">
        <v>76</v>
      </c>
      <c r="AY374" s="255" t="s">
        <v>171</v>
      </c>
    </row>
    <row r="375" s="14" customFormat="1">
      <c r="A375" s="14"/>
      <c r="B375" s="256"/>
      <c r="C375" s="257"/>
      <c r="D375" s="246" t="s">
        <v>181</v>
      </c>
      <c r="E375" s="258" t="s">
        <v>1</v>
      </c>
      <c r="F375" s="259" t="s">
        <v>189</v>
      </c>
      <c r="G375" s="257"/>
      <c r="H375" s="260">
        <v>58.341000000000001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181</v>
      </c>
      <c r="AU375" s="266" t="s">
        <v>86</v>
      </c>
      <c r="AV375" s="14" t="s">
        <v>178</v>
      </c>
      <c r="AW375" s="14" t="s">
        <v>33</v>
      </c>
      <c r="AX375" s="14" t="s">
        <v>84</v>
      </c>
      <c r="AY375" s="266" t="s">
        <v>171</v>
      </c>
    </row>
    <row r="376" s="2" customFormat="1" ht="24.15" customHeight="1">
      <c r="A376" s="38"/>
      <c r="B376" s="39"/>
      <c r="C376" s="226" t="s">
        <v>507</v>
      </c>
      <c r="D376" s="226" t="s">
        <v>173</v>
      </c>
      <c r="E376" s="227" t="s">
        <v>508</v>
      </c>
      <c r="F376" s="228" t="s">
        <v>509</v>
      </c>
      <c r="G376" s="229" t="s">
        <v>176</v>
      </c>
      <c r="H376" s="230">
        <v>593.08000000000004</v>
      </c>
      <c r="I376" s="231"/>
      <c r="J376" s="232">
        <f>ROUND(I376*H376,2)</f>
        <v>0</v>
      </c>
      <c r="K376" s="228" t="s">
        <v>177</v>
      </c>
      <c r="L376" s="44"/>
      <c r="M376" s="233" t="s">
        <v>1</v>
      </c>
      <c r="N376" s="234" t="s">
        <v>41</v>
      </c>
      <c r="O376" s="91"/>
      <c r="P376" s="235">
        <f>O376*H376</f>
        <v>0</v>
      </c>
      <c r="Q376" s="235">
        <v>0.0027299999999999998</v>
      </c>
      <c r="R376" s="235">
        <f>Q376*H376</f>
        <v>1.6191084</v>
      </c>
      <c r="S376" s="235">
        <v>0</v>
      </c>
      <c r="T376" s="23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7" t="s">
        <v>178</v>
      </c>
      <c r="AT376" s="237" t="s">
        <v>173</v>
      </c>
      <c r="AU376" s="237" t="s">
        <v>86</v>
      </c>
      <c r="AY376" s="17" t="s">
        <v>171</v>
      </c>
      <c r="BE376" s="238">
        <f>IF(N376="základní",J376,0)</f>
        <v>0</v>
      </c>
      <c r="BF376" s="238">
        <f>IF(N376="snížená",J376,0)</f>
        <v>0</v>
      </c>
      <c r="BG376" s="238">
        <f>IF(N376="zákl. přenesená",J376,0)</f>
        <v>0</v>
      </c>
      <c r="BH376" s="238">
        <f>IF(N376="sníž. přenesená",J376,0)</f>
        <v>0</v>
      </c>
      <c r="BI376" s="238">
        <f>IF(N376="nulová",J376,0)</f>
        <v>0</v>
      </c>
      <c r="BJ376" s="17" t="s">
        <v>84</v>
      </c>
      <c r="BK376" s="238">
        <f>ROUND(I376*H376,2)</f>
        <v>0</v>
      </c>
      <c r="BL376" s="17" t="s">
        <v>178</v>
      </c>
      <c r="BM376" s="237" t="s">
        <v>510</v>
      </c>
    </row>
    <row r="377" s="2" customFormat="1">
      <c r="A377" s="38"/>
      <c r="B377" s="39"/>
      <c r="C377" s="40"/>
      <c r="D377" s="239" t="s">
        <v>179</v>
      </c>
      <c r="E377" s="40"/>
      <c r="F377" s="240" t="s">
        <v>511</v>
      </c>
      <c r="G377" s="40"/>
      <c r="H377" s="40"/>
      <c r="I377" s="241"/>
      <c r="J377" s="40"/>
      <c r="K377" s="40"/>
      <c r="L377" s="44"/>
      <c r="M377" s="242"/>
      <c r="N377" s="243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179</v>
      </c>
      <c r="AU377" s="17" t="s">
        <v>86</v>
      </c>
    </row>
    <row r="378" s="13" customFormat="1">
      <c r="A378" s="13"/>
      <c r="B378" s="244"/>
      <c r="C378" s="245"/>
      <c r="D378" s="246" t="s">
        <v>181</v>
      </c>
      <c r="E378" s="247" t="s">
        <v>1</v>
      </c>
      <c r="F378" s="248" t="s">
        <v>512</v>
      </c>
      <c r="G378" s="245"/>
      <c r="H378" s="249">
        <v>158.88</v>
      </c>
      <c r="I378" s="250"/>
      <c r="J378" s="245"/>
      <c r="K378" s="245"/>
      <c r="L378" s="251"/>
      <c r="M378" s="252"/>
      <c r="N378" s="253"/>
      <c r="O378" s="253"/>
      <c r="P378" s="253"/>
      <c r="Q378" s="253"/>
      <c r="R378" s="253"/>
      <c r="S378" s="253"/>
      <c r="T378" s="25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5" t="s">
        <v>181</v>
      </c>
      <c r="AU378" s="255" t="s">
        <v>86</v>
      </c>
      <c r="AV378" s="13" t="s">
        <v>86</v>
      </c>
      <c r="AW378" s="13" t="s">
        <v>33</v>
      </c>
      <c r="AX378" s="13" t="s">
        <v>76</v>
      </c>
      <c r="AY378" s="255" t="s">
        <v>171</v>
      </c>
    </row>
    <row r="379" s="13" customFormat="1">
      <c r="A379" s="13"/>
      <c r="B379" s="244"/>
      <c r="C379" s="245"/>
      <c r="D379" s="246" t="s">
        <v>181</v>
      </c>
      <c r="E379" s="247" t="s">
        <v>1</v>
      </c>
      <c r="F379" s="248" t="s">
        <v>513</v>
      </c>
      <c r="G379" s="245"/>
      <c r="H379" s="249">
        <v>106.8</v>
      </c>
      <c r="I379" s="250"/>
      <c r="J379" s="245"/>
      <c r="K379" s="245"/>
      <c r="L379" s="251"/>
      <c r="M379" s="252"/>
      <c r="N379" s="253"/>
      <c r="O379" s="253"/>
      <c r="P379" s="253"/>
      <c r="Q379" s="253"/>
      <c r="R379" s="253"/>
      <c r="S379" s="253"/>
      <c r="T379" s="25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5" t="s">
        <v>181</v>
      </c>
      <c r="AU379" s="255" t="s">
        <v>86</v>
      </c>
      <c r="AV379" s="13" t="s">
        <v>86</v>
      </c>
      <c r="AW379" s="13" t="s">
        <v>33</v>
      </c>
      <c r="AX379" s="13" t="s">
        <v>76</v>
      </c>
      <c r="AY379" s="255" t="s">
        <v>171</v>
      </c>
    </row>
    <row r="380" s="13" customFormat="1">
      <c r="A380" s="13"/>
      <c r="B380" s="244"/>
      <c r="C380" s="245"/>
      <c r="D380" s="246" t="s">
        <v>181</v>
      </c>
      <c r="E380" s="247" t="s">
        <v>1</v>
      </c>
      <c r="F380" s="248" t="s">
        <v>514</v>
      </c>
      <c r="G380" s="245"/>
      <c r="H380" s="249">
        <v>56.789999999999999</v>
      </c>
      <c r="I380" s="250"/>
      <c r="J380" s="245"/>
      <c r="K380" s="245"/>
      <c r="L380" s="251"/>
      <c r="M380" s="252"/>
      <c r="N380" s="253"/>
      <c r="O380" s="253"/>
      <c r="P380" s="253"/>
      <c r="Q380" s="253"/>
      <c r="R380" s="253"/>
      <c r="S380" s="253"/>
      <c r="T380" s="25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5" t="s">
        <v>181</v>
      </c>
      <c r="AU380" s="255" t="s">
        <v>86</v>
      </c>
      <c r="AV380" s="13" t="s">
        <v>86</v>
      </c>
      <c r="AW380" s="13" t="s">
        <v>33</v>
      </c>
      <c r="AX380" s="13" t="s">
        <v>76</v>
      </c>
      <c r="AY380" s="255" t="s">
        <v>171</v>
      </c>
    </row>
    <row r="381" s="13" customFormat="1">
      <c r="A381" s="13"/>
      <c r="B381" s="244"/>
      <c r="C381" s="245"/>
      <c r="D381" s="246" t="s">
        <v>181</v>
      </c>
      <c r="E381" s="247" t="s">
        <v>1</v>
      </c>
      <c r="F381" s="248" t="s">
        <v>515</v>
      </c>
      <c r="G381" s="245"/>
      <c r="H381" s="249">
        <v>78.519999999999996</v>
      </c>
      <c r="I381" s="250"/>
      <c r="J381" s="245"/>
      <c r="K381" s="245"/>
      <c r="L381" s="251"/>
      <c r="M381" s="252"/>
      <c r="N381" s="253"/>
      <c r="O381" s="253"/>
      <c r="P381" s="253"/>
      <c r="Q381" s="253"/>
      <c r="R381" s="253"/>
      <c r="S381" s="253"/>
      <c r="T381" s="25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5" t="s">
        <v>181</v>
      </c>
      <c r="AU381" s="255" t="s">
        <v>86</v>
      </c>
      <c r="AV381" s="13" t="s">
        <v>86</v>
      </c>
      <c r="AW381" s="13" t="s">
        <v>33</v>
      </c>
      <c r="AX381" s="13" t="s">
        <v>76</v>
      </c>
      <c r="AY381" s="255" t="s">
        <v>171</v>
      </c>
    </row>
    <row r="382" s="13" customFormat="1">
      <c r="A382" s="13"/>
      <c r="B382" s="244"/>
      <c r="C382" s="245"/>
      <c r="D382" s="246" t="s">
        <v>181</v>
      </c>
      <c r="E382" s="247" t="s">
        <v>1</v>
      </c>
      <c r="F382" s="248" t="s">
        <v>516</v>
      </c>
      <c r="G382" s="245"/>
      <c r="H382" s="249">
        <v>100.36</v>
      </c>
      <c r="I382" s="250"/>
      <c r="J382" s="245"/>
      <c r="K382" s="245"/>
      <c r="L382" s="251"/>
      <c r="M382" s="252"/>
      <c r="N382" s="253"/>
      <c r="O382" s="253"/>
      <c r="P382" s="253"/>
      <c r="Q382" s="253"/>
      <c r="R382" s="253"/>
      <c r="S382" s="253"/>
      <c r="T382" s="25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5" t="s">
        <v>181</v>
      </c>
      <c r="AU382" s="255" t="s">
        <v>86</v>
      </c>
      <c r="AV382" s="13" t="s">
        <v>86</v>
      </c>
      <c r="AW382" s="13" t="s">
        <v>33</v>
      </c>
      <c r="AX382" s="13" t="s">
        <v>76</v>
      </c>
      <c r="AY382" s="255" t="s">
        <v>171</v>
      </c>
    </row>
    <row r="383" s="13" customFormat="1">
      <c r="A383" s="13"/>
      <c r="B383" s="244"/>
      <c r="C383" s="245"/>
      <c r="D383" s="246" t="s">
        <v>181</v>
      </c>
      <c r="E383" s="247" t="s">
        <v>1</v>
      </c>
      <c r="F383" s="248" t="s">
        <v>517</v>
      </c>
      <c r="G383" s="245"/>
      <c r="H383" s="249">
        <v>91.730000000000004</v>
      </c>
      <c r="I383" s="250"/>
      <c r="J383" s="245"/>
      <c r="K383" s="245"/>
      <c r="L383" s="251"/>
      <c r="M383" s="252"/>
      <c r="N383" s="253"/>
      <c r="O383" s="253"/>
      <c r="P383" s="253"/>
      <c r="Q383" s="253"/>
      <c r="R383" s="253"/>
      <c r="S383" s="253"/>
      <c r="T383" s="25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5" t="s">
        <v>181</v>
      </c>
      <c r="AU383" s="255" t="s">
        <v>86</v>
      </c>
      <c r="AV383" s="13" t="s">
        <v>86</v>
      </c>
      <c r="AW383" s="13" t="s">
        <v>33</v>
      </c>
      <c r="AX383" s="13" t="s">
        <v>76</v>
      </c>
      <c r="AY383" s="255" t="s">
        <v>171</v>
      </c>
    </row>
    <row r="384" s="14" customFormat="1">
      <c r="A384" s="14"/>
      <c r="B384" s="256"/>
      <c r="C384" s="257"/>
      <c r="D384" s="246" t="s">
        <v>181</v>
      </c>
      <c r="E384" s="258" t="s">
        <v>1</v>
      </c>
      <c r="F384" s="259" t="s">
        <v>184</v>
      </c>
      <c r="G384" s="257"/>
      <c r="H384" s="260">
        <v>593.08000000000004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6" t="s">
        <v>181</v>
      </c>
      <c r="AU384" s="266" t="s">
        <v>86</v>
      </c>
      <c r="AV384" s="14" t="s">
        <v>178</v>
      </c>
      <c r="AW384" s="14" t="s">
        <v>33</v>
      </c>
      <c r="AX384" s="14" t="s">
        <v>84</v>
      </c>
      <c r="AY384" s="266" t="s">
        <v>171</v>
      </c>
    </row>
    <row r="385" s="2" customFormat="1" ht="24.15" customHeight="1">
      <c r="A385" s="38"/>
      <c r="B385" s="39"/>
      <c r="C385" s="267" t="s">
        <v>351</v>
      </c>
      <c r="D385" s="267" t="s">
        <v>304</v>
      </c>
      <c r="E385" s="268" t="s">
        <v>518</v>
      </c>
      <c r="F385" s="269" t="s">
        <v>519</v>
      </c>
      <c r="G385" s="270" t="s">
        <v>176</v>
      </c>
      <c r="H385" s="271">
        <v>741.35000000000002</v>
      </c>
      <c r="I385" s="272"/>
      <c r="J385" s="273">
        <f>ROUND(I385*H385,2)</f>
        <v>0</v>
      </c>
      <c r="K385" s="269" t="s">
        <v>270</v>
      </c>
      <c r="L385" s="274"/>
      <c r="M385" s="275" t="s">
        <v>1</v>
      </c>
      <c r="N385" s="276" t="s">
        <v>41</v>
      </c>
      <c r="O385" s="91"/>
      <c r="P385" s="235">
        <f>O385*H385</f>
        <v>0</v>
      </c>
      <c r="Q385" s="235">
        <v>0</v>
      </c>
      <c r="R385" s="235">
        <f>Q385*H385</f>
        <v>0</v>
      </c>
      <c r="S385" s="235">
        <v>0</v>
      </c>
      <c r="T385" s="23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7" t="s">
        <v>205</v>
      </c>
      <c r="AT385" s="237" t="s">
        <v>304</v>
      </c>
      <c r="AU385" s="237" t="s">
        <v>86</v>
      </c>
      <c r="AY385" s="17" t="s">
        <v>171</v>
      </c>
      <c r="BE385" s="238">
        <f>IF(N385="základní",J385,0)</f>
        <v>0</v>
      </c>
      <c r="BF385" s="238">
        <f>IF(N385="snížená",J385,0)</f>
        <v>0</v>
      </c>
      <c r="BG385" s="238">
        <f>IF(N385="zákl. přenesená",J385,0)</f>
        <v>0</v>
      </c>
      <c r="BH385" s="238">
        <f>IF(N385="sníž. přenesená",J385,0)</f>
        <v>0</v>
      </c>
      <c r="BI385" s="238">
        <f>IF(N385="nulová",J385,0)</f>
        <v>0</v>
      </c>
      <c r="BJ385" s="17" t="s">
        <v>84</v>
      </c>
      <c r="BK385" s="238">
        <f>ROUND(I385*H385,2)</f>
        <v>0</v>
      </c>
      <c r="BL385" s="17" t="s">
        <v>178</v>
      </c>
      <c r="BM385" s="237" t="s">
        <v>520</v>
      </c>
    </row>
    <row r="386" s="13" customFormat="1">
      <c r="A386" s="13"/>
      <c r="B386" s="244"/>
      <c r="C386" s="245"/>
      <c r="D386" s="246" t="s">
        <v>181</v>
      </c>
      <c r="E386" s="247" t="s">
        <v>1</v>
      </c>
      <c r="F386" s="248" t="s">
        <v>521</v>
      </c>
      <c r="G386" s="245"/>
      <c r="H386" s="249">
        <v>741.35000000000002</v>
      </c>
      <c r="I386" s="250"/>
      <c r="J386" s="245"/>
      <c r="K386" s="245"/>
      <c r="L386" s="251"/>
      <c r="M386" s="252"/>
      <c r="N386" s="253"/>
      <c r="O386" s="253"/>
      <c r="P386" s="253"/>
      <c r="Q386" s="253"/>
      <c r="R386" s="253"/>
      <c r="S386" s="253"/>
      <c r="T386" s="25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5" t="s">
        <v>181</v>
      </c>
      <c r="AU386" s="255" t="s">
        <v>86</v>
      </c>
      <c r="AV386" s="13" t="s">
        <v>86</v>
      </c>
      <c r="AW386" s="13" t="s">
        <v>33</v>
      </c>
      <c r="AX386" s="13" t="s">
        <v>76</v>
      </c>
      <c r="AY386" s="255" t="s">
        <v>171</v>
      </c>
    </row>
    <row r="387" s="14" customFormat="1">
      <c r="A387" s="14"/>
      <c r="B387" s="256"/>
      <c r="C387" s="257"/>
      <c r="D387" s="246" t="s">
        <v>181</v>
      </c>
      <c r="E387" s="258" t="s">
        <v>1</v>
      </c>
      <c r="F387" s="259" t="s">
        <v>189</v>
      </c>
      <c r="G387" s="257"/>
      <c r="H387" s="260">
        <v>741.35000000000002</v>
      </c>
      <c r="I387" s="261"/>
      <c r="J387" s="257"/>
      <c r="K387" s="257"/>
      <c r="L387" s="262"/>
      <c r="M387" s="263"/>
      <c r="N387" s="264"/>
      <c r="O387" s="264"/>
      <c r="P387" s="264"/>
      <c r="Q387" s="264"/>
      <c r="R387" s="264"/>
      <c r="S387" s="264"/>
      <c r="T387" s="26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6" t="s">
        <v>181</v>
      </c>
      <c r="AU387" s="266" t="s">
        <v>86</v>
      </c>
      <c r="AV387" s="14" t="s">
        <v>178</v>
      </c>
      <c r="AW387" s="14" t="s">
        <v>33</v>
      </c>
      <c r="AX387" s="14" t="s">
        <v>84</v>
      </c>
      <c r="AY387" s="266" t="s">
        <v>171</v>
      </c>
    </row>
    <row r="388" s="2" customFormat="1" ht="24.15" customHeight="1">
      <c r="A388" s="38"/>
      <c r="B388" s="39"/>
      <c r="C388" s="226" t="s">
        <v>522</v>
      </c>
      <c r="D388" s="226" t="s">
        <v>173</v>
      </c>
      <c r="E388" s="227" t="s">
        <v>523</v>
      </c>
      <c r="F388" s="228" t="s">
        <v>524</v>
      </c>
      <c r="G388" s="229" t="s">
        <v>176</v>
      </c>
      <c r="H388" s="230">
        <v>5.7999999999999998</v>
      </c>
      <c r="I388" s="231"/>
      <c r="J388" s="232">
        <f>ROUND(I388*H388,2)</f>
        <v>0</v>
      </c>
      <c r="K388" s="228" t="s">
        <v>177</v>
      </c>
      <c r="L388" s="44"/>
      <c r="M388" s="233" t="s">
        <v>1</v>
      </c>
      <c r="N388" s="234" t="s">
        <v>41</v>
      </c>
      <c r="O388" s="91"/>
      <c r="P388" s="235">
        <f>O388*H388</f>
        <v>0</v>
      </c>
      <c r="Q388" s="235">
        <v>0.0033</v>
      </c>
      <c r="R388" s="235">
        <f>Q388*H388</f>
        <v>0.019140000000000001</v>
      </c>
      <c r="S388" s="235">
        <v>0</v>
      </c>
      <c r="T388" s="23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7" t="s">
        <v>178</v>
      </c>
      <c r="AT388" s="237" t="s">
        <v>173</v>
      </c>
      <c r="AU388" s="237" t="s">
        <v>86</v>
      </c>
      <c r="AY388" s="17" t="s">
        <v>171</v>
      </c>
      <c r="BE388" s="238">
        <f>IF(N388="základní",J388,0)</f>
        <v>0</v>
      </c>
      <c r="BF388" s="238">
        <f>IF(N388="snížená",J388,0)</f>
        <v>0</v>
      </c>
      <c r="BG388" s="238">
        <f>IF(N388="zákl. přenesená",J388,0)</f>
        <v>0</v>
      </c>
      <c r="BH388" s="238">
        <f>IF(N388="sníž. přenesená",J388,0)</f>
        <v>0</v>
      </c>
      <c r="BI388" s="238">
        <f>IF(N388="nulová",J388,0)</f>
        <v>0</v>
      </c>
      <c r="BJ388" s="17" t="s">
        <v>84</v>
      </c>
      <c r="BK388" s="238">
        <f>ROUND(I388*H388,2)</f>
        <v>0</v>
      </c>
      <c r="BL388" s="17" t="s">
        <v>178</v>
      </c>
      <c r="BM388" s="237" t="s">
        <v>525</v>
      </c>
    </row>
    <row r="389" s="2" customFormat="1">
      <c r="A389" s="38"/>
      <c r="B389" s="39"/>
      <c r="C389" s="40"/>
      <c r="D389" s="239" t="s">
        <v>179</v>
      </c>
      <c r="E389" s="40"/>
      <c r="F389" s="240" t="s">
        <v>526</v>
      </c>
      <c r="G389" s="40"/>
      <c r="H389" s="40"/>
      <c r="I389" s="241"/>
      <c r="J389" s="40"/>
      <c r="K389" s="40"/>
      <c r="L389" s="44"/>
      <c r="M389" s="242"/>
      <c r="N389" s="243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179</v>
      </c>
      <c r="AU389" s="17" t="s">
        <v>86</v>
      </c>
    </row>
    <row r="390" s="13" customFormat="1">
      <c r="A390" s="13"/>
      <c r="B390" s="244"/>
      <c r="C390" s="245"/>
      <c r="D390" s="246" t="s">
        <v>181</v>
      </c>
      <c r="E390" s="247" t="s">
        <v>1</v>
      </c>
      <c r="F390" s="248" t="s">
        <v>460</v>
      </c>
      <c r="G390" s="245"/>
      <c r="H390" s="249">
        <v>5.7999999999999998</v>
      </c>
      <c r="I390" s="250"/>
      <c r="J390" s="245"/>
      <c r="K390" s="245"/>
      <c r="L390" s="251"/>
      <c r="M390" s="252"/>
      <c r="N390" s="253"/>
      <c r="O390" s="253"/>
      <c r="P390" s="253"/>
      <c r="Q390" s="253"/>
      <c r="R390" s="253"/>
      <c r="S390" s="253"/>
      <c r="T390" s="25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5" t="s">
        <v>181</v>
      </c>
      <c r="AU390" s="255" t="s">
        <v>86</v>
      </c>
      <c r="AV390" s="13" t="s">
        <v>86</v>
      </c>
      <c r="AW390" s="13" t="s">
        <v>33</v>
      </c>
      <c r="AX390" s="13" t="s">
        <v>76</v>
      </c>
      <c r="AY390" s="255" t="s">
        <v>171</v>
      </c>
    </row>
    <row r="391" s="14" customFormat="1">
      <c r="A391" s="14"/>
      <c r="B391" s="256"/>
      <c r="C391" s="257"/>
      <c r="D391" s="246" t="s">
        <v>181</v>
      </c>
      <c r="E391" s="258" t="s">
        <v>1</v>
      </c>
      <c r="F391" s="259" t="s">
        <v>189</v>
      </c>
      <c r="G391" s="257"/>
      <c r="H391" s="260">
        <v>5.7999999999999998</v>
      </c>
      <c r="I391" s="261"/>
      <c r="J391" s="257"/>
      <c r="K391" s="257"/>
      <c r="L391" s="262"/>
      <c r="M391" s="263"/>
      <c r="N391" s="264"/>
      <c r="O391" s="264"/>
      <c r="P391" s="264"/>
      <c r="Q391" s="264"/>
      <c r="R391" s="264"/>
      <c r="S391" s="264"/>
      <c r="T391" s="26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6" t="s">
        <v>181</v>
      </c>
      <c r="AU391" s="266" t="s">
        <v>86</v>
      </c>
      <c r="AV391" s="14" t="s">
        <v>178</v>
      </c>
      <c r="AW391" s="14" t="s">
        <v>33</v>
      </c>
      <c r="AX391" s="14" t="s">
        <v>84</v>
      </c>
      <c r="AY391" s="266" t="s">
        <v>171</v>
      </c>
    </row>
    <row r="392" s="2" customFormat="1" ht="24.15" customHeight="1">
      <c r="A392" s="38"/>
      <c r="B392" s="39"/>
      <c r="C392" s="226" t="s">
        <v>356</v>
      </c>
      <c r="D392" s="226" t="s">
        <v>173</v>
      </c>
      <c r="E392" s="227" t="s">
        <v>527</v>
      </c>
      <c r="F392" s="228" t="s">
        <v>528</v>
      </c>
      <c r="G392" s="229" t="s">
        <v>176</v>
      </c>
      <c r="H392" s="230">
        <v>16.507999999999999</v>
      </c>
      <c r="I392" s="231"/>
      <c r="J392" s="232">
        <f>ROUND(I392*H392,2)</f>
        <v>0</v>
      </c>
      <c r="K392" s="228" t="s">
        <v>177</v>
      </c>
      <c r="L392" s="44"/>
      <c r="M392" s="233" t="s">
        <v>1</v>
      </c>
      <c r="N392" s="234" t="s">
        <v>41</v>
      </c>
      <c r="O392" s="91"/>
      <c r="P392" s="235">
        <f>O392*H392</f>
        <v>0</v>
      </c>
      <c r="Q392" s="235">
        <v>0.28361999999999998</v>
      </c>
      <c r="R392" s="235">
        <f>Q392*H392</f>
        <v>4.6819989599999996</v>
      </c>
      <c r="S392" s="235">
        <v>0</v>
      </c>
      <c r="T392" s="23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7" t="s">
        <v>178</v>
      </c>
      <c r="AT392" s="237" t="s">
        <v>173</v>
      </c>
      <c r="AU392" s="237" t="s">
        <v>86</v>
      </c>
      <c r="AY392" s="17" t="s">
        <v>171</v>
      </c>
      <c r="BE392" s="238">
        <f>IF(N392="základní",J392,0)</f>
        <v>0</v>
      </c>
      <c r="BF392" s="238">
        <f>IF(N392="snížená",J392,0)</f>
        <v>0</v>
      </c>
      <c r="BG392" s="238">
        <f>IF(N392="zákl. přenesená",J392,0)</f>
        <v>0</v>
      </c>
      <c r="BH392" s="238">
        <f>IF(N392="sníž. přenesená",J392,0)</f>
        <v>0</v>
      </c>
      <c r="BI392" s="238">
        <f>IF(N392="nulová",J392,0)</f>
        <v>0</v>
      </c>
      <c r="BJ392" s="17" t="s">
        <v>84</v>
      </c>
      <c r="BK392" s="238">
        <f>ROUND(I392*H392,2)</f>
        <v>0</v>
      </c>
      <c r="BL392" s="17" t="s">
        <v>178</v>
      </c>
      <c r="BM392" s="237" t="s">
        <v>529</v>
      </c>
    </row>
    <row r="393" s="2" customFormat="1">
      <c r="A393" s="38"/>
      <c r="B393" s="39"/>
      <c r="C393" s="40"/>
      <c r="D393" s="239" t="s">
        <v>179</v>
      </c>
      <c r="E393" s="40"/>
      <c r="F393" s="240" t="s">
        <v>530</v>
      </c>
      <c r="G393" s="40"/>
      <c r="H393" s="40"/>
      <c r="I393" s="241"/>
      <c r="J393" s="40"/>
      <c r="K393" s="40"/>
      <c r="L393" s="44"/>
      <c r="M393" s="242"/>
      <c r="N393" s="24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179</v>
      </c>
      <c r="AU393" s="17" t="s">
        <v>86</v>
      </c>
    </row>
    <row r="394" s="13" customFormat="1">
      <c r="A394" s="13"/>
      <c r="B394" s="244"/>
      <c r="C394" s="245"/>
      <c r="D394" s="246" t="s">
        <v>181</v>
      </c>
      <c r="E394" s="247" t="s">
        <v>1</v>
      </c>
      <c r="F394" s="248" t="s">
        <v>531</v>
      </c>
      <c r="G394" s="245"/>
      <c r="H394" s="249">
        <v>3.6080000000000001</v>
      </c>
      <c r="I394" s="250"/>
      <c r="J394" s="245"/>
      <c r="K394" s="245"/>
      <c r="L394" s="251"/>
      <c r="M394" s="252"/>
      <c r="N394" s="253"/>
      <c r="O394" s="253"/>
      <c r="P394" s="253"/>
      <c r="Q394" s="253"/>
      <c r="R394" s="253"/>
      <c r="S394" s="253"/>
      <c r="T394" s="25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5" t="s">
        <v>181</v>
      </c>
      <c r="AU394" s="255" t="s">
        <v>86</v>
      </c>
      <c r="AV394" s="13" t="s">
        <v>86</v>
      </c>
      <c r="AW394" s="13" t="s">
        <v>33</v>
      </c>
      <c r="AX394" s="13" t="s">
        <v>76</v>
      </c>
      <c r="AY394" s="255" t="s">
        <v>171</v>
      </c>
    </row>
    <row r="395" s="13" customFormat="1">
      <c r="A395" s="13"/>
      <c r="B395" s="244"/>
      <c r="C395" s="245"/>
      <c r="D395" s="246" t="s">
        <v>181</v>
      </c>
      <c r="E395" s="247" t="s">
        <v>1</v>
      </c>
      <c r="F395" s="248" t="s">
        <v>532</v>
      </c>
      <c r="G395" s="245"/>
      <c r="H395" s="249">
        <v>12.9</v>
      </c>
      <c r="I395" s="250"/>
      <c r="J395" s="245"/>
      <c r="K395" s="245"/>
      <c r="L395" s="251"/>
      <c r="M395" s="252"/>
      <c r="N395" s="253"/>
      <c r="O395" s="253"/>
      <c r="P395" s="253"/>
      <c r="Q395" s="253"/>
      <c r="R395" s="253"/>
      <c r="S395" s="253"/>
      <c r="T395" s="25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5" t="s">
        <v>181</v>
      </c>
      <c r="AU395" s="255" t="s">
        <v>86</v>
      </c>
      <c r="AV395" s="13" t="s">
        <v>86</v>
      </c>
      <c r="AW395" s="13" t="s">
        <v>33</v>
      </c>
      <c r="AX395" s="13" t="s">
        <v>76</v>
      </c>
      <c r="AY395" s="255" t="s">
        <v>171</v>
      </c>
    </row>
    <row r="396" s="14" customFormat="1">
      <c r="A396" s="14"/>
      <c r="B396" s="256"/>
      <c r="C396" s="257"/>
      <c r="D396" s="246" t="s">
        <v>181</v>
      </c>
      <c r="E396" s="258" t="s">
        <v>1</v>
      </c>
      <c r="F396" s="259" t="s">
        <v>184</v>
      </c>
      <c r="G396" s="257"/>
      <c r="H396" s="260">
        <v>16.507999999999999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181</v>
      </c>
      <c r="AU396" s="266" t="s">
        <v>86</v>
      </c>
      <c r="AV396" s="14" t="s">
        <v>178</v>
      </c>
      <c r="AW396" s="14" t="s">
        <v>33</v>
      </c>
      <c r="AX396" s="14" t="s">
        <v>84</v>
      </c>
      <c r="AY396" s="266" t="s">
        <v>171</v>
      </c>
    </row>
    <row r="397" s="2" customFormat="1" ht="24.15" customHeight="1">
      <c r="A397" s="38"/>
      <c r="B397" s="39"/>
      <c r="C397" s="226" t="s">
        <v>533</v>
      </c>
      <c r="D397" s="226" t="s">
        <v>173</v>
      </c>
      <c r="E397" s="227" t="s">
        <v>534</v>
      </c>
      <c r="F397" s="228" t="s">
        <v>535</v>
      </c>
      <c r="G397" s="229" t="s">
        <v>536</v>
      </c>
      <c r="H397" s="230">
        <v>35</v>
      </c>
      <c r="I397" s="231"/>
      <c r="J397" s="232">
        <f>ROUND(I397*H397,2)</f>
        <v>0</v>
      </c>
      <c r="K397" s="228" t="s">
        <v>177</v>
      </c>
      <c r="L397" s="44"/>
      <c r="M397" s="233" t="s">
        <v>1</v>
      </c>
      <c r="N397" s="234" t="s">
        <v>41</v>
      </c>
      <c r="O397" s="91"/>
      <c r="P397" s="235">
        <f>O397*H397</f>
        <v>0</v>
      </c>
      <c r="Q397" s="235">
        <v>0.00048000000000000001</v>
      </c>
      <c r="R397" s="235">
        <f>Q397*H397</f>
        <v>0.016799999999999999</v>
      </c>
      <c r="S397" s="235">
        <v>0</v>
      </c>
      <c r="T397" s="23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7" t="s">
        <v>178</v>
      </c>
      <c r="AT397" s="237" t="s">
        <v>173</v>
      </c>
      <c r="AU397" s="237" t="s">
        <v>86</v>
      </c>
      <c r="AY397" s="17" t="s">
        <v>171</v>
      </c>
      <c r="BE397" s="238">
        <f>IF(N397="základní",J397,0)</f>
        <v>0</v>
      </c>
      <c r="BF397" s="238">
        <f>IF(N397="snížená",J397,0)</f>
        <v>0</v>
      </c>
      <c r="BG397" s="238">
        <f>IF(N397="zákl. přenesená",J397,0)</f>
        <v>0</v>
      </c>
      <c r="BH397" s="238">
        <f>IF(N397="sníž. přenesená",J397,0)</f>
        <v>0</v>
      </c>
      <c r="BI397" s="238">
        <f>IF(N397="nulová",J397,0)</f>
        <v>0</v>
      </c>
      <c r="BJ397" s="17" t="s">
        <v>84</v>
      </c>
      <c r="BK397" s="238">
        <f>ROUND(I397*H397,2)</f>
        <v>0</v>
      </c>
      <c r="BL397" s="17" t="s">
        <v>178</v>
      </c>
      <c r="BM397" s="237" t="s">
        <v>537</v>
      </c>
    </row>
    <row r="398" s="2" customFormat="1">
      <c r="A398" s="38"/>
      <c r="B398" s="39"/>
      <c r="C398" s="40"/>
      <c r="D398" s="239" t="s">
        <v>179</v>
      </c>
      <c r="E398" s="40"/>
      <c r="F398" s="240" t="s">
        <v>538</v>
      </c>
      <c r="G398" s="40"/>
      <c r="H398" s="40"/>
      <c r="I398" s="241"/>
      <c r="J398" s="40"/>
      <c r="K398" s="40"/>
      <c r="L398" s="44"/>
      <c r="M398" s="242"/>
      <c r="N398" s="243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179</v>
      </c>
      <c r="AU398" s="17" t="s">
        <v>86</v>
      </c>
    </row>
    <row r="399" s="13" customFormat="1">
      <c r="A399" s="13"/>
      <c r="B399" s="244"/>
      <c r="C399" s="245"/>
      <c r="D399" s="246" t="s">
        <v>181</v>
      </c>
      <c r="E399" s="247" t="s">
        <v>1</v>
      </c>
      <c r="F399" s="248" t="s">
        <v>539</v>
      </c>
      <c r="G399" s="245"/>
      <c r="H399" s="249">
        <v>2</v>
      </c>
      <c r="I399" s="250"/>
      <c r="J399" s="245"/>
      <c r="K399" s="245"/>
      <c r="L399" s="251"/>
      <c r="M399" s="252"/>
      <c r="N399" s="253"/>
      <c r="O399" s="253"/>
      <c r="P399" s="253"/>
      <c r="Q399" s="253"/>
      <c r="R399" s="253"/>
      <c r="S399" s="253"/>
      <c r="T399" s="25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5" t="s">
        <v>181</v>
      </c>
      <c r="AU399" s="255" t="s">
        <v>86</v>
      </c>
      <c r="AV399" s="13" t="s">
        <v>86</v>
      </c>
      <c r="AW399" s="13" t="s">
        <v>33</v>
      </c>
      <c r="AX399" s="13" t="s">
        <v>76</v>
      </c>
      <c r="AY399" s="255" t="s">
        <v>171</v>
      </c>
    </row>
    <row r="400" s="13" customFormat="1">
      <c r="A400" s="13"/>
      <c r="B400" s="244"/>
      <c r="C400" s="245"/>
      <c r="D400" s="246" t="s">
        <v>181</v>
      </c>
      <c r="E400" s="247" t="s">
        <v>1</v>
      </c>
      <c r="F400" s="248" t="s">
        <v>540</v>
      </c>
      <c r="G400" s="245"/>
      <c r="H400" s="249">
        <v>9</v>
      </c>
      <c r="I400" s="250"/>
      <c r="J400" s="245"/>
      <c r="K400" s="245"/>
      <c r="L400" s="251"/>
      <c r="M400" s="252"/>
      <c r="N400" s="253"/>
      <c r="O400" s="253"/>
      <c r="P400" s="253"/>
      <c r="Q400" s="253"/>
      <c r="R400" s="253"/>
      <c r="S400" s="253"/>
      <c r="T400" s="25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5" t="s">
        <v>181</v>
      </c>
      <c r="AU400" s="255" t="s">
        <v>86</v>
      </c>
      <c r="AV400" s="13" t="s">
        <v>86</v>
      </c>
      <c r="AW400" s="13" t="s">
        <v>33</v>
      </c>
      <c r="AX400" s="13" t="s">
        <v>76</v>
      </c>
      <c r="AY400" s="255" t="s">
        <v>171</v>
      </c>
    </row>
    <row r="401" s="13" customFormat="1">
      <c r="A401" s="13"/>
      <c r="B401" s="244"/>
      <c r="C401" s="245"/>
      <c r="D401" s="246" t="s">
        <v>181</v>
      </c>
      <c r="E401" s="247" t="s">
        <v>1</v>
      </c>
      <c r="F401" s="248" t="s">
        <v>541</v>
      </c>
      <c r="G401" s="245"/>
      <c r="H401" s="249">
        <v>6</v>
      </c>
      <c r="I401" s="250"/>
      <c r="J401" s="245"/>
      <c r="K401" s="245"/>
      <c r="L401" s="251"/>
      <c r="M401" s="252"/>
      <c r="N401" s="253"/>
      <c r="O401" s="253"/>
      <c r="P401" s="253"/>
      <c r="Q401" s="253"/>
      <c r="R401" s="253"/>
      <c r="S401" s="253"/>
      <c r="T401" s="25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5" t="s">
        <v>181</v>
      </c>
      <c r="AU401" s="255" t="s">
        <v>86</v>
      </c>
      <c r="AV401" s="13" t="s">
        <v>86</v>
      </c>
      <c r="AW401" s="13" t="s">
        <v>33</v>
      </c>
      <c r="AX401" s="13" t="s">
        <v>76</v>
      </c>
      <c r="AY401" s="255" t="s">
        <v>171</v>
      </c>
    </row>
    <row r="402" s="13" customFormat="1">
      <c r="A402" s="13"/>
      <c r="B402" s="244"/>
      <c r="C402" s="245"/>
      <c r="D402" s="246" t="s">
        <v>181</v>
      </c>
      <c r="E402" s="247" t="s">
        <v>1</v>
      </c>
      <c r="F402" s="248" t="s">
        <v>542</v>
      </c>
      <c r="G402" s="245"/>
      <c r="H402" s="249">
        <v>8</v>
      </c>
      <c r="I402" s="250"/>
      <c r="J402" s="245"/>
      <c r="K402" s="245"/>
      <c r="L402" s="251"/>
      <c r="M402" s="252"/>
      <c r="N402" s="253"/>
      <c r="O402" s="253"/>
      <c r="P402" s="253"/>
      <c r="Q402" s="253"/>
      <c r="R402" s="253"/>
      <c r="S402" s="253"/>
      <c r="T402" s="25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5" t="s">
        <v>181</v>
      </c>
      <c r="AU402" s="255" t="s">
        <v>86</v>
      </c>
      <c r="AV402" s="13" t="s">
        <v>86</v>
      </c>
      <c r="AW402" s="13" t="s">
        <v>33</v>
      </c>
      <c r="AX402" s="13" t="s">
        <v>76</v>
      </c>
      <c r="AY402" s="255" t="s">
        <v>171</v>
      </c>
    </row>
    <row r="403" s="13" customFormat="1">
      <c r="A403" s="13"/>
      <c r="B403" s="244"/>
      <c r="C403" s="245"/>
      <c r="D403" s="246" t="s">
        <v>181</v>
      </c>
      <c r="E403" s="247" t="s">
        <v>1</v>
      </c>
      <c r="F403" s="248" t="s">
        <v>543</v>
      </c>
      <c r="G403" s="245"/>
      <c r="H403" s="249">
        <v>6</v>
      </c>
      <c r="I403" s="250"/>
      <c r="J403" s="245"/>
      <c r="K403" s="245"/>
      <c r="L403" s="251"/>
      <c r="M403" s="252"/>
      <c r="N403" s="253"/>
      <c r="O403" s="253"/>
      <c r="P403" s="253"/>
      <c r="Q403" s="253"/>
      <c r="R403" s="253"/>
      <c r="S403" s="253"/>
      <c r="T403" s="25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5" t="s">
        <v>181</v>
      </c>
      <c r="AU403" s="255" t="s">
        <v>86</v>
      </c>
      <c r="AV403" s="13" t="s">
        <v>86</v>
      </c>
      <c r="AW403" s="13" t="s">
        <v>33</v>
      </c>
      <c r="AX403" s="13" t="s">
        <v>76</v>
      </c>
      <c r="AY403" s="255" t="s">
        <v>171</v>
      </c>
    </row>
    <row r="404" s="13" customFormat="1">
      <c r="A404" s="13"/>
      <c r="B404" s="244"/>
      <c r="C404" s="245"/>
      <c r="D404" s="246" t="s">
        <v>181</v>
      </c>
      <c r="E404" s="247" t="s">
        <v>1</v>
      </c>
      <c r="F404" s="248" t="s">
        <v>544</v>
      </c>
      <c r="G404" s="245"/>
      <c r="H404" s="249">
        <v>4</v>
      </c>
      <c r="I404" s="250"/>
      <c r="J404" s="245"/>
      <c r="K404" s="245"/>
      <c r="L404" s="251"/>
      <c r="M404" s="252"/>
      <c r="N404" s="253"/>
      <c r="O404" s="253"/>
      <c r="P404" s="253"/>
      <c r="Q404" s="253"/>
      <c r="R404" s="253"/>
      <c r="S404" s="253"/>
      <c r="T404" s="25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5" t="s">
        <v>181</v>
      </c>
      <c r="AU404" s="255" t="s">
        <v>86</v>
      </c>
      <c r="AV404" s="13" t="s">
        <v>86</v>
      </c>
      <c r="AW404" s="13" t="s">
        <v>33</v>
      </c>
      <c r="AX404" s="13" t="s">
        <v>76</v>
      </c>
      <c r="AY404" s="255" t="s">
        <v>171</v>
      </c>
    </row>
    <row r="405" s="14" customFormat="1">
      <c r="A405" s="14"/>
      <c r="B405" s="256"/>
      <c r="C405" s="257"/>
      <c r="D405" s="246" t="s">
        <v>181</v>
      </c>
      <c r="E405" s="258" t="s">
        <v>1</v>
      </c>
      <c r="F405" s="259" t="s">
        <v>184</v>
      </c>
      <c r="G405" s="257"/>
      <c r="H405" s="260">
        <v>35</v>
      </c>
      <c r="I405" s="261"/>
      <c r="J405" s="257"/>
      <c r="K405" s="257"/>
      <c r="L405" s="262"/>
      <c r="M405" s="263"/>
      <c r="N405" s="264"/>
      <c r="O405" s="264"/>
      <c r="P405" s="264"/>
      <c r="Q405" s="264"/>
      <c r="R405" s="264"/>
      <c r="S405" s="264"/>
      <c r="T405" s="26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6" t="s">
        <v>181</v>
      </c>
      <c r="AU405" s="266" t="s">
        <v>86</v>
      </c>
      <c r="AV405" s="14" t="s">
        <v>178</v>
      </c>
      <c r="AW405" s="14" t="s">
        <v>33</v>
      </c>
      <c r="AX405" s="14" t="s">
        <v>84</v>
      </c>
      <c r="AY405" s="266" t="s">
        <v>171</v>
      </c>
    </row>
    <row r="406" s="2" customFormat="1" ht="24.15" customHeight="1">
      <c r="A406" s="38"/>
      <c r="B406" s="39"/>
      <c r="C406" s="226" t="s">
        <v>361</v>
      </c>
      <c r="D406" s="226" t="s">
        <v>173</v>
      </c>
      <c r="E406" s="227" t="s">
        <v>545</v>
      </c>
      <c r="F406" s="228" t="s">
        <v>546</v>
      </c>
      <c r="G406" s="229" t="s">
        <v>536</v>
      </c>
      <c r="H406" s="230">
        <v>7</v>
      </c>
      <c r="I406" s="231"/>
      <c r="J406" s="232">
        <f>ROUND(I406*H406,2)</f>
        <v>0</v>
      </c>
      <c r="K406" s="228" t="s">
        <v>177</v>
      </c>
      <c r="L406" s="44"/>
      <c r="M406" s="233" t="s">
        <v>1</v>
      </c>
      <c r="N406" s="234" t="s">
        <v>41</v>
      </c>
      <c r="O406" s="91"/>
      <c r="P406" s="235">
        <f>O406*H406</f>
        <v>0</v>
      </c>
      <c r="Q406" s="235">
        <v>0.42153000000000002</v>
      </c>
      <c r="R406" s="235">
        <f>Q406*H406</f>
        <v>2.9507099999999999</v>
      </c>
      <c r="S406" s="235">
        <v>0</v>
      </c>
      <c r="T406" s="236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7" t="s">
        <v>178</v>
      </c>
      <c r="AT406" s="237" t="s">
        <v>173</v>
      </c>
      <c r="AU406" s="237" t="s">
        <v>86</v>
      </c>
      <c r="AY406" s="17" t="s">
        <v>171</v>
      </c>
      <c r="BE406" s="238">
        <f>IF(N406="základní",J406,0)</f>
        <v>0</v>
      </c>
      <c r="BF406" s="238">
        <f>IF(N406="snížená",J406,0)</f>
        <v>0</v>
      </c>
      <c r="BG406" s="238">
        <f>IF(N406="zákl. přenesená",J406,0)</f>
        <v>0</v>
      </c>
      <c r="BH406" s="238">
        <f>IF(N406="sníž. přenesená",J406,0)</f>
        <v>0</v>
      </c>
      <c r="BI406" s="238">
        <f>IF(N406="nulová",J406,0)</f>
        <v>0</v>
      </c>
      <c r="BJ406" s="17" t="s">
        <v>84</v>
      </c>
      <c r="BK406" s="238">
        <f>ROUND(I406*H406,2)</f>
        <v>0</v>
      </c>
      <c r="BL406" s="17" t="s">
        <v>178</v>
      </c>
      <c r="BM406" s="237" t="s">
        <v>547</v>
      </c>
    </row>
    <row r="407" s="2" customFormat="1">
      <c r="A407" s="38"/>
      <c r="B407" s="39"/>
      <c r="C407" s="40"/>
      <c r="D407" s="239" t="s">
        <v>179</v>
      </c>
      <c r="E407" s="40"/>
      <c r="F407" s="240" t="s">
        <v>548</v>
      </c>
      <c r="G407" s="40"/>
      <c r="H407" s="40"/>
      <c r="I407" s="241"/>
      <c r="J407" s="40"/>
      <c r="K407" s="40"/>
      <c r="L407" s="44"/>
      <c r="M407" s="242"/>
      <c r="N407" s="243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179</v>
      </c>
      <c r="AU407" s="17" t="s">
        <v>86</v>
      </c>
    </row>
    <row r="408" s="13" customFormat="1">
      <c r="A408" s="13"/>
      <c r="B408" s="244"/>
      <c r="C408" s="245"/>
      <c r="D408" s="246" t="s">
        <v>181</v>
      </c>
      <c r="E408" s="247" t="s">
        <v>1</v>
      </c>
      <c r="F408" s="248" t="s">
        <v>549</v>
      </c>
      <c r="G408" s="245"/>
      <c r="H408" s="249">
        <v>1</v>
      </c>
      <c r="I408" s="250"/>
      <c r="J408" s="245"/>
      <c r="K408" s="245"/>
      <c r="L408" s="251"/>
      <c r="M408" s="252"/>
      <c r="N408" s="253"/>
      <c r="O408" s="253"/>
      <c r="P408" s="253"/>
      <c r="Q408" s="253"/>
      <c r="R408" s="253"/>
      <c r="S408" s="253"/>
      <c r="T408" s="25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5" t="s">
        <v>181</v>
      </c>
      <c r="AU408" s="255" t="s">
        <v>86</v>
      </c>
      <c r="AV408" s="13" t="s">
        <v>86</v>
      </c>
      <c r="AW408" s="13" t="s">
        <v>33</v>
      </c>
      <c r="AX408" s="13" t="s">
        <v>76</v>
      </c>
      <c r="AY408" s="255" t="s">
        <v>171</v>
      </c>
    </row>
    <row r="409" s="13" customFormat="1">
      <c r="A409" s="13"/>
      <c r="B409" s="244"/>
      <c r="C409" s="245"/>
      <c r="D409" s="246" t="s">
        <v>181</v>
      </c>
      <c r="E409" s="247" t="s">
        <v>1</v>
      </c>
      <c r="F409" s="248" t="s">
        <v>550</v>
      </c>
      <c r="G409" s="245"/>
      <c r="H409" s="249">
        <v>1</v>
      </c>
      <c r="I409" s="250"/>
      <c r="J409" s="245"/>
      <c r="K409" s="245"/>
      <c r="L409" s="251"/>
      <c r="M409" s="252"/>
      <c r="N409" s="253"/>
      <c r="O409" s="253"/>
      <c r="P409" s="253"/>
      <c r="Q409" s="253"/>
      <c r="R409" s="253"/>
      <c r="S409" s="253"/>
      <c r="T409" s="25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5" t="s">
        <v>181</v>
      </c>
      <c r="AU409" s="255" t="s">
        <v>86</v>
      </c>
      <c r="AV409" s="13" t="s">
        <v>86</v>
      </c>
      <c r="AW409" s="13" t="s">
        <v>33</v>
      </c>
      <c r="AX409" s="13" t="s">
        <v>76</v>
      </c>
      <c r="AY409" s="255" t="s">
        <v>171</v>
      </c>
    </row>
    <row r="410" s="13" customFormat="1">
      <c r="A410" s="13"/>
      <c r="B410" s="244"/>
      <c r="C410" s="245"/>
      <c r="D410" s="246" t="s">
        <v>181</v>
      </c>
      <c r="E410" s="247" t="s">
        <v>1</v>
      </c>
      <c r="F410" s="248" t="s">
        <v>551</v>
      </c>
      <c r="G410" s="245"/>
      <c r="H410" s="249">
        <v>1</v>
      </c>
      <c r="I410" s="250"/>
      <c r="J410" s="245"/>
      <c r="K410" s="245"/>
      <c r="L410" s="251"/>
      <c r="M410" s="252"/>
      <c r="N410" s="253"/>
      <c r="O410" s="253"/>
      <c r="P410" s="253"/>
      <c r="Q410" s="253"/>
      <c r="R410" s="253"/>
      <c r="S410" s="253"/>
      <c r="T410" s="25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5" t="s">
        <v>181</v>
      </c>
      <c r="AU410" s="255" t="s">
        <v>86</v>
      </c>
      <c r="AV410" s="13" t="s">
        <v>86</v>
      </c>
      <c r="AW410" s="13" t="s">
        <v>33</v>
      </c>
      <c r="AX410" s="13" t="s">
        <v>76</v>
      </c>
      <c r="AY410" s="255" t="s">
        <v>171</v>
      </c>
    </row>
    <row r="411" s="13" customFormat="1">
      <c r="A411" s="13"/>
      <c r="B411" s="244"/>
      <c r="C411" s="245"/>
      <c r="D411" s="246" t="s">
        <v>181</v>
      </c>
      <c r="E411" s="247" t="s">
        <v>1</v>
      </c>
      <c r="F411" s="248" t="s">
        <v>552</v>
      </c>
      <c r="G411" s="245"/>
      <c r="H411" s="249">
        <v>1</v>
      </c>
      <c r="I411" s="250"/>
      <c r="J411" s="245"/>
      <c r="K411" s="245"/>
      <c r="L411" s="251"/>
      <c r="M411" s="252"/>
      <c r="N411" s="253"/>
      <c r="O411" s="253"/>
      <c r="P411" s="253"/>
      <c r="Q411" s="253"/>
      <c r="R411" s="253"/>
      <c r="S411" s="253"/>
      <c r="T411" s="25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5" t="s">
        <v>181</v>
      </c>
      <c r="AU411" s="255" t="s">
        <v>86</v>
      </c>
      <c r="AV411" s="13" t="s">
        <v>86</v>
      </c>
      <c r="AW411" s="13" t="s">
        <v>33</v>
      </c>
      <c r="AX411" s="13" t="s">
        <v>76</v>
      </c>
      <c r="AY411" s="255" t="s">
        <v>171</v>
      </c>
    </row>
    <row r="412" s="13" customFormat="1">
      <c r="A412" s="13"/>
      <c r="B412" s="244"/>
      <c r="C412" s="245"/>
      <c r="D412" s="246" t="s">
        <v>181</v>
      </c>
      <c r="E412" s="247" t="s">
        <v>1</v>
      </c>
      <c r="F412" s="248" t="s">
        <v>553</v>
      </c>
      <c r="G412" s="245"/>
      <c r="H412" s="249">
        <v>1</v>
      </c>
      <c r="I412" s="250"/>
      <c r="J412" s="245"/>
      <c r="K412" s="245"/>
      <c r="L412" s="251"/>
      <c r="M412" s="252"/>
      <c r="N412" s="253"/>
      <c r="O412" s="253"/>
      <c r="P412" s="253"/>
      <c r="Q412" s="253"/>
      <c r="R412" s="253"/>
      <c r="S412" s="253"/>
      <c r="T412" s="25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5" t="s">
        <v>181</v>
      </c>
      <c r="AU412" s="255" t="s">
        <v>86</v>
      </c>
      <c r="AV412" s="13" t="s">
        <v>86</v>
      </c>
      <c r="AW412" s="13" t="s">
        <v>33</v>
      </c>
      <c r="AX412" s="13" t="s">
        <v>76</v>
      </c>
      <c r="AY412" s="255" t="s">
        <v>171</v>
      </c>
    </row>
    <row r="413" s="13" customFormat="1">
      <c r="A413" s="13"/>
      <c r="B413" s="244"/>
      <c r="C413" s="245"/>
      <c r="D413" s="246" t="s">
        <v>181</v>
      </c>
      <c r="E413" s="247" t="s">
        <v>1</v>
      </c>
      <c r="F413" s="248" t="s">
        <v>554</v>
      </c>
      <c r="G413" s="245"/>
      <c r="H413" s="249">
        <v>1</v>
      </c>
      <c r="I413" s="250"/>
      <c r="J413" s="245"/>
      <c r="K413" s="245"/>
      <c r="L413" s="251"/>
      <c r="M413" s="252"/>
      <c r="N413" s="253"/>
      <c r="O413" s="253"/>
      <c r="P413" s="253"/>
      <c r="Q413" s="253"/>
      <c r="R413" s="253"/>
      <c r="S413" s="253"/>
      <c r="T413" s="25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5" t="s">
        <v>181</v>
      </c>
      <c r="AU413" s="255" t="s">
        <v>86</v>
      </c>
      <c r="AV413" s="13" t="s">
        <v>86</v>
      </c>
      <c r="AW413" s="13" t="s">
        <v>33</v>
      </c>
      <c r="AX413" s="13" t="s">
        <v>76</v>
      </c>
      <c r="AY413" s="255" t="s">
        <v>171</v>
      </c>
    </row>
    <row r="414" s="13" customFormat="1">
      <c r="A414" s="13"/>
      <c r="B414" s="244"/>
      <c r="C414" s="245"/>
      <c r="D414" s="246" t="s">
        <v>181</v>
      </c>
      <c r="E414" s="247" t="s">
        <v>1</v>
      </c>
      <c r="F414" s="248" t="s">
        <v>555</v>
      </c>
      <c r="G414" s="245"/>
      <c r="H414" s="249">
        <v>1</v>
      </c>
      <c r="I414" s="250"/>
      <c r="J414" s="245"/>
      <c r="K414" s="245"/>
      <c r="L414" s="251"/>
      <c r="M414" s="252"/>
      <c r="N414" s="253"/>
      <c r="O414" s="253"/>
      <c r="P414" s="253"/>
      <c r="Q414" s="253"/>
      <c r="R414" s="253"/>
      <c r="S414" s="253"/>
      <c r="T414" s="25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5" t="s">
        <v>181</v>
      </c>
      <c r="AU414" s="255" t="s">
        <v>86</v>
      </c>
      <c r="AV414" s="13" t="s">
        <v>86</v>
      </c>
      <c r="AW414" s="13" t="s">
        <v>33</v>
      </c>
      <c r="AX414" s="13" t="s">
        <v>76</v>
      </c>
      <c r="AY414" s="255" t="s">
        <v>171</v>
      </c>
    </row>
    <row r="415" s="14" customFormat="1">
      <c r="A415" s="14"/>
      <c r="B415" s="256"/>
      <c r="C415" s="257"/>
      <c r="D415" s="246" t="s">
        <v>181</v>
      </c>
      <c r="E415" s="258" t="s">
        <v>1</v>
      </c>
      <c r="F415" s="259" t="s">
        <v>184</v>
      </c>
      <c r="G415" s="257"/>
      <c r="H415" s="260">
        <v>7</v>
      </c>
      <c r="I415" s="261"/>
      <c r="J415" s="257"/>
      <c r="K415" s="257"/>
      <c r="L415" s="262"/>
      <c r="M415" s="263"/>
      <c r="N415" s="264"/>
      <c r="O415" s="264"/>
      <c r="P415" s="264"/>
      <c r="Q415" s="264"/>
      <c r="R415" s="264"/>
      <c r="S415" s="264"/>
      <c r="T415" s="26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6" t="s">
        <v>181</v>
      </c>
      <c r="AU415" s="266" t="s">
        <v>86</v>
      </c>
      <c r="AV415" s="14" t="s">
        <v>178</v>
      </c>
      <c r="AW415" s="14" t="s">
        <v>33</v>
      </c>
      <c r="AX415" s="14" t="s">
        <v>84</v>
      </c>
      <c r="AY415" s="266" t="s">
        <v>171</v>
      </c>
    </row>
    <row r="416" s="2" customFormat="1" ht="24.15" customHeight="1">
      <c r="A416" s="38"/>
      <c r="B416" s="39"/>
      <c r="C416" s="267" t="s">
        <v>556</v>
      </c>
      <c r="D416" s="267" t="s">
        <v>304</v>
      </c>
      <c r="E416" s="268" t="s">
        <v>557</v>
      </c>
      <c r="F416" s="269" t="s">
        <v>558</v>
      </c>
      <c r="G416" s="270" t="s">
        <v>536</v>
      </c>
      <c r="H416" s="271">
        <v>2</v>
      </c>
      <c r="I416" s="272"/>
      <c r="J416" s="273">
        <f>ROUND(I416*H416,2)</f>
        <v>0</v>
      </c>
      <c r="K416" s="269" t="s">
        <v>177</v>
      </c>
      <c r="L416" s="274"/>
      <c r="M416" s="275" t="s">
        <v>1</v>
      </c>
      <c r="N416" s="276" t="s">
        <v>41</v>
      </c>
      <c r="O416" s="91"/>
      <c r="P416" s="235">
        <f>O416*H416</f>
        <v>0</v>
      </c>
      <c r="Q416" s="235">
        <v>0.012489999999999999</v>
      </c>
      <c r="R416" s="235">
        <f>Q416*H416</f>
        <v>0.024979999999999999</v>
      </c>
      <c r="S416" s="235">
        <v>0</v>
      </c>
      <c r="T416" s="23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37" t="s">
        <v>205</v>
      </c>
      <c r="AT416" s="237" t="s">
        <v>304</v>
      </c>
      <c r="AU416" s="237" t="s">
        <v>86</v>
      </c>
      <c r="AY416" s="17" t="s">
        <v>171</v>
      </c>
      <c r="BE416" s="238">
        <f>IF(N416="základní",J416,0)</f>
        <v>0</v>
      </c>
      <c r="BF416" s="238">
        <f>IF(N416="snížená",J416,0)</f>
        <v>0</v>
      </c>
      <c r="BG416" s="238">
        <f>IF(N416="zákl. přenesená",J416,0)</f>
        <v>0</v>
      </c>
      <c r="BH416" s="238">
        <f>IF(N416="sníž. přenesená",J416,0)</f>
        <v>0</v>
      </c>
      <c r="BI416" s="238">
        <f>IF(N416="nulová",J416,0)</f>
        <v>0</v>
      </c>
      <c r="BJ416" s="17" t="s">
        <v>84</v>
      </c>
      <c r="BK416" s="238">
        <f>ROUND(I416*H416,2)</f>
        <v>0</v>
      </c>
      <c r="BL416" s="17" t="s">
        <v>178</v>
      </c>
      <c r="BM416" s="237" t="s">
        <v>559</v>
      </c>
    </row>
    <row r="417" s="2" customFormat="1" ht="37.8" customHeight="1">
      <c r="A417" s="38"/>
      <c r="B417" s="39"/>
      <c r="C417" s="267" t="s">
        <v>367</v>
      </c>
      <c r="D417" s="267" t="s">
        <v>304</v>
      </c>
      <c r="E417" s="268" t="s">
        <v>560</v>
      </c>
      <c r="F417" s="269" t="s">
        <v>561</v>
      </c>
      <c r="G417" s="270" t="s">
        <v>536</v>
      </c>
      <c r="H417" s="271">
        <v>1</v>
      </c>
      <c r="I417" s="272"/>
      <c r="J417" s="273">
        <f>ROUND(I417*H417,2)</f>
        <v>0</v>
      </c>
      <c r="K417" s="269" t="s">
        <v>177</v>
      </c>
      <c r="L417" s="274"/>
      <c r="M417" s="275" t="s">
        <v>1</v>
      </c>
      <c r="N417" s="276" t="s">
        <v>41</v>
      </c>
      <c r="O417" s="91"/>
      <c r="P417" s="235">
        <f>O417*H417</f>
        <v>0</v>
      </c>
      <c r="Q417" s="235">
        <v>0.01521</v>
      </c>
      <c r="R417" s="235">
        <f>Q417*H417</f>
        <v>0.01521</v>
      </c>
      <c r="S417" s="235">
        <v>0</v>
      </c>
      <c r="T417" s="236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7" t="s">
        <v>205</v>
      </c>
      <c r="AT417" s="237" t="s">
        <v>304</v>
      </c>
      <c r="AU417" s="237" t="s">
        <v>86</v>
      </c>
      <c r="AY417" s="17" t="s">
        <v>171</v>
      </c>
      <c r="BE417" s="238">
        <f>IF(N417="základní",J417,0)</f>
        <v>0</v>
      </c>
      <c r="BF417" s="238">
        <f>IF(N417="snížená",J417,0)</f>
        <v>0</v>
      </c>
      <c r="BG417" s="238">
        <f>IF(N417="zákl. přenesená",J417,0)</f>
        <v>0</v>
      </c>
      <c r="BH417" s="238">
        <f>IF(N417="sníž. přenesená",J417,0)</f>
        <v>0</v>
      </c>
      <c r="BI417" s="238">
        <f>IF(N417="nulová",J417,0)</f>
        <v>0</v>
      </c>
      <c r="BJ417" s="17" t="s">
        <v>84</v>
      </c>
      <c r="BK417" s="238">
        <f>ROUND(I417*H417,2)</f>
        <v>0</v>
      </c>
      <c r="BL417" s="17" t="s">
        <v>178</v>
      </c>
      <c r="BM417" s="237" t="s">
        <v>562</v>
      </c>
    </row>
    <row r="418" s="2" customFormat="1" ht="24.15" customHeight="1">
      <c r="A418" s="38"/>
      <c r="B418" s="39"/>
      <c r="C418" s="267" t="s">
        <v>563</v>
      </c>
      <c r="D418" s="267" t="s">
        <v>304</v>
      </c>
      <c r="E418" s="268" t="s">
        <v>564</v>
      </c>
      <c r="F418" s="269" t="s">
        <v>565</v>
      </c>
      <c r="G418" s="270" t="s">
        <v>536</v>
      </c>
      <c r="H418" s="271">
        <v>1</v>
      </c>
      <c r="I418" s="272"/>
      <c r="J418" s="273">
        <f>ROUND(I418*H418,2)</f>
        <v>0</v>
      </c>
      <c r="K418" s="269" t="s">
        <v>177</v>
      </c>
      <c r="L418" s="274"/>
      <c r="M418" s="275" t="s">
        <v>1</v>
      </c>
      <c r="N418" s="276" t="s">
        <v>41</v>
      </c>
      <c r="O418" s="91"/>
      <c r="P418" s="235">
        <f>O418*H418</f>
        <v>0</v>
      </c>
      <c r="Q418" s="235">
        <v>0.018679999999999999</v>
      </c>
      <c r="R418" s="235">
        <f>Q418*H418</f>
        <v>0.018679999999999999</v>
      </c>
      <c r="S418" s="235">
        <v>0</v>
      </c>
      <c r="T418" s="236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7" t="s">
        <v>205</v>
      </c>
      <c r="AT418" s="237" t="s">
        <v>304</v>
      </c>
      <c r="AU418" s="237" t="s">
        <v>86</v>
      </c>
      <c r="AY418" s="17" t="s">
        <v>171</v>
      </c>
      <c r="BE418" s="238">
        <f>IF(N418="základní",J418,0)</f>
        <v>0</v>
      </c>
      <c r="BF418" s="238">
        <f>IF(N418="snížená",J418,0)</f>
        <v>0</v>
      </c>
      <c r="BG418" s="238">
        <f>IF(N418="zákl. přenesená",J418,0)</f>
        <v>0</v>
      </c>
      <c r="BH418" s="238">
        <f>IF(N418="sníž. přenesená",J418,0)</f>
        <v>0</v>
      </c>
      <c r="BI418" s="238">
        <f>IF(N418="nulová",J418,0)</f>
        <v>0</v>
      </c>
      <c r="BJ418" s="17" t="s">
        <v>84</v>
      </c>
      <c r="BK418" s="238">
        <f>ROUND(I418*H418,2)</f>
        <v>0</v>
      </c>
      <c r="BL418" s="17" t="s">
        <v>178</v>
      </c>
      <c r="BM418" s="237" t="s">
        <v>566</v>
      </c>
    </row>
    <row r="419" s="2" customFormat="1" ht="33" customHeight="1">
      <c r="A419" s="38"/>
      <c r="B419" s="39"/>
      <c r="C419" s="267" t="s">
        <v>370</v>
      </c>
      <c r="D419" s="267" t="s">
        <v>304</v>
      </c>
      <c r="E419" s="268" t="s">
        <v>567</v>
      </c>
      <c r="F419" s="269" t="s">
        <v>568</v>
      </c>
      <c r="G419" s="270" t="s">
        <v>536</v>
      </c>
      <c r="H419" s="271">
        <v>6</v>
      </c>
      <c r="I419" s="272"/>
      <c r="J419" s="273">
        <f>ROUND(I419*H419,2)</f>
        <v>0</v>
      </c>
      <c r="K419" s="269" t="s">
        <v>177</v>
      </c>
      <c r="L419" s="274"/>
      <c r="M419" s="275" t="s">
        <v>1</v>
      </c>
      <c r="N419" s="276" t="s">
        <v>41</v>
      </c>
      <c r="O419" s="91"/>
      <c r="P419" s="235">
        <f>O419*H419</f>
        <v>0</v>
      </c>
      <c r="Q419" s="235">
        <v>0.012489999999999999</v>
      </c>
      <c r="R419" s="235">
        <f>Q419*H419</f>
        <v>0.074939999999999993</v>
      </c>
      <c r="S419" s="235">
        <v>0</v>
      </c>
      <c r="T419" s="236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37" t="s">
        <v>205</v>
      </c>
      <c r="AT419" s="237" t="s">
        <v>304</v>
      </c>
      <c r="AU419" s="237" t="s">
        <v>86</v>
      </c>
      <c r="AY419" s="17" t="s">
        <v>171</v>
      </c>
      <c r="BE419" s="238">
        <f>IF(N419="základní",J419,0)</f>
        <v>0</v>
      </c>
      <c r="BF419" s="238">
        <f>IF(N419="snížená",J419,0)</f>
        <v>0</v>
      </c>
      <c r="BG419" s="238">
        <f>IF(N419="zákl. přenesená",J419,0)</f>
        <v>0</v>
      </c>
      <c r="BH419" s="238">
        <f>IF(N419="sníž. přenesená",J419,0)</f>
        <v>0</v>
      </c>
      <c r="BI419" s="238">
        <f>IF(N419="nulová",J419,0)</f>
        <v>0</v>
      </c>
      <c r="BJ419" s="17" t="s">
        <v>84</v>
      </c>
      <c r="BK419" s="238">
        <f>ROUND(I419*H419,2)</f>
        <v>0</v>
      </c>
      <c r="BL419" s="17" t="s">
        <v>178</v>
      </c>
      <c r="BM419" s="237" t="s">
        <v>569</v>
      </c>
    </row>
    <row r="420" s="13" customFormat="1">
      <c r="A420" s="13"/>
      <c r="B420" s="244"/>
      <c r="C420" s="245"/>
      <c r="D420" s="246" t="s">
        <v>181</v>
      </c>
      <c r="E420" s="247" t="s">
        <v>1</v>
      </c>
      <c r="F420" s="248" t="s">
        <v>570</v>
      </c>
      <c r="G420" s="245"/>
      <c r="H420" s="249">
        <v>2</v>
      </c>
      <c r="I420" s="250"/>
      <c r="J420" s="245"/>
      <c r="K420" s="245"/>
      <c r="L420" s="251"/>
      <c r="M420" s="252"/>
      <c r="N420" s="253"/>
      <c r="O420" s="253"/>
      <c r="P420" s="253"/>
      <c r="Q420" s="253"/>
      <c r="R420" s="253"/>
      <c r="S420" s="253"/>
      <c r="T420" s="25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5" t="s">
        <v>181</v>
      </c>
      <c r="AU420" s="255" t="s">
        <v>86</v>
      </c>
      <c r="AV420" s="13" t="s">
        <v>86</v>
      </c>
      <c r="AW420" s="13" t="s">
        <v>33</v>
      </c>
      <c r="AX420" s="13" t="s">
        <v>76</v>
      </c>
      <c r="AY420" s="255" t="s">
        <v>171</v>
      </c>
    </row>
    <row r="421" s="13" customFormat="1">
      <c r="A421" s="13"/>
      <c r="B421" s="244"/>
      <c r="C421" s="245"/>
      <c r="D421" s="246" t="s">
        <v>181</v>
      </c>
      <c r="E421" s="247" t="s">
        <v>1</v>
      </c>
      <c r="F421" s="248" t="s">
        <v>571</v>
      </c>
      <c r="G421" s="245"/>
      <c r="H421" s="249">
        <v>4</v>
      </c>
      <c r="I421" s="250"/>
      <c r="J421" s="245"/>
      <c r="K421" s="245"/>
      <c r="L421" s="251"/>
      <c r="M421" s="252"/>
      <c r="N421" s="253"/>
      <c r="O421" s="253"/>
      <c r="P421" s="253"/>
      <c r="Q421" s="253"/>
      <c r="R421" s="253"/>
      <c r="S421" s="253"/>
      <c r="T421" s="25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5" t="s">
        <v>181</v>
      </c>
      <c r="AU421" s="255" t="s">
        <v>86</v>
      </c>
      <c r="AV421" s="13" t="s">
        <v>86</v>
      </c>
      <c r="AW421" s="13" t="s">
        <v>33</v>
      </c>
      <c r="AX421" s="13" t="s">
        <v>76</v>
      </c>
      <c r="AY421" s="255" t="s">
        <v>171</v>
      </c>
    </row>
    <row r="422" s="14" customFormat="1">
      <c r="A422" s="14"/>
      <c r="B422" s="256"/>
      <c r="C422" s="257"/>
      <c r="D422" s="246" t="s">
        <v>181</v>
      </c>
      <c r="E422" s="258" t="s">
        <v>1</v>
      </c>
      <c r="F422" s="259" t="s">
        <v>184</v>
      </c>
      <c r="G422" s="257"/>
      <c r="H422" s="260">
        <v>6</v>
      </c>
      <c r="I422" s="261"/>
      <c r="J422" s="257"/>
      <c r="K422" s="257"/>
      <c r="L422" s="262"/>
      <c r="M422" s="263"/>
      <c r="N422" s="264"/>
      <c r="O422" s="264"/>
      <c r="P422" s="264"/>
      <c r="Q422" s="264"/>
      <c r="R422" s="264"/>
      <c r="S422" s="264"/>
      <c r="T422" s="26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6" t="s">
        <v>181</v>
      </c>
      <c r="AU422" s="266" t="s">
        <v>86</v>
      </c>
      <c r="AV422" s="14" t="s">
        <v>178</v>
      </c>
      <c r="AW422" s="14" t="s">
        <v>33</v>
      </c>
      <c r="AX422" s="14" t="s">
        <v>84</v>
      </c>
      <c r="AY422" s="266" t="s">
        <v>171</v>
      </c>
    </row>
    <row r="423" s="2" customFormat="1" ht="33" customHeight="1">
      <c r="A423" s="38"/>
      <c r="B423" s="39"/>
      <c r="C423" s="267" t="s">
        <v>572</v>
      </c>
      <c r="D423" s="267" t="s">
        <v>304</v>
      </c>
      <c r="E423" s="268" t="s">
        <v>573</v>
      </c>
      <c r="F423" s="269" t="s">
        <v>574</v>
      </c>
      <c r="G423" s="270" t="s">
        <v>536</v>
      </c>
      <c r="H423" s="271">
        <v>14</v>
      </c>
      <c r="I423" s="272"/>
      <c r="J423" s="273">
        <f>ROUND(I423*H423,2)</f>
        <v>0</v>
      </c>
      <c r="K423" s="269" t="s">
        <v>177</v>
      </c>
      <c r="L423" s="274"/>
      <c r="M423" s="275" t="s">
        <v>1</v>
      </c>
      <c r="N423" s="276" t="s">
        <v>41</v>
      </c>
      <c r="O423" s="91"/>
      <c r="P423" s="235">
        <f>O423*H423</f>
        <v>0</v>
      </c>
      <c r="Q423" s="235">
        <v>0.01521</v>
      </c>
      <c r="R423" s="235">
        <f>Q423*H423</f>
        <v>0.21293999999999999</v>
      </c>
      <c r="S423" s="235">
        <v>0</v>
      </c>
      <c r="T423" s="236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7" t="s">
        <v>205</v>
      </c>
      <c r="AT423" s="237" t="s">
        <v>304</v>
      </c>
      <c r="AU423" s="237" t="s">
        <v>86</v>
      </c>
      <c r="AY423" s="17" t="s">
        <v>171</v>
      </c>
      <c r="BE423" s="238">
        <f>IF(N423="základní",J423,0)</f>
        <v>0</v>
      </c>
      <c r="BF423" s="238">
        <f>IF(N423="snížená",J423,0)</f>
        <v>0</v>
      </c>
      <c r="BG423" s="238">
        <f>IF(N423="zákl. přenesená",J423,0)</f>
        <v>0</v>
      </c>
      <c r="BH423" s="238">
        <f>IF(N423="sníž. přenesená",J423,0)</f>
        <v>0</v>
      </c>
      <c r="BI423" s="238">
        <f>IF(N423="nulová",J423,0)</f>
        <v>0</v>
      </c>
      <c r="BJ423" s="17" t="s">
        <v>84</v>
      </c>
      <c r="BK423" s="238">
        <f>ROUND(I423*H423,2)</f>
        <v>0</v>
      </c>
      <c r="BL423" s="17" t="s">
        <v>178</v>
      </c>
      <c r="BM423" s="237" t="s">
        <v>575</v>
      </c>
    </row>
    <row r="424" s="2" customFormat="1" ht="33" customHeight="1">
      <c r="A424" s="38"/>
      <c r="B424" s="39"/>
      <c r="C424" s="267" t="s">
        <v>375</v>
      </c>
      <c r="D424" s="267" t="s">
        <v>304</v>
      </c>
      <c r="E424" s="268" t="s">
        <v>576</v>
      </c>
      <c r="F424" s="269" t="s">
        <v>577</v>
      </c>
      <c r="G424" s="270" t="s">
        <v>536</v>
      </c>
      <c r="H424" s="271">
        <v>4</v>
      </c>
      <c r="I424" s="272"/>
      <c r="J424" s="273">
        <f>ROUND(I424*H424,2)</f>
        <v>0</v>
      </c>
      <c r="K424" s="269" t="s">
        <v>177</v>
      </c>
      <c r="L424" s="274"/>
      <c r="M424" s="275" t="s">
        <v>1</v>
      </c>
      <c r="N424" s="276" t="s">
        <v>41</v>
      </c>
      <c r="O424" s="91"/>
      <c r="P424" s="235">
        <f>O424*H424</f>
        <v>0</v>
      </c>
      <c r="Q424" s="235">
        <v>0.01272</v>
      </c>
      <c r="R424" s="235">
        <f>Q424*H424</f>
        <v>0.050880000000000002</v>
      </c>
      <c r="S424" s="235">
        <v>0</v>
      </c>
      <c r="T424" s="236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7" t="s">
        <v>205</v>
      </c>
      <c r="AT424" s="237" t="s">
        <v>304</v>
      </c>
      <c r="AU424" s="237" t="s">
        <v>86</v>
      </c>
      <c r="AY424" s="17" t="s">
        <v>171</v>
      </c>
      <c r="BE424" s="238">
        <f>IF(N424="základní",J424,0)</f>
        <v>0</v>
      </c>
      <c r="BF424" s="238">
        <f>IF(N424="snížená",J424,0)</f>
        <v>0</v>
      </c>
      <c r="BG424" s="238">
        <f>IF(N424="zákl. přenesená",J424,0)</f>
        <v>0</v>
      </c>
      <c r="BH424" s="238">
        <f>IF(N424="sníž. přenesená",J424,0)</f>
        <v>0</v>
      </c>
      <c r="BI424" s="238">
        <f>IF(N424="nulová",J424,0)</f>
        <v>0</v>
      </c>
      <c r="BJ424" s="17" t="s">
        <v>84</v>
      </c>
      <c r="BK424" s="238">
        <f>ROUND(I424*H424,2)</f>
        <v>0</v>
      </c>
      <c r="BL424" s="17" t="s">
        <v>178</v>
      </c>
      <c r="BM424" s="237" t="s">
        <v>578</v>
      </c>
    </row>
    <row r="425" s="2" customFormat="1" ht="33" customHeight="1">
      <c r="A425" s="38"/>
      <c r="B425" s="39"/>
      <c r="C425" s="267" t="s">
        <v>579</v>
      </c>
      <c r="D425" s="267" t="s">
        <v>304</v>
      </c>
      <c r="E425" s="268" t="s">
        <v>580</v>
      </c>
      <c r="F425" s="269" t="s">
        <v>581</v>
      </c>
      <c r="G425" s="270" t="s">
        <v>536</v>
      </c>
      <c r="H425" s="271">
        <v>10</v>
      </c>
      <c r="I425" s="272"/>
      <c r="J425" s="273">
        <f>ROUND(I425*H425,2)</f>
        <v>0</v>
      </c>
      <c r="K425" s="269" t="s">
        <v>177</v>
      </c>
      <c r="L425" s="274"/>
      <c r="M425" s="275" t="s">
        <v>1</v>
      </c>
      <c r="N425" s="276" t="s">
        <v>41</v>
      </c>
      <c r="O425" s="91"/>
      <c r="P425" s="235">
        <f>O425*H425</f>
        <v>0</v>
      </c>
      <c r="Q425" s="235">
        <v>0.012250000000000001</v>
      </c>
      <c r="R425" s="235">
        <f>Q425*H425</f>
        <v>0.1225</v>
      </c>
      <c r="S425" s="235">
        <v>0</v>
      </c>
      <c r="T425" s="236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37" t="s">
        <v>205</v>
      </c>
      <c r="AT425" s="237" t="s">
        <v>304</v>
      </c>
      <c r="AU425" s="237" t="s">
        <v>86</v>
      </c>
      <c r="AY425" s="17" t="s">
        <v>171</v>
      </c>
      <c r="BE425" s="238">
        <f>IF(N425="základní",J425,0)</f>
        <v>0</v>
      </c>
      <c r="BF425" s="238">
        <f>IF(N425="snížená",J425,0)</f>
        <v>0</v>
      </c>
      <c r="BG425" s="238">
        <f>IF(N425="zákl. přenesená",J425,0)</f>
        <v>0</v>
      </c>
      <c r="BH425" s="238">
        <f>IF(N425="sníž. přenesená",J425,0)</f>
        <v>0</v>
      </c>
      <c r="BI425" s="238">
        <f>IF(N425="nulová",J425,0)</f>
        <v>0</v>
      </c>
      <c r="BJ425" s="17" t="s">
        <v>84</v>
      </c>
      <c r="BK425" s="238">
        <f>ROUND(I425*H425,2)</f>
        <v>0</v>
      </c>
      <c r="BL425" s="17" t="s">
        <v>178</v>
      </c>
      <c r="BM425" s="237" t="s">
        <v>582</v>
      </c>
    </row>
    <row r="426" s="2" customFormat="1" ht="33" customHeight="1">
      <c r="A426" s="38"/>
      <c r="B426" s="39"/>
      <c r="C426" s="267" t="s">
        <v>381</v>
      </c>
      <c r="D426" s="267" t="s">
        <v>304</v>
      </c>
      <c r="E426" s="268" t="s">
        <v>583</v>
      </c>
      <c r="F426" s="269" t="s">
        <v>584</v>
      </c>
      <c r="G426" s="270" t="s">
        <v>536</v>
      </c>
      <c r="H426" s="271">
        <v>2</v>
      </c>
      <c r="I426" s="272"/>
      <c r="J426" s="273">
        <f>ROUND(I426*H426,2)</f>
        <v>0</v>
      </c>
      <c r="K426" s="269" t="s">
        <v>177</v>
      </c>
      <c r="L426" s="274"/>
      <c r="M426" s="275" t="s">
        <v>1</v>
      </c>
      <c r="N426" s="276" t="s">
        <v>41</v>
      </c>
      <c r="O426" s="91"/>
      <c r="P426" s="235">
        <f>O426*H426</f>
        <v>0</v>
      </c>
      <c r="Q426" s="235">
        <v>0.014890000000000001</v>
      </c>
      <c r="R426" s="235">
        <f>Q426*H426</f>
        <v>0.029780000000000001</v>
      </c>
      <c r="S426" s="235">
        <v>0</v>
      </c>
      <c r="T426" s="23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7" t="s">
        <v>205</v>
      </c>
      <c r="AT426" s="237" t="s">
        <v>304</v>
      </c>
      <c r="AU426" s="237" t="s">
        <v>86</v>
      </c>
      <c r="AY426" s="17" t="s">
        <v>171</v>
      </c>
      <c r="BE426" s="238">
        <f>IF(N426="základní",J426,0)</f>
        <v>0</v>
      </c>
      <c r="BF426" s="238">
        <f>IF(N426="snížená",J426,0)</f>
        <v>0</v>
      </c>
      <c r="BG426" s="238">
        <f>IF(N426="zákl. přenesená",J426,0)</f>
        <v>0</v>
      </c>
      <c r="BH426" s="238">
        <f>IF(N426="sníž. přenesená",J426,0)</f>
        <v>0</v>
      </c>
      <c r="BI426" s="238">
        <f>IF(N426="nulová",J426,0)</f>
        <v>0</v>
      </c>
      <c r="BJ426" s="17" t="s">
        <v>84</v>
      </c>
      <c r="BK426" s="238">
        <f>ROUND(I426*H426,2)</f>
        <v>0</v>
      </c>
      <c r="BL426" s="17" t="s">
        <v>178</v>
      </c>
      <c r="BM426" s="237" t="s">
        <v>585</v>
      </c>
    </row>
    <row r="427" s="2" customFormat="1" ht="33" customHeight="1">
      <c r="A427" s="38"/>
      <c r="B427" s="39"/>
      <c r="C427" s="267" t="s">
        <v>586</v>
      </c>
      <c r="D427" s="267" t="s">
        <v>304</v>
      </c>
      <c r="E427" s="268" t="s">
        <v>587</v>
      </c>
      <c r="F427" s="269" t="s">
        <v>588</v>
      </c>
      <c r="G427" s="270" t="s">
        <v>536</v>
      </c>
      <c r="H427" s="271">
        <v>2</v>
      </c>
      <c r="I427" s="272"/>
      <c r="J427" s="273">
        <f>ROUND(I427*H427,2)</f>
        <v>0</v>
      </c>
      <c r="K427" s="269" t="s">
        <v>177</v>
      </c>
      <c r="L427" s="274"/>
      <c r="M427" s="275" t="s">
        <v>1</v>
      </c>
      <c r="N427" s="276" t="s">
        <v>41</v>
      </c>
      <c r="O427" s="91"/>
      <c r="P427" s="235">
        <f>O427*H427</f>
        <v>0</v>
      </c>
      <c r="Q427" s="235">
        <v>0.01553</v>
      </c>
      <c r="R427" s="235">
        <f>Q427*H427</f>
        <v>0.031060000000000001</v>
      </c>
      <c r="S427" s="235">
        <v>0</v>
      </c>
      <c r="T427" s="236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7" t="s">
        <v>205</v>
      </c>
      <c r="AT427" s="237" t="s">
        <v>304</v>
      </c>
      <c r="AU427" s="237" t="s">
        <v>86</v>
      </c>
      <c r="AY427" s="17" t="s">
        <v>171</v>
      </c>
      <c r="BE427" s="238">
        <f>IF(N427="základní",J427,0)</f>
        <v>0</v>
      </c>
      <c r="BF427" s="238">
        <f>IF(N427="snížená",J427,0)</f>
        <v>0</v>
      </c>
      <c r="BG427" s="238">
        <f>IF(N427="zákl. přenesená",J427,0)</f>
        <v>0</v>
      </c>
      <c r="BH427" s="238">
        <f>IF(N427="sníž. přenesená",J427,0)</f>
        <v>0</v>
      </c>
      <c r="BI427" s="238">
        <f>IF(N427="nulová",J427,0)</f>
        <v>0</v>
      </c>
      <c r="BJ427" s="17" t="s">
        <v>84</v>
      </c>
      <c r="BK427" s="238">
        <f>ROUND(I427*H427,2)</f>
        <v>0</v>
      </c>
      <c r="BL427" s="17" t="s">
        <v>178</v>
      </c>
      <c r="BM427" s="237" t="s">
        <v>589</v>
      </c>
    </row>
    <row r="428" s="2" customFormat="1" ht="24.15" customHeight="1">
      <c r="A428" s="38"/>
      <c r="B428" s="39"/>
      <c r="C428" s="226" t="s">
        <v>387</v>
      </c>
      <c r="D428" s="226" t="s">
        <v>173</v>
      </c>
      <c r="E428" s="227" t="s">
        <v>590</v>
      </c>
      <c r="F428" s="228" t="s">
        <v>591</v>
      </c>
      <c r="G428" s="229" t="s">
        <v>536</v>
      </c>
      <c r="H428" s="230">
        <v>3</v>
      </c>
      <c r="I428" s="231"/>
      <c r="J428" s="232">
        <f>ROUND(I428*H428,2)</f>
        <v>0</v>
      </c>
      <c r="K428" s="228" t="s">
        <v>177</v>
      </c>
      <c r="L428" s="44"/>
      <c r="M428" s="233" t="s">
        <v>1</v>
      </c>
      <c r="N428" s="234" t="s">
        <v>41</v>
      </c>
      <c r="O428" s="91"/>
      <c r="P428" s="235">
        <f>O428*H428</f>
        <v>0</v>
      </c>
      <c r="Q428" s="235">
        <v>0.00096000000000000002</v>
      </c>
      <c r="R428" s="235">
        <f>Q428*H428</f>
        <v>0.0028800000000000002</v>
      </c>
      <c r="S428" s="235">
        <v>0</v>
      </c>
      <c r="T428" s="236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7" t="s">
        <v>178</v>
      </c>
      <c r="AT428" s="237" t="s">
        <v>173</v>
      </c>
      <c r="AU428" s="237" t="s">
        <v>86</v>
      </c>
      <c r="AY428" s="17" t="s">
        <v>171</v>
      </c>
      <c r="BE428" s="238">
        <f>IF(N428="základní",J428,0)</f>
        <v>0</v>
      </c>
      <c r="BF428" s="238">
        <f>IF(N428="snížená",J428,0)</f>
        <v>0</v>
      </c>
      <c r="BG428" s="238">
        <f>IF(N428="zákl. přenesená",J428,0)</f>
        <v>0</v>
      </c>
      <c r="BH428" s="238">
        <f>IF(N428="sníž. přenesená",J428,0)</f>
        <v>0</v>
      </c>
      <c r="BI428" s="238">
        <f>IF(N428="nulová",J428,0)</f>
        <v>0</v>
      </c>
      <c r="BJ428" s="17" t="s">
        <v>84</v>
      </c>
      <c r="BK428" s="238">
        <f>ROUND(I428*H428,2)</f>
        <v>0</v>
      </c>
      <c r="BL428" s="17" t="s">
        <v>178</v>
      </c>
      <c r="BM428" s="237" t="s">
        <v>592</v>
      </c>
    </row>
    <row r="429" s="2" customFormat="1">
      <c r="A429" s="38"/>
      <c r="B429" s="39"/>
      <c r="C429" s="40"/>
      <c r="D429" s="239" t="s">
        <v>179</v>
      </c>
      <c r="E429" s="40"/>
      <c r="F429" s="240" t="s">
        <v>593</v>
      </c>
      <c r="G429" s="40"/>
      <c r="H429" s="40"/>
      <c r="I429" s="241"/>
      <c r="J429" s="40"/>
      <c r="K429" s="40"/>
      <c r="L429" s="44"/>
      <c r="M429" s="242"/>
      <c r="N429" s="243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179</v>
      </c>
      <c r="AU429" s="17" t="s">
        <v>86</v>
      </c>
    </row>
    <row r="430" s="13" customFormat="1">
      <c r="A430" s="13"/>
      <c r="B430" s="244"/>
      <c r="C430" s="245"/>
      <c r="D430" s="246" t="s">
        <v>181</v>
      </c>
      <c r="E430" s="247" t="s">
        <v>1</v>
      </c>
      <c r="F430" s="248" t="s">
        <v>594</v>
      </c>
      <c r="G430" s="245"/>
      <c r="H430" s="249">
        <v>2</v>
      </c>
      <c r="I430" s="250"/>
      <c r="J430" s="245"/>
      <c r="K430" s="245"/>
      <c r="L430" s="251"/>
      <c r="M430" s="252"/>
      <c r="N430" s="253"/>
      <c r="O430" s="253"/>
      <c r="P430" s="253"/>
      <c r="Q430" s="253"/>
      <c r="R430" s="253"/>
      <c r="S430" s="253"/>
      <c r="T430" s="25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5" t="s">
        <v>181</v>
      </c>
      <c r="AU430" s="255" t="s">
        <v>86</v>
      </c>
      <c r="AV430" s="13" t="s">
        <v>86</v>
      </c>
      <c r="AW430" s="13" t="s">
        <v>33</v>
      </c>
      <c r="AX430" s="13" t="s">
        <v>76</v>
      </c>
      <c r="AY430" s="255" t="s">
        <v>171</v>
      </c>
    </row>
    <row r="431" s="13" customFormat="1">
      <c r="A431" s="13"/>
      <c r="B431" s="244"/>
      <c r="C431" s="245"/>
      <c r="D431" s="246" t="s">
        <v>181</v>
      </c>
      <c r="E431" s="247" t="s">
        <v>1</v>
      </c>
      <c r="F431" s="248" t="s">
        <v>595</v>
      </c>
      <c r="G431" s="245"/>
      <c r="H431" s="249">
        <v>1</v>
      </c>
      <c r="I431" s="250"/>
      <c r="J431" s="245"/>
      <c r="K431" s="245"/>
      <c r="L431" s="251"/>
      <c r="M431" s="252"/>
      <c r="N431" s="253"/>
      <c r="O431" s="253"/>
      <c r="P431" s="253"/>
      <c r="Q431" s="253"/>
      <c r="R431" s="253"/>
      <c r="S431" s="253"/>
      <c r="T431" s="25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5" t="s">
        <v>181</v>
      </c>
      <c r="AU431" s="255" t="s">
        <v>86</v>
      </c>
      <c r="AV431" s="13" t="s">
        <v>86</v>
      </c>
      <c r="AW431" s="13" t="s">
        <v>33</v>
      </c>
      <c r="AX431" s="13" t="s">
        <v>76</v>
      </c>
      <c r="AY431" s="255" t="s">
        <v>171</v>
      </c>
    </row>
    <row r="432" s="14" customFormat="1">
      <c r="A432" s="14"/>
      <c r="B432" s="256"/>
      <c r="C432" s="257"/>
      <c r="D432" s="246" t="s">
        <v>181</v>
      </c>
      <c r="E432" s="258" t="s">
        <v>1</v>
      </c>
      <c r="F432" s="259" t="s">
        <v>184</v>
      </c>
      <c r="G432" s="257"/>
      <c r="H432" s="260">
        <v>3</v>
      </c>
      <c r="I432" s="261"/>
      <c r="J432" s="257"/>
      <c r="K432" s="257"/>
      <c r="L432" s="262"/>
      <c r="M432" s="263"/>
      <c r="N432" s="264"/>
      <c r="O432" s="264"/>
      <c r="P432" s="264"/>
      <c r="Q432" s="264"/>
      <c r="R432" s="264"/>
      <c r="S432" s="264"/>
      <c r="T432" s="26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6" t="s">
        <v>181</v>
      </c>
      <c r="AU432" s="266" t="s">
        <v>86</v>
      </c>
      <c r="AV432" s="14" t="s">
        <v>178</v>
      </c>
      <c r="AW432" s="14" t="s">
        <v>33</v>
      </c>
      <c r="AX432" s="14" t="s">
        <v>84</v>
      </c>
      <c r="AY432" s="266" t="s">
        <v>171</v>
      </c>
    </row>
    <row r="433" s="2" customFormat="1" ht="16.5" customHeight="1">
      <c r="A433" s="38"/>
      <c r="B433" s="39"/>
      <c r="C433" s="267" t="s">
        <v>596</v>
      </c>
      <c r="D433" s="267" t="s">
        <v>304</v>
      </c>
      <c r="E433" s="268" t="s">
        <v>597</v>
      </c>
      <c r="F433" s="269" t="s">
        <v>598</v>
      </c>
      <c r="G433" s="270" t="s">
        <v>536</v>
      </c>
      <c r="H433" s="271">
        <v>1</v>
      </c>
      <c r="I433" s="272"/>
      <c r="J433" s="273">
        <f>ROUND(I433*H433,2)</f>
        <v>0</v>
      </c>
      <c r="K433" s="269" t="s">
        <v>270</v>
      </c>
      <c r="L433" s="274"/>
      <c r="M433" s="275" t="s">
        <v>1</v>
      </c>
      <c r="N433" s="276" t="s">
        <v>41</v>
      </c>
      <c r="O433" s="91"/>
      <c r="P433" s="235">
        <f>O433*H433</f>
        <v>0</v>
      </c>
      <c r="Q433" s="235">
        <v>0</v>
      </c>
      <c r="R433" s="235">
        <f>Q433*H433</f>
        <v>0</v>
      </c>
      <c r="S433" s="235">
        <v>0</v>
      </c>
      <c r="T433" s="236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7" t="s">
        <v>205</v>
      </c>
      <c r="AT433" s="237" t="s">
        <v>304</v>
      </c>
      <c r="AU433" s="237" t="s">
        <v>86</v>
      </c>
      <c r="AY433" s="17" t="s">
        <v>171</v>
      </c>
      <c r="BE433" s="238">
        <f>IF(N433="základní",J433,0)</f>
        <v>0</v>
      </c>
      <c r="BF433" s="238">
        <f>IF(N433="snížená",J433,0)</f>
        <v>0</v>
      </c>
      <c r="BG433" s="238">
        <f>IF(N433="zákl. přenesená",J433,0)</f>
        <v>0</v>
      </c>
      <c r="BH433" s="238">
        <f>IF(N433="sníž. přenesená",J433,0)</f>
        <v>0</v>
      </c>
      <c r="BI433" s="238">
        <f>IF(N433="nulová",J433,0)</f>
        <v>0</v>
      </c>
      <c r="BJ433" s="17" t="s">
        <v>84</v>
      </c>
      <c r="BK433" s="238">
        <f>ROUND(I433*H433,2)</f>
        <v>0</v>
      </c>
      <c r="BL433" s="17" t="s">
        <v>178</v>
      </c>
      <c r="BM433" s="237" t="s">
        <v>599</v>
      </c>
    </row>
    <row r="434" s="2" customFormat="1" ht="21.75" customHeight="1">
      <c r="A434" s="38"/>
      <c r="B434" s="39"/>
      <c r="C434" s="267" t="s">
        <v>391</v>
      </c>
      <c r="D434" s="267" t="s">
        <v>304</v>
      </c>
      <c r="E434" s="268" t="s">
        <v>600</v>
      </c>
      <c r="F434" s="269" t="s">
        <v>601</v>
      </c>
      <c r="G434" s="270" t="s">
        <v>536</v>
      </c>
      <c r="H434" s="271">
        <v>2</v>
      </c>
      <c r="I434" s="272"/>
      <c r="J434" s="273">
        <f>ROUND(I434*H434,2)</f>
        <v>0</v>
      </c>
      <c r="K434" s="269" t="s">
        <v>270</v>
      </c>
      <c r="L434" s="274"/>
      <c r="M434" s="275" t="s">
        <v>1</v>
      </c>
      <c r="N434" s="276" t="s">
        <v>41</v>
      </c>
      <c r="O434" s="91"/>
      <c r="P434" s="235">
        <f>O434*H434</f>
        <v>0</v>
      </c>
      <c r="Q434" s="235">
        <v>0</v>
      </c>
      <c r="R434" s="235">
        <f>Q434*H434</f>
        <v>0</v>
      </c>
      <c r="S434" s="235">
        <v>0</v>
      </c>
      <c r="T434" s="236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37" t="s">
        <v>205</v>
      </c>
      <c r="AT434" s="237" t="s">
        <v>304</v>
      </c>
      <c r="AU434" s="237" t="s">
        <v>86</v>
      </c>
      <c r="AY434" s="17" t="s">
        <v>171</v>
      </c>
      <c r="BE434" s="238">
        <f>IF(N434="základní",J434,0)</f>
        <v>0</v>
      </c>
      <c r="BF434" s="238">
        <f>IF(N434="snížená",J434,0)</f>
        <v>0</v>
      </c>
      <c r="BG434" s="238">
        <f>IF(N434="zákl. přenesená",J434,0)</f>
        <v>0</v>
      </c>
      <c r="BH434" s="238">
        <f>IF(N434="sníž. přenesená",J434,0)</f>
        <v>0</v>
      </c>
      <c r="BI434" s="238">
        <f>IF(N434="nulová",J434,0)</f>
        <v>0</v>
      </c>
      <c r="BJ434" s="17" t="s">
        <v>84</v>
      </c>
      <c r="BK434" s="238">
        <f>ROUND(I434*H434,2)</f>
        <v>0</v>
      </c>
      <c r="BL434" s="17" t="s">
        <v>178</v>
      </c>
      <c r="BM434" s="237" t="s">
        <v>602</v>
      </c>
    </row>
    <row r="435" s="12" customFormat="1" ht="22.8" customHeight="1">
      <c r="A435" s="12"/>
      <c r="B435" s="210"/>
      <c r="C435" s="211"/>
      <c r="D435" s="212" t="s">
        <v>75</v>
      </c>
      <c r="E435" s="224" t="s">
        <v>224</v>
      </c>
      <c r="F435" s="224" t="s">
        <v>603</v>
      </c>
      <c r="G435" s="211"/>
      <c r="H435" s="211"/>
      <c r="I435" s="214"/>
      <c r="J435" s="225">
        <f>BK435</f>
        <v>0</v>
      </c>
      <c r="K435" s="211"/>
      <c r="L435" s="216"/>
      <c r="M435" s="217"/>
      <c r="N435" s="218"/>
      <c r="O435" s="218"/>
      <c r="P435" s="219">
        <f>SUM(P436:P539)</f>
        <v>0</v>
      </c>
      <c r="Q435" s="218"/>
      <c r="R435" s="219">
        <f>SUM(R436:R539)</f>
        <v>0.00075200000000000017</v>
      </c>
      <c r="S435" s="218"/>
      <c r="T435" s="220">
        <f>SUM(T436:T539)</f>
        <v>271.41111799999999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21" t="s">
        <v>84</v>
      </c>
      <c r="AT435" s="222" t="s">
        <v>75</v>
      </c>
      <c r="AU435" s="222" t="s">
        <v>84</v>
      </c>
      <c r="AY435" s="221" t="s">
        <v>171</v>
      </c>
      <c r="BK435" s="223">
        <f>SUM(BK436:BK539)</f>
        <v>0</v>
      </c>
    </row>
    <row r="436" s="2" customFormat="1" ht="21.75" customHeight="1">
      <c r="A436" s="38"/>
      <c r="B436" s="39"/>
      <c r="C436" s="226" t="s">
        <v>604</v>
      </c>
      <c r="D436" s="226" t="s">
        <v>173</v>
      </c>
      <c r="E436" s="227" t="s">
        <v>605</v>
      </c>
      <c r="F436" s="228" t="s">
        <v>606</v>
      </c>
      <c r="G436" s="229" t="s">
        <v>486</v>
      </c>
      <c r="H436" s="230">
        <v>8.4000000000000004</v>
      </c>
      <c r="I436" s="231"/>
      <c r="J436" s="232">
        <f>ROUND(I436*H436,2)</f>
        <v>0</v>
      </c>
      <c r="K436" s="228" t="s">
        <v>177</v>
      </c>
      <c r="L436" s="44"/>
      <c r="M436" s="233" t="s">
        <v>1</v>
      </c>
      <c r="N436" s="234" t="s">
        <v>41</v>
      </c>
      <c r="O436" s="91"/>
      <c r="P436" s="235">
        <f>O436*H436</f>
        <v>0</v>
      </c>
      <c r="Q436" s="235">
        <v>0</v>
      </c>
      <c r="R436" s="235">
        <f>Q436*H436</f>
        <v>0</v>
      </c>
      <c r="S436" s="235">
        <v>0</v>
      </c>
      <c r="T436" s="23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7" t="s">
        <v>178</v>
      </c>
      <c r="AT436" s="237" t="s">
        <v>173</v>
      </c>
      <c r="AU436" s="237" t="s">
        <v>86</v>
      </c>
      <c r="AY436" s="17" t="s">
        <v>171</v>
      </c>
      <c r="BE436" s="238">
        <f>IF(N436="základní",J436,0)</f>
        <v>0</v>
      </c>
      <c r="BF436" s="238">
        <f>IF(N436="snížená",J436,0)</f>
        <v>0</v>
      </c>
      <c r="BG436" s="238">
        <f>IF(N436="zákl. přenesená",J436,0)</f>
        <v>0</v>
      </c>
      <c r="BH436" s="238">
        <f>IF(N436="sníž. přenesená",J436,0)</f>
        <v>0</v>
      </c>
      <c r="BI436" s="238">
        <f>IF(N436="nulová",J436,0)</f>
        <v>0</v>
      </c>
      <c r="BJ436" s="17" t="s">
        <v>84</v>
      </c>
      <c r="BK436" s="238">
        <f>ROUND(I436*H436,2)</f>
        <v>0</v>
      </c>
      <c r="BL436" s="17" t="s">
        <v>178</v>
      </c>
      <c r="BM436" s="237" t="s">
        <v>607</v>
      </c>
    </row>
    <row r="437" s="2" customFormat="1">
      <c r="A437" s="38"/>
      <c r="B437" s="39"/>
      <c r="C437" s="40"/>
      <c r="D437" s="239" t="s">
        <v>179</v>
      </c>
      <c r="E437" s="40"/>
      <c r="F437" s="240" t="s">
        <v>608</v>
      </c>
      <c r="G437" s="40"/>
      <c r="H437" s="40"/>
      <c r="I437" s="241"/>
      <c r="J437" s="40"/>
      <c r="K437" s="40"/>
      <c r="L437" s="44"/>
      <c r="M437" s="242"/>
      <c r="N437" s="243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179</v>
      </c>
      <c r="AU437" s="17" t="s">
        <v>86</v>
      </c>
    </row>
    <row r="438" s="13" customFormat="1">
      <c r="A438" s="13"/>
      <c r="B438" s="244"/>
      <c r="C438" s="245"/>
      <c r="D438" s="246" t="s">
        <v>181</v>
      </c>
      <c r="E438" s="247" t="s">
        <v>1</v>
      </c>
      <c r="F438" s="248" t="s">
        <v>609</v>
      </c>
      <c r="G438" s="245"/>
      <c r="H438" s="249">
        <v>3.6000000000000001</v>
      </c>
      <c r="I438" s="250"/>
      <c r="J438" s="245"/>
      <c r="K438" s="245"/>
      <c r="L438" s="251"/>
      <c r="M438" s="252"/>
      <c r="N438" s="253"/>
      <c r="O438" s="253"/>
      <c r="P438" s="253"/>
      <c r="Q438" s="253"/>
      <c r="R438" s="253"/>
      <c r="S438" s="253"/>
      <c r="T438" s="25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5" t="s">
        <v>181</v>
      </c>
      <c r="AU438" s="255" t="s">
        <v>86</v>
      </c>
      <c r="AV438" s="13" t="s">
        <v>86</v>
      </c>
      <c r="AW438" s="13" t="s">
        <v>33</v>
      </c>
      <c r="AX438" s="13" t="s">
        <v>76</v>
      </c>
      <c r="AY438" s="255" t="s">
        <v>171</v>
      </c>
    </row>
    <row r="439" s="13" customFormat="1">
      <c r="A439" s="13"/>
      <c r="B439" s="244"/>
      <c r="C439" s="245"/>
      <c r="D439" s="246" t="s">
        <v>181</v>
      </c>
      <c r="E439" s="247" t="s">
        <v>1</v>
      </c>
      <c r="F439" s="248" t="s">
        <v>610</v>
      </c>
      <c r="G439" s="245"/>
      <c r="H439" s="249">
        <v>4.7999999999999998</v>
      </c>
      <c r="I439" s="250"/>
      <c r="J439" s="245"/>
      <c r="K439" s="245"/>
      <c r="L439" s="251"/>
      <c r="M439" s="252"/>
      <c r="N439" s="253"/>
      <c r="O439" s="253"/>
      <c r="P439" s="253"/>
      <c r="Q439" s="253"/>
      <c r="R439" s="253"/>
      <c r="S439" s="253"/>
      <c r="T439" s="25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5" t="s">
        <v>181</v>
      </c>
      <c r="AU439" s="255" t="s">
        <v>86</v>
      </c>
      <c r="AV439" s="13" t="s">
        <v>86</v>
      </c>
      <c r="AW439" s="13" t="s">
        <v>33</v>
      </c>
      <c r="AX439" s="13" t="s">
        <v>76</v>
      </c>
      <c r="AY439" s="255" t="s">
        <v>171</v>
      </c>
    </row>
    <row r="440" s="14" customFormat="1">
      <c r="A440" s="14"/>
      <c r="B440" s="256"/>
      <c r="C440" s="257"/>
      <c r="D440" s="246" t="s">
        <v>181</v>
      </c>
      <c r="E440" s="258" t="s">
        <v>1</v>
      </c>
      <c r="F440" s="259" t="s">
        <v>184</v>
      </c>
      <c r="G440" s="257"/>
      <c r="H440" s="260">
        <v>8.4000000000000004</v>
      </c>
      <c r="I440" s="261"/>
      <c r="J440" s="257"/>
      <c r="K440" s="257"/>
      <c r="L440" s="262"/>
      <c r="M440" s="263"/>
      <c r="N440" s="264"/>
      <c r="O440" s="264"/>
      <c r="P440" s="264"/>
      <c r="Q440" s="264"/>
      <c r="R440" s="264"/>
      <c r="S440" s="264"/>
      <c r="T440" s="26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6" t="s">
        <v>181</v>
      </c>
      <c r="AU440" s="266" t="s">
        <v>86</v>
      </c>
      <c r="AV440" s="14" t="s">
        <v>178</v>
      </c>
      <c r="AW440" s="14" t="s">
        <v>33</v>
      </c>
      <c r="AX440" s="14" t="s">
        <v>84</v>
      </c>
      <c r="AY440" s="266" t="s">
        <v>171</v>
      </c>
    </row>
    <row r="441" s="2" customFormat="1" ht="21.75" customHeight="1">
      <c r="A441" s="38"/>
      <c r="B441" s="39"/>
      <c r="C441" s="226" t="s">
        <v>396</v>
      </c>
      <c r="D441" s="226" t="s">
        <v>173</v>
      </c>
      <c r="E441" s="227" t="s">
        <v>611</v>
      </c>
      <c r="F441" s="228" t="s">
        <v>612</v>
      </c>
      <c r="G441" s="229" t="s">
        <v>486</v>
      </c>
      <c r="H441" s="230">
        <v>34.600000000000001</v>
      </c>
      <c r="I441" s="231"/>
      <c r="J441" s="232">
        <f>ROUND(I441*H441,2)</f>
        <v>0</v>
      </c>
      <c r="K441" s="228" t="s">
        <v>177</v>
      </c>
      <c r="L441" s="44"/>
      <c r="M441" s="233" t="s">
        <v>1</v>
      </c>
      <c r="N441" s="234" t="s">
        <v>41</v>
      </c>
      <c r="O441" s="91"/>
      <c r="P441" s="235">
        <f>O441*H441</f>
        <v>0</v>
      </c>
      <c r="Q441" s="235">
        <v>2.0000000000000002E-05</v>
      </c>
      <c r="R441" s="235">
        <f>Q441*H441</f>
        <v>0.00069200000000000012</v>
      </c>
      <c r="S441" s="235">
        <v>0</v>
      </c>
      <c r="T441" s="236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37" t="s">
        <v>178</v>
      </c>
      <c r="AT441" s="237" t="s">
        <v>173</v>
      </c>
      <c r="AU441" s="237" t="s">
        <v>86</v>
      </c>
      <c r="AY441" s="17" t="s">
        <v>171</v>
      </c>
      <c r="BE441" s="238">
        <f>IF(N441="základní",J441,0)</f>
        <v>0</v>
      </c>
      <c r="BF441" s="238">
        <f>IF(N441="snížená",J441,0)</f>
        <v>0</v>
      </c>
      <c r="BG441" s="238">
        <f>IF(N441="zákl. přenesená",J441,0)</f>
        <v>0</v>
      </c>
      <c r="BH441" s="238">
        <f>IF(N441="sníž. přenesená",J441,0)</f>
        <v>0</v>
      </c>
      <c r="BI441" s="238">
        <f>IF(N441="nulová",J441,0)</f>
        <v>0</v>
      </c>
      <c r="BJ441" s="17" t="s">
        <v>84</v>
      </c>
      <c r="BK441" s="238">
        <f>ROUND(I441*H441,2)</f>
        <v>0</v>
      </c>
      <c r="BL441" s="17" t="s">
        <v>178</v>
      </c>
      <c r="BM441" s="237" t="s">
        <v>613</v>
      </c>
    </row>
    <row r="442" s="2" customFormat="1">
      <c r="A442" s="38"/>
      <c r="B442" s="39"/>
      <c r="C442" s="40"/>
      <c r="D442" s="239" t="s">
        <v>179</v>
      </c>
      <c r="E442" s="40"/>
      <c r="F442" s="240" t="s">
        <v>614</v>
      </c>
      <c r="G442" s="40"/>
      <c r="H442" s="40"/>
      <c r="I442" s="241"/>
      <c r="J442" s="40"/>
      <c r="K442" s="40"/>
      <c r="L442" s="44"/>
      <c r="M442" s="242"/>
      <c r="N442" s="243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179</v>
      </c>
      <c r="AU442" s="17" t="s">
        <v>86</v>
      </c>
    </row>
    <row r="443" s="13" customFormat="1">
      <c r="A443" s="13"/>
      <c r="B443" s="244"/>
      <c r="C443" s="245"/>
      <c r="D443" s="246" t="s">
        <v>181</v>
      </c>
      <c r="E443" s="247" t="s">
        <v>1</v>
      </c>
      <c r="F443" s="248" t="s">
        <v>615</v>
      </c>
      <c r="G443" s="245"/>
      <c r="H443" s="249">
        <v>34.600000000000001</v>
      </c>
      <c r="I443" s="250"/>
      <c r="J443" s="245"/>
      <c r="K443" s="245"/>
      <c r="L443" s="251"/>
      <c r="M443" s="252"/>
      <c r="N443" s="253"/>
      <c r="O443" s="253"/>
      <c r="P443" s="253"/>
      <c r="Q443" s="253"/>
      <c r="R443" s="253"/>
      <c r="S443" s="253"/>
      <c r="T443" s="25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5" t="s">
        <v>181</v>
      </c>
      <c r="AU443" s="255" t="s">
        <v>86</v>
      </c>
      <c r="AV443" s="13" t="s">
        <v>86</v>
      </c>
      <c r="AW443" s="13" t="s">
        <v>33</v>
      </c>
      <c r="AX443" s="13" t="s">
        <v>76</v>
      </c>
      <c r="AY443" s="255" t="s">
        <v>171</v>
      </c>
    </row>
    <row r="444" s="14" customFormat="1">
      <c r="A444" s="14"/>
      <c r="B444" s="256"/>
      <c r="C444" s="257"/>
      <c r="D444" s="246" t="s">
        <v>181</v>
      </c>
      <c r="E444" s="258" t="s">
        <v>1</v>
      </c>
      <c r="F444" s="259" t="s">
        <v>189</v>
      </c>
      <c r="G444" s="257"/>
      <c r="H444" s="260">
        <v>34.600000000000001</v>
      </c>
      <c r="I444" s="261"/>
      <c r="J444" s="257"/>
      <c r="K444" s="257"/>
      <c r="L444" s="262"/>
      <c r="M444" s="263"/>
      <c r="N444" s="264"/>
      <c r="O444" s="264"/>
      <c r="P444" s="264"/>
      <c r="Q444" s="264"/>
      <c r="R444" s="264"/>
      <c r="S444" s="264"/>
      <c r="T444" s="26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6" t="s">
        <v>181</v>
      </c>
      <c r="AU444" s="266" t="s">
        <v>86</v>
      </c>
      <c r="AV444" s="14" t="s">
        <v>178</v>
      </c>
      <c r="AW444" s="14" t="s">
        <v>33</v>
      </c>
      <c r="AX444" s="14" t="s">
        <v>84</v>
      </c>
      <c r="AY444" s="266" t="s">
        <v>171</v>
      </c>
    </row>
    <row r="445" s="2" customFormat="1" ht="33" customHeight="1">
      <c r="A445" s="38"/>
      <c r="B445" s="39"/>
      <c r="C445" s="226" t="s">
        <v>616</v>
      </c>
      <c r="D445" s="226" t="s">
        <v>173</v>
      </c>
      <c r="E445" s="227" t="s">
        <v>617</v>
      </c>
      <c r="F445" s="228" t="s">
        <v>618</v>
      </c>
      <c r="G445" s="229" t="s">
        <v>176</v>
      </c>
      <c r="H445" s="230">
        <v>1069.0899999999999</v>
      </c>
      <c r="I445" s="231"/>
      <c r="J445" s="232">
        <f>ROUND(I445*H445,2)</f>
        <v>0</v>
      </c>
      <c r="K445" s="228" t="s">
        <v>177</v>
      </c>
      <c r="L445" s="44"/>
      <c r="M445" s="233" t="s">
        <v>1</v>
      </c>
      <c r="N445" s="234" t="s">
        <v>41</v>
      </c>
      <c r="O445" s="91"/>
      <c r="P445" s="235">
        <f>O445*H445</f>
        <v>0</v>
      </c>
      <c r="Q445" s="235">
        <v>0</v>
      </c>
      <c r="R445" s="235">
        <f>Q445*H445</f>
        <v>0</v>
      </c>
      <c r="S445" s="235">
        <v>0</v>
      </c>
      <c r="T445" s="23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37" t="s">
        <v>178</v>
      </c>
      <c r="AT445" s="237" t="s">
        <v>173</v>
      </c>
      <c r="AU445" s="237" t="s">
        <v>86</v>
      </c>
      <c r="AY445" s="17" t="s">
        <v>171</v>
      </c>
      <c r="BE445" s="238">
        <f>IF(N445="základní",J445,0)</f>
        <v>0</v>
      </c>
      <c r="BF445" s="238">
        <f>IF(N445="snížená",J445,0)</f>
        <v>0</v>
      </c>
      <c r="BG445" s="238">
        <f>IF(N445="zákl. přenesená",J445,0)</f>
        <v>0</v>
      </c>
      <c r="BH445" s="238">
        <f>IF(N445="sníž. přenesená",J445,0)</f>
        <v>0</v>
      </c>
      <c r="BI445" s="238">
        <f>IF(N445="nulová",J445,0)</f>
        <v>0</v>
      </c>
      <c r="BJ445" s="17" t="s">
        <v>84</v>
      </c>
      <c r="BK445" s="238">
        <f>ROUND(I445*H445,2)</f>
        <v>0</v>
      </c>
      <c r="BL445" s="17" t="s">
        <v>178</v>
      </c>
      <c r="BM445" s="237" t="s">
        <v>619</v>
      </c>
    </row>
    <row r="446" s="2" customFormat="1">
      <c r="A446" s="38"/>
      <c r="B446" s="39"/>
      <c r="C446" s="40"/>
      <c r="D446" s="239" t="s">
        <v>179</v>
      </c>
      <c r="E446" s="40"/>
      <c r="F446" s="240" t="s">
        <v>620</v>
      </c>
      <c r="G446" s="40"/>
      <c r="H446" s="40"/>
      <c r="I446" s="241"/>
      <c r="J446" s="40"/>
      <c r="K446" s="40"/>
      <c r="L446" s="44"/>
      <c r="M446" s="242"/>
      <c r="N446" s="243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179</v>
      </c>
      <c r="AU446" s="17" t="s">
        <v>86</v>
      </c>
    </row>
    <row r="447" s="13" customFormat="1">
      <c r="A447" s="13"/>
      <c r="B447" s="244"/>
      <c r="C447" s="245"/>
      <c r="D447" s="246" t="s">
        <v>181</v>
      </c>
      <c r="E447" s="247" t="s">
        <v>1</v>
      </c>
      <c r="F447" s="248" t="s">
        <v>621</v>
      </c>
      <c r="G447" s="245"/>
      <c r="H447" s="249">
        <v>406.44999999999999</v>
      </c>
      <c r="I447" s="250"/>
      <c r="J447" s="245"/>
      <c r="K447" s="245"/>
      <c r="L447" s="251"/>
      <c r="M447" s="252"/>
      <c r="N447" s="253"/>
      <c r="O447" s="253"/>
      <c r="P447" s="253"/>
      <c r="Q447" s="253"/>
      <c r="R447" s="253"/>
      <c r="S447" s="253"/>
      <c r="T447" s="25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5" t="s">
        <v>181</v>
      </c>
      <c r="AU447" s="255" t="s">
        <v>86</v>
      </c>
      <c r="AV447" s="13" t="s">
        <v>86</v>
      </c>
      <c r="AW447" s="13" t="s">
        <v>33</v>
      </c>
      <c r="AX447" s="13" t="s">
        <v>76</v>
      </c>
      <c r="AY447" s="255" t="s">
        <v>171</v>
      </c>
    </row>
    <row r="448" s="13" customFormat="1">
      <c r="A448" s="13"/>
      <c r="B448" s="244"/>
      <c r="C448" s="245"/>
      <c r="D448" s="246" t="s">
        <v>181</v>
      </c>
      <c r="E448" s="247" t="s">
        <v>1</v>
      </c>
      <c r="F448" s="248" t="s">
        <v>622</v>
      </c>
      <c r="G448" s="245"/>
      <c r="H448" s="249">
        <v>52.799999999999997</v>
      </c>
      <c r="I448" s="250"/>
      <c r="J448" s="245"/>
      <c r="K448" s="245"/>
      <c r="L448" s="251"/>
      <c r="M448" s="252"/>
      <c r="N448" s="253"/>
      <c r="O448" s="253"/>
      <c r="P448" s="253"/>
      <c r="Q448" s="253"/>
      <c r="R448" s="253"/>
      <c r="S448" s="253"/>
      <c r="T448" s="25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5" t="s">
        <v>181</v>
      </c>
      <c r="AU448" s="255" t="s">
        <v>86</v>
      </c>
      <c r="AV448" s="13" t="s">
        <v>86</v>
      </c>
      <c r="AW448" s="13" t="s">
        <v>33</v>
      </c>
      <c r="AX448" s="13" t="s">
        <v>76</v>
      </c>
      <c r="AY448" s="255" t="s">
        <v>171</v>
      </c>
    </row>
    <row r="449" s="13" customFormat="1">
      <c r="A449" s="13"/>
      <c r="B449" s="244"/>
      <c r="C449" s="245"/>
      <c r="D449" s="246" t="s">
        <v>181</v>
      </c>
      <c r="E449" s="247" t="s">
        <v>1</v>
      </c>
      <c r="F449" s="248" t="s">
        <v>623</v>
      </c>
      <c r="G449" s="245"/>
      <c r="H449" s="249">
        <v>79.364999999999995</v>
      </c>
      <c r="I449" s="250"/>
      <c r="J449" s="245"/>
      <c r="K449" s="245"/>
      <c r="L449" s="251"/>
      <c r="M449" s="252"/>
      <c r="N449" s="253"/>
      <c r="O449" s="253"/>
      <c r="P449" s="253"/>
      <c r="Q449" s="253"/>
      <c r="R449" s="253"/>
      <c r="S449" s="253"/>
      <c r="T449" s="25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5" t="s">
        <v>181</v>
      </c>
      <c r="AU449" s="255" t="s">
        <v>86</v>
      </c>
      <c r="AV449" s="13" t="s">
        <v>86</v>
      </c>
      <c r="AW449" s="13" t="s">
        <v>33</v>
      </c>
      <c r="AX449" s="13" t="s">
        <v>76</v>
      </c>
      <c r="AY449" s="255" t="s">
        <v>171</v>
      </c>
    </row>
    <row r="450" s="13" customFormat="1">
      <c r="A450" s="13"/>
      <c r="B450" s="244"/>
      <c r="C450" s="245"/>
      <c r="D450" s="246" t="s">
        <v>181</v>
      </c>
      <c r="E450" s="247" t="s">
        <v>1</v>
      </c>
      <c r="F450" s="248" t="s">
        <v>624</v>
      </c>
      <c r="G450" s="245"/>
      <c r="H450" s="249">
        <v>530.47500000000002</v>
      </c>
      <c r="I450" s="250"/>
      <c r="J450" s="245"/>
      <c r="K450" s="245"/>
      <c r="L450" s="251"/>
      <c r="M450" s="252"/>
      <c r="N450" s="253"/>
      <c r="O450" s="253"/>
      <c r="P450" s="253"/>
      <c r="Q450" s="253"/>
      <c r="R450" s="253"/>
      <c r="S450" s="253"/>
      <c r="T450" s="25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5" t="s">
        <v>181</v>
      </c>
      <c r="AU450" s="255" t="s">
        <v>86</v>
      </c>
      <c r="AV450" s="13" t="s">
        <v>86</v>
      </c>
      <c r="AW450" s="13" t="s">
        <v>33</v>
      </c>
      <c r="AX450" s="13" t="s">
        <v>76</v>
      </c>
      <c r="AY450" s="255" t="s">
        <v>171</v>
      </c>
    </row>
    <row r="451" s="14" customFormat="1">
      <c r="A451" s="14"/>
      <c r="B451" s="256"/>
      <c r="C451" s="257"/>
      <c r="D451" s="246" t="s">
        <v>181</v>
      </c>
      <c r="E451" s="258" t="s">
        <v>1</v>
      </c>
      <c r="F451" s="259" t="s">
        <v>184</v>
      </c>
      <c r="G451" s="257"/>
      <c r="H451" s="260">
        <v>1069.0900000000002</v>
      </c>
      <c r="I451" s="261"/>
      <c r="J451" s="257"/>
      <c r="K451" s="257"/>
      <c r="L451" s="262"/>
      <c r="M451" s="263"/>
      <c r="N451" s="264"/>
      <c r="O451" s="264"/>
      <c r="P451" s="264"/>
      <c r="Q451" s="264"/>
      <c r="R451" s="264"/>
      <c r="S451" s="264"/>
      <c r="T451" s="26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6" t="s">
        <v>181</v>
      </c>
      <c r="AU451" s="266" t="s">
        <v>86</v>
      </c>
      <c r="AV451" s="14" t="s">
        <v>178</v>
      </c>
      <c r="AW451" s="14" t="s">
        <v>33</v>
      </c>
      <c r="AX451" s="14" t="s">
        <v>84</v>
      </c>
      <c r="AY451" s="266" t="s">
        <v>171</v>
      </c>
    </row>
    <row r="452" s="2" customFormat="1" ht="33" customHeight="1">
      <c r="A452" s="38"/>
      <c r="B452" s="39"/>
      <c r="C452" s="226" t="s">
        <v>400</v>
      </c>
      <c r="D452" s="226" t="s">
        <v>173</v>
      </c>
      <c r="E452" s="227" t="s">
        <v>625</v>
      </c>
      <c r="F452" s="228" t="s">
        <v>626</v>
      </c>
      <c r="G452" s="229" t="s">
        <v>176</v>
      </c>
      <c r="H452" s="230">
        <v>128290.8</v>
      </c>
      <c r="I452" s="231"/>
      <c r="J452" s="232">
        <f>ROUND(I452*H452,2)</f>
        <v>0</v>
      </c>
      <c r="K452" s="228" t="s">
        <v>177</v>
      </c>
      <c r="L452" s="44"/>
      <c r="M452" s="233" t="s">
        <v>1</v>
      </c>
      <c r="N452" s="234" t="s">
        <v>41</v>
      </c>
      <c r="O452" s="91"/>
      <c r="P452" s="235">
        <f>O452*H452</f>
        <v>0</v>
      </c>
      <c r="Q452" s="235">
        <v>0</v>
      </c>
      <c r="R452" s="235">
        <f>Q452*H452</f>
        <v>0</v>
      </c>
      <c r="S452" s="235">
        <v>0</v>
      </c>
      <c r="T452" s="236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7" t="s">
        <v>178</v>
      </c>
      <c r="AT452" s="237" t="s">
        <v>173</v>
      </c>
      <c r="AU452" s="237" t="s">
        <v>86</v>
      </c>
      <c r="AY452" s="17" t="s">
        <v>171</v>
      </c>
      <c r="BE452" s="238">
        <f>IF(N452="základní",J452,0)</f>
        <v>0</v>
      </c>
      <c r="BF452" s="238">
        <f>IF(N452="snížená",J452,0)</f>
        <v>0</v>
      </c>
      <c r="BG452" s="238">
        <f>IF(N452="zákl. přenesená",J452,0)</f>
        <v>0</v>
      </c>
      <c r="BH452" s="238">
        <f>IF(N452="sníž. přenesená",J452,0)</f>
        <v>0</v>
      </c>
      <c r="BI452" s="238">
        <f>IF(N452="nulová",J452,0)</f>
        <v>0</v>
      </c>
      <c r="BJ452" s="17" t="s">
        <v>84</v>
      </c>
      <c r="BK452" s="238">
        <f>ROUND(I452*H452,2)</f>
        <v>0</v>
      </c>
      <c r="BL452" s="17" t="s">
        <v>178</v>
      </c>
      <c r="BM452" s="237" t="s">
        <v>627</v>
      </c>
    </row>
    <row r="453" s="2" customFormat="1">
      <c r="A453" s="38"/>
      <c r="B453" s="39"/>
      <c r="C453" s="40"/>
      <c r="D453" s="239" t="s">
        <v>179</v>
      </c>
      <c r="E453" s="40"/>
      <c r="F453" s="240" t="s">
        <v>628</v>
      </c>
      <c r="G453" s="40"/>
      <c r="H453" s="40"/>
      <c r="I453" s="241"/>
      <c r="J453" s="40"/>
      <c r="K453" s="40"/>
      <c r="L453" s="44"/>
      <c r="M453" s="242"/>
      <c r="N453" s="243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179</v>
      </c>
      <c r="AU453" s="17" t="s">
        <v>86</v>
      </c>
    </row>
    <row r="454" s="13" customFormat="1">
      <c r="A454" s="13"/>
      <c r="B454" s="244"/>
      <c r="C454" s="245"/>
      <c r="D454" s="246" t="s">
        <v>181</v>
      </c>
      <c r="E454" s="247" t="s">
        <v>1</v>
      </c>
      <c r="F454" s="248" t="s">
        <v>629</v>
      </c>
      <c r="G454" s="245"/>
      <c r="H454" s="249">
        <v>128290.8</v>
      </c>
      <c r="I454" s="250"/>
      <c r="J454" s="245"/>
      <c r="K454" s="245"/>
      <c r="L454" s="251"/>
      <c r="M454" s="252"/>
      <c r="N454" s="253"/>
      <c r="O454" s="253"/>
      <c r="P454" s="253"/>
      <c r="Q454" s="253"/>
      <c r="R454" s="253"/>
      <c r="S454" s="253"/>
      <c r="T454" s="25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5" t="s">
        <v>181</v>
      </c>
      <c r="AU454" s="255" t="s">
        <v>86</v>
      </c>
      <c r="AV454" s="13" t="s">
        <v>86</v>
      </c>
      <c r="AW454" s="13" t="s">
        <v>33</v>
      </c>
      <c r="AX454" s="13" t="s">
        <v>76</v>
      </c>
      <c r="AY454" s="255" t="s">
        <v>171</v>
      </c>
    </row>
    <row r="455" s="14" customFormat="1">
      <c r="A455" s="14"/>
      <c r="B455" s="256"/>
      <c r="C455" s="257"/>
      <c r="D455" s="246" t="s">
        <v>181</v>
      </c>
      <c r="E455" s="258" t="s">
        <v>1</v>
      </c>
      <c r="F455" s="259" t="s">
        <v>189</v>
      </c>
      <c r="G455" s="257"/>
      <c r="H455" s="260">
        <v>128290.8</v>
      </c>
      <c r="I455" s="261"/>
      <c r="J455" s="257"/>
      <c r="K455" s="257"/>
      <c r="L455" s="262"/>
      <c r="M455" s="263"/>
      <c r="N455" s="264"/>
      <c r="O455" s="264"/>
      <c r="P455" s="264"/>
      <c r="Q455" s="264"/>
      <c r="R455" s="264"/>
      <c r="S455" s="264"/>
      <c r="T455" s="26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6" t="s">
        <v>181</v>
      </c>
      <c r="AU455" s="266" t="s">
        <v>86</v>
      </c>
      <c r="AV455" s="14" t="s">
        <v>178</v>
      </c>
      <c r="AW455" s="14" t="s">
        <v>33</v>
      </c>
      <c r="AX455" s="14" t="s">
        <v>84</v>
      </c>
      <c r="AY455" s="266" t="s">
        <v>171</v>
      </c>
    </row>
    <row r="456" s="2" customFormat="1" ht="33" customHeight="1">
      <c r="A456" s="38"/>
      <c r="B456" s="39"/>
      <c r="C456" s="226" t="s">
        <v>630</v>
      </c>
      <c r="D456" s="226" t="s">
        <v>173</v>
      </c>
      <c r="E456" s="227" t="s">
        <v>631</v>
      </c>
      <c r="F456" s="228" t="s">
        <v>632</v>
      </c>
      <c r="G456" s="229" t="s">
        <v>176</v>
      </c>
      <c r="H456" s="230">
        <v>1069.0899999999999</v>
      </c>
      <c r="I456" s="231"/>
      <c r="J456" s="232">
        <f>ROUND(I456*H456,2)</f>
        <v>0</v>
      </c>
      <c r="K456" s="228" t="s">
        <v>177</v>
      </c>
      <c r="L456" s="44"/>
      <c r="M456" s="233" t="s">
        <v>1</v>
      </c>
      <c r="N456" s="234" t="s">
        <v>41</v>
      </c>
      <c r="O456" s="91"/>
      <c r="P456" s="235">
        <f>O456*H456</f>
        <v>0</v>
      </c>
      <c r="Q456" s="235">
        <v>0</v>
      </c>
      <c r="R456" s="235">
        <f>Q456*H456</f>
        <v>0</v>
      </c>
      <c r="S456" s="235">
        <v>0</v>
      </c>
      <c r="T456" s="236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37" t="s">
        <v>178</v>
      </c>
      <c r="AT456" s="237" t="s">
        <v>173</v>
      </c>
      <c r="AU456" s="237" t="s">
        <v>86</v>
      </c>
      <c r="AY456" s="17" t="s">
        <v>171</v>
      </c>
      <c r="BE456" s="238">
        <f>IF(N456="základní",J456,0)</f>
        <v>0</v>
      </c>
      <c r="BF456" s="238">
        <f>IF(N456="snížená",J456,0)</f>
        <v>0</v>
      </c>
      <c r="BG456" s="238">
        <f>IF(N456="zákl. přenesená",J456,0)</f>
        <v>0</v>
      </c>
      <c r="BH456" s="238">
        <f>IF(N456="sníž. přenesená",J456,0)</f>
        <v>0</v>
      </c>
      <c r="BI456" s="238">
        <f>IF(N456="nulová",J456,0)</f>
        <v>0</v>
      </c>
      <c r="BJ456" s="17" t="s">
        <v>84</v>
      </c>
      <c r="BK456" s="238">
        <f>ROUND(I456*H456,2)</f>
        <v>0</v>
      </c>
      <c r="BL456" s="17" t="s">
        <v>178</v>
      </c>
      <c r="BM456" s="237" t="s">
        <v>633</v>
      </c>
    </row>
    <row r="457" s="2" customFormat="1">
      <c r="A457" s="38"/>
      <c r="B457" s="39"/>
      <c r="C457" s="40"/>
      <c r="D457" s="239" t="s">
        <v>179</v>
      </c>
      <c r="E457" s="40"/>
      <c r="F457" s="240" t="s">
        <v>634</v>
      </c>
      <c r="G457" s="40"/>
      <c r="H457" s="40"/>
      <c r="I457" s="241"/>
      <c r="J457" s="40"/>
      <c r="K457" s="40"/>
      <c r="L457" s="44"/>
      <c r="M457" s="242"/>
      <c r="N457" s="243"/>
      <c r="O457" s="91"/>
      <c r="P457" s="91"/>
      <c r="Q457" s="91"/>
      <c r="R457" s="91"/>
      <c r="S457" s="91"/>
      <c r="T457" s="92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179</v>
      </c>
      <c r="AU457" s="17" t="s">
        <v>86</v>
      </c>
    </row>
    <row r="458" s="2" customFormat="1" ht="16.5" customHeight="1">
      <c r="A458" s="38"/>
      <c r="B458" s="39"/>
      <c r="C458" s="226" t="s">
        <v>407</v>
      </c>
      <c r="D458" s="226" t="s">
        <v>173</v>
      </c>
      <c r="E458" s="227" t="s">
        <v>635</v>
      </c>
      <c r="F458" s="228" t="s">
        <v>636</v>
      </c>
      <c r="G458" s="229" t="s">
        <v>176</v>
      </c>
      <c r="H458" s="230">
        <v>1069.0899999999999</v>
      </c>
      <c r="I458" s="231"/>
      <c r="J458" s="232">
        <f>ROUND(I458*H458,2)</f>
        <v>0</v>
      </c>
      <c r="K458" s="228" t="s">
        <v>177</v>
      </c>
      <c r="L458" s="44"/>
      <c r="M458" s="233" t="s">
        <v>1</v>
      </c>
      <c r="N458" s="234" t="s">
        <v>41</v>
      </c>
      <c r="O458" s="91"/>
      <c r="P458" s="235">
        <f>O458*H458</f>
        <v>0</v>
      </c>
      <c r="Q458" s="235">
        <v>0</v>
      </c>
      <c r="R458" s="235">
        <f>Q458*H458</f>
        <v>0</v>
      </c>
      <c r="S458" s="235">
        <v>0</v>
      </c>
      <c r="T458" s="236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37" t="s">
        <v>178</v>
      </c>
      <c r="AT458" s="237" t="s">
        <v>173</v>
      </c>
      <c r="AU458" s="237" t="s">
        <v>86</v>
      </c>
      <c r="AY458" s="17" t="s">
        <v>171</v>
      </c>
      <c r="BE458" s="238">
        <f>IF(N458="základní",J458,0)</f>
        <v>0</v>
      </c>
      <c r="BF458" s="238">
        <f>IF(N458="snížená",J458,0)</f>
        <v>0</v>
      </c>
      <c r="BG458" s="238">
        <f>IF(N458="zákl. přenesená",J458,0)</f>
        <v>0</v>
      </c>
      <c r="BH458" s="238">
        <f>IF(N458="sníž. přenesená",J458,0)</f>
        <v>0</v>
      </c>
      <c r="BI458" s="238">
        <f>IF(N458="nulová",J458,0)</f>
        <v>0</v>
      </c>
      <c r="BJ458" s="17" t="s">
        <v>84</v>
      </c>
      <c r="BK458" s="238">
        <f>ROUND(I458*H458,2)</f>
        <v>0</v>
      </c>
      <c r="BL458" s="17" t="s">
        <v>178</v>
      </c>
      <c r="BM458" s="237" t="s">
        <v>637</v>
      </c>
    </row>
    <row r="459" s="2" customFormat="1">
      <c r="A459" s="38"/>
      <c r="B459" s="39"/>
      <c r="C459" s="40"/>
      <c r="D459" s="239" t="s">
        <v>179</v>
      </c>
      <c r="E459" s="40"/>
      <c r="F459" s="240" t="s">
        <v>638</v>
      </c>
      <c r="G459" s="40"/>
      <c r="H459" s="40"/>
      <c r="I459" s="241"/>
      <c r="J459" s="40"/>
      <c r="K459" s="40"/>
      <c r="L459" s="44"/>
      <c r="M459" s="242"/>
      <c r="N459" s="243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179</v>
      </c>
      <c r="AU459" s="17" t="s">
        <v>86</v>
      </c>
    </row>
    <row r="460" s="2" customFormat="1" ht="21.75" customHeight="1">
      <c r="A460" s="38"/>
      <c r="B460" s="39"/>
      <c r="C460" s="226" t="s">
        <v>639</v>
      </c>
      <c r="D460" s="226" t="s">
        <v>173</v>
      </c>
      <c r="E460" s="227" t="s">
        <v>640</v>
      </c>
      <c r="F460" s="228" t="s">
        <v>641</v>
      </c>
      <c r="G460" s="229" t="s">
        <v>176</v>
      </c>
      <c r="H460" s="230">
        <v>128290.8</v>
      </c>
      <c r="I460" s="231"/>
      <c r="J460" s="232">
        <f>ROUND(I460*H460,2)</f>
        <v>0</v>
      </c>
      <c r="K460" s="228" t="s">
        <v>177</v>
      </c>
      <c r="L460" s="44"/>
      <c r="M460" s="233" t="s">
        <v>1</v>
      </c>
      <c r="N460" s="234" t="s">
        <v>41</v>
      </c>
      <c r="O460" s="91"/>
      <c r="P460" s="235">
        <f>O460*H460</f>
        <v>0</v>
      </c>
      <c r="Q460" s="235">
        <v>0</v>
      </c>
      <c r="R460" s="235">
        <f>Q460*H460</f>
        <v>0</v>
      </c>
      <c r="S460" s="235">
        <v>0</v>
      </c>
      <c r="T460" s="236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37" t="s">
        <v>178</v>
      </c>
      <c r="AT460" s="237" t="s">
        <v>173</v>
      </c>
      <c r="AU460" s="237" t="s">
        <v>86</v>
      </c>
      <c r="AY460" s="17" t="s">
        <v>171</v>
      </c>
      <c r="BE460" s="238">
        <f>IF(N460="základní",J460,0)</f>
        <v>0</v>
      </c>
      <c r="BF460" s="238">
        <f>IF(N460="snížená",J460,0)</f>
        <v>0</v>
      </c>
      <c r="BG460" s="238">
        <f>IF(N460="zákl. přenesená",J460,0)</f>
        <v>0</v>
      </c>
      <c r="BH460" s="238">
        <f>IF(N460="sníž. přenesená",J460,0)</f>
        <v>0</v>
      </c>
      <c r="BI460" s="238">
        <f>IF(N460="nulová",J460,0)</f>
        <v>0</v>
      </c>
      <c r="BJ460" s="17" t="s">
        <v>84</v>
      </c>
      <c r="BK460" s="238">
        <f>ROUND(I460*H460,2)</f>
        <v>0</v>
      </c>
      <c r="BL460" s="17" t="s">
        <v>178</v>
      </c>
      <c r="BM460" s="237" t="s">
        <v>642</v>
      </c>
    </row>
    <row r="461" s="2" customFormat="1">
      <c r="A461" s="38"/>
      <c r="B461" s="39"/>
      <c r="C461" s="40"/>
      <c r="D461" s="239" t="s">
        <v>179</v>
      </c>
      <c r="E461" s="40"/>
      <c r="F461" s="240" t="s">
        <v>643</v>
      </c>
      <c r="G461" s="40"/>
      <c r="H461" s="40"/>
      <c r="I461" s="241"/>
      <c r="J461" s="40"/>
      <c r="K461" s="40"/>
      <c r="L461" s="44"/>
      <c r="M461" s="242"/>
      <c r="N461" s="243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179</v>
      </c>
      <c r="AU461" s="17" t="s">
        <v>86</v>
      </c>
    </row>
    <row r="462" s="13" customFormat="1">
      <c r="A462" s="13"/>
      <c r="B462" s="244"/>
      <c r="C462" s="245"/>
      <c r="D462" s="246" t="s">
        <v>181</v>
      </c>
      <c r="E462" s="247" t="s">
        <v>1</v>
      </c>
      <c r="F462" s="248" t="s">
        <v>629</v>
      </c>
      <c r="G462" s="245"/>
      <c r="H462" s="249">
        <v>128290.8</v>
      </c>
      <c r="I462" s="250"/>
      <c r="J462" s="245"/>
      <c r="K462" s="245"/>
      <c r="L462" s="251"/>
      <c r="M462" s="252"/>
      <c r="N462" s="253"/>
      <c r="O462" s="253"/>
      <c r="P462" s="253"/>
      <c r="Q462" s="253"/>
      <c r="R462" s="253"/>
      <c r="S462" s="253"/>
      <c r="T462" s="25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5" t="s">
        <v>181</v>
      </c>
      <c r="AU462" s="255" t="s">
        <v>86</v>
      </c>
      <c r="AV462" s="13" t="s">
        <v>86</v>
      </c>
      <c r="AW462" s="13" t="s">
        <v>33</v>
      </c>
      <c r="AX462" s="13" t="s">
        <v>76</v>
      </c>
      <c r="AY462" s="255" t="s">
        <v>171</v>
      </c>
    </row>
    <row r="463" s="14" customFormat="1">
      <c r="A463" s="14"/>
      <c r="B463" s="256"/>
      <c r="C463" s="257"/>
      <c r="D463" s="246" t="s">
        <v>181</v>
      </c>
      <c r="E463" s="258" t="s">
        <v>1</v>
      </c>
      <c r="F463" s="259" t="s">
        <v>189</v>
      </c>
      <c r="G463" s="257"/>
      <c r="H463" s="260">
        <v>128290.8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6" t="s">
        <v>181</v>
      </c>
      <c r="AU463" s="266" t="s">
        <v>86</v>
      </c>
      <c r="AV463" s="14" t="s">
        <v>178</v>
      </c>
      <c r="AW463" s="14" t="s">
        <v>33</v>
      </c>
      <c r="AX463" s="14" t="s">
        <v>84</v>
      </c>
      <c r="AY463" s="266" t="s">
        <v>171</v>
      </c>
    </row>
    <row r="464" s="2" customFormat="1" ht="21.75" customHeight="1">
      <c r="A464" s="38"/>
      <c r="B464" s="39"/>
      <c r="C464" s="226" t="s">
        <v>412</v>
      </c>
      <c r="D464" s="226" t="s">
        <v>173</v>
      </c>
      <c r="E464" s="227" t="s">
        <v>644</v>
      </c>
      <c r="F464" s="228" t="s">
        <v>645</v>
      </c>
      <c r="G464" s="229" t="s">
        <v>176</v>
      </c>
      <c r="H464" s="230">
        <v>1069.0899999999999</v>
      </c>
      <c r="I464" s="231"/>
      <c r="J464" s="232">
        <f>ROUND(I464*H464,2)</f>
        <v>0</v>
      </c>
      <c r="K464" s="228" t="s">
        <v>177</v>
      </c>
      <c r="L464" s="44"/>
      <c r="M464" s="233" t="s">
        <v>1</v>
      </c>
      <c r="N464" s="234" t="s">
        <v>41</v>
      </c>
      <c r="O464" s="91"/>
      <c r="P464" s="235">
        <f>O464*H464</f>
        <v>0</v>
      </c>
      <c r="Q464" s="235">
        <v>0</v>
      </c>
      <c r="R464" s="235">
        <f>Q464*H464</f>
        <v>0</v>
      </c>
      <c r="S464" s="235">
        <v>0</v>
      </c>
      <c r="T464" s="236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7" t="s">
        <v>178</v>
      </c>
      <c r="AT464" s="237" t="s">
        <v>173</v>
      </c>
      <c r="AU464" s="237" t="s">
        <v>86</v>
      </c>
      <c r="AY464" s="17" t="s">
        <v>171</v>
      </c>
      <c r="BE464" s="238">
        <f>IF(N464="základní",J464,0)</f>
        <v>0</v>
      </c>
      <c r="BF464" s="238">
        <f>IF(N464="snížená",J464,0)</f>
        <v>0</v>
      </c>
      <c r="BG464" s="238">
        <f>IF(N464="zákl. přenesená",J464,0)</f>
        <v>0</v>
      </c>
      <c r="BH464" s="238">
        <f>IF(N464="sníž. přenesená",J464,0)</f>
        <v>0</v>
      </c>
      <c r="BI464" s="238">
        <f>IF(N464="nulová",J464,0)</f>
        <v>0</v>
      </c>
      <c r="BJ464" s="17" t="s">
        <v>84</v>
      </c>
      <c r="BK464" s="238">
        <f>ROUND(I464*H464,2)</f>
        <v>0</v>
      </c>
      <c r="BL464" s="17" t="s">
        <v>178</v>
      </c>
      <c r="BM464" s="237" t="s">
        <v>646</v>
      </c>
    </row>
    <row r="465" s="2" customFormat="1">
      <c r="A465" s="38"/>
      <c r="B465" s="39"/>
      <c r="C465" s="40"/>
      <c r="D465" s="239" t="s">
        <v>179</v>
      </c>
      <c r="E465" s="40"/>
      <c r="F465" s="240" t="s">
        <v>647</v>
      </c>
      <c r="G465" s="40"/>
      <c r="H465" s="40"/>
      <c r="I465" s="241"/>
      <c r="J465" s="40"/>
      <c r="K465" s="40"/>
      <c r="L465" s="44"/>
      <c r="M465" s="242"/>
      <c r="N465" s="243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179</v>
      </c>
      <c r="AU465" s="17" t="s">
        <v>86</v>
      </c>
    </row>
    <row r="466" s="2" customFormat="1" ht="24.15" customHeight="1">
      <c r="A466" s="38"/>
      <c r="B466" s="39"/>
      <c r="C466" s="226" t="s">
        <v>648</v>
      </c>
      <c r="D466" s="226" t="s">
        <v>173</v>
      </c>
      <c r="E466" s="227" t="s">
        <v>649</v>
      </c>
      <c r="F466" s="228" t="s">
        <v>650</v>
      </c>
      <c r="G466" s="229" t="s">
        <v>198</v>
      </c>
      <c r="H466" s="230">
        <v>38.423999999999999</v>
      </c>
      <c r="I466" s="231"/>
      <c r="J466" s="232">
        <f>ROUND(I466*H466,2)</f>
        <v>0</v>
      </c>
      <c r="K466" s="228" t="s">
        <v>177</v>
      </c>
      <c r="L466" s="44"/>
      <c r="M466" s="233" t="s">
        <v>1</v>
      </c>
      <c r="N466" s="234" t="s">
        <v>41</v>
      </c>
      <c r="O466" s="91"/>
      <c r="P466" s="235">
        <f>O466*H466</f>
        <v>0</v>
      </c>
      <c r="Q466" s="235">
        <v>0</v>
      </c>
      <c r="R466" s="235">
        <f>Q466*H466</f>
        <v>0</v>
      </c>
      <c r="S466" s="235">
        <v>1.8</v>
      </c>
      <c r="T466" s="236">
        <f>S466*H466</f>
        <v>69.163200000000003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37" t="s">
        <v>178</v>
      </c>
      <c r="AT466" s="237" t="s">
        <v>173</v>
      </c>
      <c r="AU466" s="237" t="s">
        <v>86</v>
      </c>
      <c r="AY466" s="17" t="s">
        <v>171</v>
      </c>
      <c r="BE466" s="238">
        <f>IF(N466="základní",J466,0)</f>
        <v>0</v>
      </c>
      <c r="BF466" s="238">
        <f>IF(N466="snížená",J466,0)</f>
        <v>0</v>
      </c>
      <c r="BG466" s="238">
        <f>IF(N466="zákl. přenesená",J466,0)</f>
        <v>0</v>
      </c>
      <c r="BH466" s="238">
        <f>IF(N466="sníž. přenesená",J466,0)</f>
        <v>0</v>
      </c>
      <c r="BI466" s="238">
        <f>IF(N466="nulová",J466,0)</f>
        <v>0</v>
      </c>
      <c r="BJ466" s="17" t="s">
        <v>84</v>
      </c>
      <c r="BK466" s="238">
        <f>ROUND(I466*H466,2)</f>
        <v>0</v>
      </c>
      <c r="BL466" s="17" t="s">
        <v>178</v>
      </c>
      <c r="BM466" s="237" t="s">
        <v>651</v>
      </c>
    </row>
    <row r="467" s="2" customFormat="1">
      <c r="A467" s="38"/>
      <c r="B467" s="39"/>
      <c r="C467" s="40"/>
      <c r="D467" s="239" t="s">
        <v>179</v>
      </c>
      <c r="E467" s="40"/>
      <c r="F467" s="240" t="s">
        <v>652</v>
      </c>
      <c r="G467" s="40"/>
      <c r="H467" s="40"/>
      <c r="I467" s="241"/>
      <c r="J467" s="40"/>
      <c r="K467" s="40"/>
      <c r="L467" s="44"/>
      <c r="M467" s="242"/>
      <c r="N467" s="243"/>
      <c r="O467" s="91"/>
      <c r="P467" s="91"/>
      <c r="Q467" s="91"/>
      <c r="R467" s="91"/>
      <c r="S467" s="91"/>
      <c r="T467" s="92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179</v>
      </c>
      <c r="AU467" s="17" t="s">
        <v>86</v>
      </c>
    </row>
    <row r="468" s="13" customFormat="1">
      <c r="A468" s="13"/>
      <c r="B468" s="244"/>
      <c r="C468" s="245"/>
      <c r="D468" s="246" t="s">
        <v>181</v>
      </c>
      <c r="E468" s="247" t="s">
        <v>1</v>
      </c>
      <c r="F468" s="248" t="s">
        <v>653</v>
      </c>
      <c r="G468" s="245"/>
      <c r="H468" s="249">
        <v>5.8940000000000001</v>
      </c>
      <c r="I468" s="250"/>
      <c r="J468" s="245"/>
      <c r="K468" s="245"/>
      <c r="L468" s="251"/>
      <c r="M468" s="252"/>
      <c r="N468" s="253"/>
      <c r="O468" s="253"/>
      <c r="P468" s="253"/>
      <c r="Q468" s="253"/>
      <c r="R468" s="253"/>
      <c r="S468" s="253"/>
      <c r="T468" s="25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5" t="s">
        <v>181</v>
      </c>
      <c r="AU468" s="255" t="s">
        <v>86</v>
      </c>
      <c r="AV468" s="13" t="s">
        <v>86</v>
      </c>
      <c r="AW468" s="13" t="s">
        <v>33</v>
      </c>
      <c r="AX468" s="13" t="s">
        <v>76</v>
      </c>
      <c r="AY468" s="255" t="s">
        <v>171</v>
      </c>
    </row>
    <row r="469" s="13" customFormat="1">
      <c r="A469" s="13"/>
      <c r="B469" s="244"/>
      <c r="C469" s="245"/>
      <c r="D469" s="246" t="s">
        <v>181</v>
      </c>
      <c r="E469" s="247" t="s">
        <v>1</v>
      </c>
      <c r="F469" s="248" t="s">
        <v>654</v>
      </c>
      <c r="G469" s="245"/>
      <c r="H469" s="249">
        <v>0.36799999999999999</v>
      </c>
      <c r="I469" s="250"/>
      <c r="J469" s="245"/>
      <c r="K469" s="245"/>
      <c r="L469" s="251"/>
      <c r="M469" s="252"/>
      <c r="N469" s="253"/>
      <c r="O469" s="253"/>
      <c r="P469" s="253"/>
      <c r="Q469" s="253"/>
      <c r="R469" s="253"/>
      <c r="S469" s="253"/>
      <c r="T469" s="25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5" t="s">
        <v>181</v>
      </c>
      <c r="AU469" s="255" t="s">
        <v>86</v>
      </c>
      <c r="AV469" s="13" t="s">
        <v>86</v>
      </c>
      <c r="AW469" s="13" t="s">
        <v>33</v>
      </c>
      <c r="AX469" s="13" t="s">
        <v>76</v>
      </c>
      <c r="AY469" s="255" t="s">
        <v>171</v>
      </c>
    </row>
    <row r="470" s="13" customFormat="1">
      <c r="A470" s="13"/>
      <c r="B470" s="244"/>
      <c r="C470" s="245"/>
      <c r="D470" s="246" t="s">
        <v>181</v>
      </c>
      <c r="E470" s="247" t="s">
        <v>1</v>
      </c>
      <c r="F470" s="248" t="s">
        <v>655</v>
      </c>
      <c r="G470" s="245"/>
      <c r="H470" s="249">
        <v>2.6779999999999999</v>
      </c>
      <c r="I470" s="250"/>
      <c r="J470" s="245"/>
      <c r="K470" s="245"/>
      <c r="L470" s="251"/>
      <c r="M470" s="252"/>
      <c r="N470" s="253"/>
      <c r="O470" s="253"/>
      <c r="P470" s="253"/>
      <c r="Q470" s="253"/>
      <c r="R470" s="253"/>
      <c r="S470" s="253"/>
      <c r="T470" s="25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5" t="s">
        <v>181</v>
      </c>
      <c r="AU470" s="255" t="s">
        <v>86</v>
      </c>
      <c r="AV470" s="13" t="s">
        <v>86</v>
      </c>
      <c r="AW470" s="13" t="s">
        <v>33</v>
      </c>
      <c r="AX470" s="13" t="s">
        <v>76</v>
      </c>
      <c r="AY470" s="255" t="s">
        <v>171</v>
      </c>
    </row>
    <row r="471" s="13" customFormat="1">
      <c r="A471" s="13"/>
      <c r="B471" s="244"/>
      <c r="C471" s="245"/>
      <c r="D471" s="246" t="s">
        <v>181</v>
      </c>
      <c r="E471" s="247" t="s">
        <v>1</v>
      </c>
      <c r="F471" s="248" t="s">
        <v>656</v>
      </c>
      <c r="G471" s="245"/>
      <c r="H471" s="249">
        <v>0.52800000000000002</v>
      </c>
      <c r="I471" s="250"/>
      <c r="J471" s="245"/>
      <c r="K471" s="245"/>
      <c r="L471" s="251"/>
      <c r="M471" s="252"/>
      <c r="N471" s="253"/>
      <c r="O471" s="253"/>
      <c r="P471" s="253"/>
      <c r="Q471" s="253"/>
      <c r="R471" s="253"/>
      <c r="S471" s="253"/>
      <c r="T471" s="25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5" t="s">
        <v>181</v>
      </c>
      <c r="AU471" s="255" t="s">
        <v>86</v>
      </c>
      <c r="AV471" s="13" t="s">
        <v>86</v>
      </c>
      <c r="AW471" s="13" t="s">
        <v>33</v>
      </c>
      <c r="AX471" s="13" t="s">
        <v>76</v>
      </c>
      <c r="AY471" s="255" t="s">
        <v>171</v>
      </c>
    </row>
    <row r="472" s="13" customFormat="1">
      <c r="A472" s="13"/>
      <c r="B472" s="244"/>
      <c r="C472" s="245"/>
      <c r="D472" s="246" t="s">
        <v>181</v>
      </c>
      <c r="E472" s="247" t="s">
        <v>1</v>
      </c>
      <c r="F472" s="248" t="s">
        <v>657</v>
      </c>
      <c r="G472" s="245"/>
      <c r="H472" s="249">
        <v>4.093</v>
      </c>
      <c r="I472" s="250"/>
      <c r="J472" s="245"/>
      <c r="K472" s="245"/>
      <c r="L472" s="251"/>
      <c r="M472" s="252"/>
      <c r="N472" s="253"/>
      <c r="O472" s="253"/>
      <c r="P472" s="253"/>
      <c r="Q472" s="253"/>
      <c r="R472" s="253"/>
      <c r="S472" s="253"/>
      <c r="T472" s="25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5" t="s">
        <v>181</v>
      </c>
      <c r="AU472" s="255" t="s">
        <v>86</v>
      </c>
      <c r="AV472" s="13" t="s">
        <v>86</v>
      </c>
      <c r="AW472" s="13" t="s">
        <v>33</v>
      </c>
      <c r="AX472" s="13" t="s">
        <v>76</v>
      </c>
      <c r="AY472" s="255" t="s">
        <v>171</v>
      </c>
    </row>
    <row r="473" s="13" customFormat="1">
      <c r="A473" s="13"/>
      <c r="B473" s="244"/>
      <c r="C473" s="245"/>
      <c r="D473" s="246" t="s">
        <v>181</v>
      </c>
      <c r="E473" s="247" t="s">
        <v>1</v>
      </c>
      <c r="F473" s="248" t="s">
        <v>658</v>
      </c>
      <c r="G473" s="245"/>
      <c r="H473" s="249">
        <v>3.3420000000000001</v>
      </c>
      <c r="I473" s="250"/>
      <c r="J473" s="245"/>
      <c r="K473" s="245"/>
      <c r="L473" s="251"/>
      <c r="M473" s="252"/>
      <c r="N473" s="253"/>
      <c r="O473" s="253"/>
      <c r="P473" s="253"/>
      <c r="Q473" s="253"/>
      <c r="R473" s="253"/>
      <c r="S473" s="253"/>
      <c r="T473" s="25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5" t="s">
        <v>181</v>
      </c>
      <c r="AU473" s="255" t="s">
        <v>86</v>
      </c>
      <c r="AV473" s="13" t="s">
        <v>86</v>
      </c>
      <c r="AW473" s="13" t="s">
        <v>33</v>
      </c>
      <c r="AX473" s="13" t="s">
        <v>76</v>
      </c>
      <c r="AY473" s="255" t="s">
        <v>171</v>
      </c>
    </row>
    <row r="474" s="13" customFormat="1">
      <c r="A474" s="13"/>
      <c r="B474" s="244"/>
      <c r="C474" s="245"/>
      <c r="D474" s="246" t="s">
        <v>181</v>
      </c>
      <c r="E474" s="247" t="s">
        <v>1</v>
      </c>
      <c r="F474" s="248" t="s">
        <v>659</v>
      </c>
      <c r="G474" s="245"/>
      <c r="H474" s="249">
        <v>5.04</v>
      </c>
      <c r="I474" s="250"/>
      <c r="J474" s="245"/>
      <c r="K474" s="245"/>
      <c r="L474" s="251"/>
      <c r="M474" s="252"/>
      <c r="N474" s="253"/>
      <c r="O474" s="253"/>
      <c r="P474" s="253"/>
      <c r="Q474" s="253"/>
      <c r="R474" s="253"/>
      <c r="S474" s="253"/>
      <c r="T474" s="25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5" t="s">
        <v>181</v>
      </c>
      <c r="AU474" s="255" t="s">
        <v>86</v>
      </c>
      <c r="AV474" s="13" t="s">
        <v>86</v>
      </c>
      <c r="AW474" s="13" t="s">
        <v>33</v>
      </c>
      <c r="AX474" s="13" t="s">
        <v>76</v>
      </c>
      <c r="AY474" s="255" t="s">
        <v>171</v>
      </c>
    </row>
    <row r="475" s="13" customFormat="1">
      <c r="A475" s="13"/>
      <c r="B475" s="244"/>
      <c r="C475" s="245"/>
      <c r="D475" s="246" t="s">
        <v>181</v>
      </c>
      <c r="E475" s="247" t="s">
        <v>1</v>
      </c>
      <c r="F475" s="248" t="s">
        <v>660</v>
      </c>
      <c r="G475" s="245"/>
      <c r="H475" s="249">
        <v>3.5049999999999999</v>
      </c>
      <c r="I475" s="250"/>
      <c r="J475" s="245"/>
      <c r="K475" s="245"/>
      <c r="L475" s="251"/>
      <c r="M475" s="252"/>
      <c r="N475" s="253"/>
      <c r="O475" s="253"/>
      <c r="P475" s="253"/>
      <c r="Q475" s="253"/>
      <c r="R475" s="253"/>
      <c r="S475" s="253"/>
      <c r="T475" s="25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5" t="s">
        <v>181</v>
      </c>
      <c r="AU475" s="255" t="s">
        <v>86</v>
      </c>
      <c r="AV475" s="13" t="s">
        <v>86</v>
      </c>
      <c r="AW475" s="13" t="s">
        <v>33</v>
      </c>
      <c r="AX475" s="13" t="s">
        <v>76</v>
      </c>
      <c r="AY475" s="255" t="s">
        <v>171</v>
      </c>
    </row>
    <row r="476" s="13" customFormat="1">
      <c r="A476" s="13"/>
      <c r="B476" s="244"/>
      <c r="C476" s="245"/>
      <c r="D476" s="246" t="s">
        <v>181</v>
      </c>
      <c r="E476" s="247" t="s">
        <v>1</v>
      </c>
      <c r="F476" s="248" t="s">
        <v>661</v>
      </c>
      <c r="G476" s="245"/>
      <c r="H476" s="249">
        <v>5.4359999999999999</v>
      </c>
      <c r="I476" s="250"/>
      <c r="J476" s="245"/>
      <c r="K476" s="245"/>
      <c r="L476" s="251"/>
      <c r="M476" s="252"/>
      <c r="N476" s="253"/>
      <c r="O476" s="253"/>
      <c r="P476" s="253"/>
      <c r="Q476" s="253"/>
      <c r="R476" s="253"/>
      <c r="S476" s="253"/>
      <c r="T476" s="25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5" t="s">
        <v>181</v>
      </c>
      <c r="AU476" s="255" t="s">
        <v>86</v>
      </c>
      <c r="AV476" s="13" t="s">
        <v>86</v>
      </c>
      <c r="AW476" s="13" t="s">
        <v>33</v>
      </c>
      <c r="AX476" s="13" t="s">
        <v>76</v>
      </c>
      <c r="AY476" s="255" t="s">
        <v>171</v>
      </c>
    </row>
    <row r="477" s="13" customFormat="1">
      <c r="A477" s="13"/>
      <c r="B477" s="244"/>
      <c r="C477" s="245"/>
      <c r="D477" s="246" t="s">
        <v>181</v>
      </c>
      <c r="E477" s="247" t="s">
        <v>1</v>
      </c>
      <c r="F477" s="248" t="s">
        <v>662</v>
      </c>
      <c r="G477" s="245"/>
      <c r="H477" s="249">
        <v>0.151</v>
      </c>
      <c r="I477" s="250"/>
      <c r="J477" s="245"/>
      <c r="K477" s="245"/>
      <c r="L477" s="251"/>
      <c r="M477" s="252"/>
      <c r="N477" s="253"/>
      <c r="O477" s="253"/>
      <c r="P477" s="253"/>
      <c r="Q477" s="253"/>
      <c r="R477" s="253"/>
      <c r="S477" s="253"/>
      <c r="T477" s="25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5" t="s">
        <v>181</v>
      </c>
      <c r="AU477" s="255" t="s">
        <v>86</v>
      </c>
      <c r="AV477" s="13" t="s">
        <v>86</v>
      </c>
      <c r="AW477" s="13" t="s">
        <v>33</v>
      </c>
      <c r="AX477" s="13" t="s">
        <v>76</v>
      </c>
      <c r="AY477" s="255" t="s">
        <v>171</v>
      </c>
    </row>
    <row r="478" s="13" customFormat="1">
      <c r="A478" s="13"/>
      <c r="B478" s="244"/>
      <c r="C478" s="245"/>
      <c r="D478" s="246" t="s">
        <v>181</v>
      </c>
      <c r="E478" s="247" t="s">
        <v>1</v>
      </c>
      <c r="F478" s="248" t="s">
        <v>663</v>
      </c>
      <c r="G478" s="245"/>
      <c r="H478" s="249">
        <v>2.5720000000000001</v>
      </c>
      <c r="I478" s="250"/>
      <c r="J478" s="245"/>
      <c r="K478" s="245"/>
      <c r="L478" s="251"/>
      <c r="M478" s="252"/>
      <c r="N478" s="253"/>
      <c r="O478" s="253"/>
      <c r="P478" s="253"/>
      <c r="Q478" s="253"/>
      <c r="R478" s="253"/>
      <c r="S478" s="253"/>
      <c r="T478" s="25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5" t="s">
        <v>181</v>
      </c>
      <c r="AU478" s="255" t="s">
        <v>86</v>
      </c>
      <c r="AV478" s="13" t="s">
        <v>86</v>
      </c>
      <c r="AW478" s="13" t="s">
        <v>33</v>
      </c>
      <c r="AX478" s="13" t="s">
        <v>76</v>
      </c>
      <c r="AY478" s="255" t="s">
        <v>171</v>
      </c>
    </row>
    <row r="479" s="13" customFormat="1">
      <c r="A479" s="13"/>
      <c r="B479" s="244"/>
      <c r="C479" s="245"/>
      <c r="D479" s="246" t="s">
        <v>181</v>
      </c>
      <c r="E479" s="247" t="s">
        <v>1</v>
      </c>
      <c r="F479" s="248" t="s">
        <v>664</v>
      </c>
      <c r="G479" s="245"/>
      <c r="H479" s="249">
        <v>1.157</v>
      </c>
      <c r="I479" s="250"/>
      <c r="J479" s="245"/>
      <c r="K479" s="245"/>
      <c r="L479" s="251"/>
      <c r="M479" s="252"/>
      <c r="N479" s="253"/>
      <c r="O479" s="253"/>
      <c r="P479" s="253"/>
      <c r="Q479" s="253"/>
      <c r="R479" s="253"/>
      <c r="S479" s="253"/>
      <c r="T479" s="25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5" t="s">
        <v>181</v>
      </c>
      <c r="AU479" s="255" t="s">
        <v>86</v>
      </c>
      <c r="AV479" s="13" t="s">
        <v>86</v>
      </c>
      <c r="AW479" s="13" t="s">
        <v>33</v>
      </c>
      <c r="AX479" s="13" t="s">
        <v>76</v>
      </c>
      <c r="AY479" s="255" t="s">
        <v>171</v>
      </c>
    </row>
    <row r="480" s="13" customFormat="1">
      <c r="A480" s="13"/>
      <c r="B480" s="244"/>
      <c r="C480" s="245"/>
      <c r="D480" s="246" t="s">
        <v>181</v>
      </c>
      <c r="E480" s="247" t="s">
        <v>1</v>
      </c>
      <c r="F480" s="248" t="s">
        <v>665</v>
      </c>
      <c r="G480" s="245"/>
      <c r="H480" s="249">
        <v>1.4850000000000001</v>
      </c>
      <c r="I480" s="250"/>
      <c r="J480" s="245"/>
      <c r="K480" s="245"/>
      <c r="L480" s="251"/>
      <c r="M480" s="252"/>
      <c r="N480" s="253"/>
      <c r="O480" s="253"/>
      <c r="P480" s="253"/>
      <c r="Q480" s="253"/>
      <c r="R480" s="253"/>
      <c r="S480" s="253"/>
      <c r="T480" s="25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5" t="s">
        <v>181</v>
      </c>
      <c r="AU480" s="255" t="s">
        <v>86</v>
      </c>
      <c r="AV480" s="13" t="s">
        <v>86</v>
      </c>
      <c r="AW480" s="13" t="s">
        <v>33</v>
      </c>
      <c r="AX480" s="13" t="s">
        <v>76</v>
      </c>
      <c r="AY480" s="255" t="s">
        <v>171</v>
      </c>
    </row>
    <row r="481" s="13" customFormat="1">
      <c r="A481" s="13"/>
      <c r="B481" s="244"/>
      <c r="C481" s="245"/>
      <c r="D481" s="246" t="s">
        <v>181</v>
      </c>
      <c r="E481" s="247" t="s">
        <v>1</v>
      </c>
      <c r="F481" s="248" t="s">
        <v>666</v>
      </c>
      <c r="G481" s="245"/>
      <c r="H481" s="249">
        <v>0.14099999999999999</v>
      </c>
      <c r="I481" s="250"/>
      <c r="J481" s="245"/>
      <c r="K481" s="245"/>
      <c r="L481" s="251"/>
      <c r="M481" s="252"/>
      <c r="N481" s="253"/>
      <c r="O481" s="253"/>
      <c r="P481" s="253"/>
      <c r="Q481" s="253"/>
      <c r="R481" s="253"/>
      <c r="S481" s="253"/>
      <c r="T481" s="25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5" t="s">
        <v>181</v>
      </c>
      <c r="AU481" s="255" t="s">
        <v>86</v>
      </c>
      <c r="AV481" s="13" t="s">
        <v>86</v>
      </c>
      <c r="AW481" s="13" t="s">
        <v>33</v>
      </c>
      <c r="AX481" s="13" t="s">
        <v>76</v>
      </c>
      <c r="AY481" s="255" t="s">
        <v>171</v>
      </c>
    </row>
    <row r="482" s="13" customFormat="1">
      <c r="A482" s="13"/>
      <c r="B482" s="244"/>
      <c r="C482" s="245"/>
      <c r="D482" s="246" t="s">
        <v>181</v>
      </c>
      <c r="E482" s="247" t="s">
        <v>1</v>
      </c>
      <c r="F482" s="248" t="s">
        <v>667</v>
      </c>
      <c r="G482" s="245"/>
      <c r="H482" s="249">
        <v>2.0339999999999998</v>
      </c>
      <c r="I482" s="250"/>
      <c r="J482" s="245"/>
      <c r="K482" s="245"/>
      <c r="L482" s="251"/>
      <c r="M482" s="252"/>
      <c r="N482" s="253"/>
      <c r="O482" s="253"/>
      <c r="P482" s="253"/>
      <c r="Q482" s="253"/>
      <c r="R482" s="253"/>
      <c r="S482" s="253"/>
      <c r="T482" s="25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5" t="s">
        <v>181</v>
      </c>
      <c r="AU482" s="255" t="s">
        <v>86</v>
      </c>
      <c r="AV482" s="13" t="s">
        <v>86</v>
      </c>
      <c r="AW482" s="13" t="s">
        <v>33</v>
      </c>
      <c r="AX482" s="13" t="s">
        <v>76</v>
      </c>
      <c r="AY482" s="255" t="s">
        <v>171</v>
      </c>
    </row>
    <row r="483" s="14" customFormat="1">
      <c r="A483" s="14"/>
      <c r="B483" s="256"/>
      <c r="C483" s="257"/>
      <c r="D483" s="246" t="s">
        <v>181</v>
      </c>
      <c r="E483" s="258" t="s">
        <v>1</v>
      </c>
      <c r="F483" s="259" t="s">
        <v>184</v>
      </c>
      <c r="G483" s="257"/>
      <c r="H483" s="260">
        <v>38.423999999999992</v>
      </c>
      <c r="I483" s="261"/>
      <c r="J483" s="257"/>
      <c r="K483" s="257"/>
      <c r="L483" s="262"/>
      <c r="M483" s="263"/>
      <c r="N483" s="264"/>
      <c r="O483" s="264"/>
      <c r="P483" s="264"/>
      <c r="Q483" s="264"/>
      <c r="R483" s="264"/>
      <c r="S483" s="264"/>
      <c r="T483" s="26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6" t="s">
        <v>181</v>
      </c>
      <c r="AU483" s="266" t="s">
        <v>86</v>
      </c>
      <c r="AV483" s="14" t="s">
        <v>178</v>
      </c>
      <c r="AW483" s="14" t="s">
        <v>33</v>
      </c>
      <c r="AX483" s="14" t="s">
        <v>84</v>
      </c>
      <c r="AY483" s="266" t="s">
        <v>171</v>
      </c>
    </row>
    <row r="484" s="2" customFormat="1" ht="16.5" customHeight="1">
      <c r="A484" s="38"/>
      <c r="B484" s="39"/>
      <c r="C484" s="226" t="s">
        <v>418</v>
      </c>
      <c r="D484" s="226" t="s">
        <v>173</v>
      </c>
      <c r="E484" s="227" t="s">
        <v>668</v>
      </c>
      <c r="F484" s="228" t="s">
        <v>669</v>
      </c>
      <c r="G484" s="229" t="s">
        <v>198</v>
      </c>
      <c r="H484" s="230">
        <v>5.6239999999999997</v>
      </c>
      <c r="I484" s="231"/>
      <c r="J484" s="232">
        <f>ROUND(I484*H484,2)</f>
        <v>0</v>
      </c>
      <c r="K484" s="228" t="s">
        <v>177</v>
      </c>
      <c r="L484" s="44"/>
      <c r="M484" s="233" t="s">
        <v>1</v>
      </c>
      <c r="N484" s="234" t="s">
        <v>41</v>
      </c>
      <c r="O484" s="91"/>
      <c r="P484" s="235">
        <f>O484*H484</f>
        <v>0</v>
      </c>
      <c r="Q484" s="235">
        <v>0</v>
      </c>
      <c r="R484" s="235">
        <f>Q484*H484</f>
        <v>0</v>
      </c>
      <c r="S484" s="235">
        <v>2.3999999999999999</v>
      </c>
      <c r="T484" s="236">
        <f>S484*H484</f>
        <v>13.497599999999999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7" t="s">
        <v>178</v>
      </c>
      <c r="AT484" s="237" t="s">
        <v>173</v>
      </c>
      <c r="AU484" s="237" t="s">
        <v>86</v>
      </c>
      <c r="AY484" s="17" t="s">
        <v>171</v>
      </c>
      <c r="BE484" s="238">
        <f>IF(N484="základní",J484,0)</f>
        <v>0</v>
      </c>
      <c r="BF484" s="238">
        <f>IF(N484="snížená",J484,0)</f>
        <v>0</v>
      </c>
      <c r="BG484" s="238">
        <f>IF(N484="zákl. přenesená",J484,0)</f>
        <v>0</v>
      </c>
      <c r="BH484" s="238">
        <f>IF(N484="sníž. přenesená",J484,0)</f>
        <v>0</v>
      </c>
      <c r="BI484" s="238">
        <f>IF(N484="nulová",J484,0)</f>
        <v>0</v>
      </c>
      <c r="BJ484" s="17" t="s">
        <v>84</v>
      </c>
      <c r="BK484" s="238">
        <f>ROUND(I484*H484,2)</f>
        <v>0</v>
      </c>
      <c r="BL484" s="17" t="s">
        <v>178</v>
      </c>
      <c r="BM484" s="237" t="s">
        <v>670</v>
      </c>
    </row>
    <row r="485" s="2" customFormat="1">
      <c r="A485" s="38"/>
      <c r="B485" s="39"/>
      <c r="C485" s="40"/>
      <c r="D485" s="239" t="s">
        <v>179</v>
      </c>
      <c r="E485" s="40"/>
      <c r="F485" s="240" t="s">
        <v>671</v>
      </c>
      <c r="G485" s="40"/>
      <c r="H485" s="40"/>
      <c r="I485" s="241"/>
      <c r="J485" s="40"/>
      <c r="K485" s="40"/>
      <c r="L485" s="44"/>
      <c r="M485" s="242"/>
      <c r="N485" s="243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179</v>
      </c>
      <c r="AU485" s="17" t="s">
        <v>86</v>
      </c>
    </row>
    <row r="486" s="13" customFormat="1">
      <c r="A486" s="13"/>
      <c r="B486" s="244"/>
      <c r="C486" s="245"/>
      <c r="D486" s="246" t="s">
        <v>181</v>
      </c>
      <c r="E486" s="247" t="s">
        <v>1</v>
      </c>
      <c r="F486" s="248" t="s">
        <v>672</v>
      </c>
      <c r="G486" s="245"/>
      <c r="H486" s="249">
        <v>1.7410000000000001</v>
      </c>
      <c r="I486" s="250"/>
      <c r="J486" s="245"/>
      <c r="K486" s="245"/>
      <c r="L486" s="251"/>
      <c r="M486" s="252"/>
      <c r="N486" s="253"/>
      <c r="O486" s="253"/>
      <c r="P486" s="253"/>
      <c r="Q486" s="253"/>
      <c r="R486" s="253"/>
      <c r="S486" s="253"/>
      <c r="T486" s="25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5" t="s">
        <v>181</v>
      </c>
      <c r="AU486" s="255" t="s">
        <v>86</v>
      </c>
      <c r="AV486" s="13" t="s">
        <v>86</v>
      </c>
      <c r="AW486" s="13" t="s">
        <v>33</v>
      </c>
      <c r="AX486" s="13" t="s">
        <v>76</v>
      </c>
      <c r="AY486" s="255" t="s">
        <v>171</v>
      </c>
    </row>
    <row r="487" s="13" customFormat="1">
      <c r="A487" s="13"/>
      <c r="B487" s="244"/>
      <c r="C487" s="245"/>
      <c r="D487" s="246" t="s">
        <v>181</v>
      </c>
      <c r="E487" s="247" t="s">
        <v>1</v>
      </c>
      <c r="F487" s="248" t="s">
        <v>673</v>
      </c>
      <c r="G487" s="245"/>
      <c r="H487" s="249">
        <v>2.6280000000000001</v>
      </c>
      <c r="I487" s="250"/>
      <c r="J487" s="245"/>
      <c r="K487" s="245"/>
      <c r="L487" s="251"/>
      <c r="M487" s="252"/>
      <c r="N487" s="253"/>
      <c r="O487" s="253"/>
      <c r="P487" s="253"/>
      <c r="Q487" s="253"/>
      <c r="R487" s="253"/>
      <c r="S487" s="253"/>
      <c r="T487" s="25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5" t="s">
        <v>181</v>
      </c>
      <c r="AU487" s="255" t="s">
        <v>86</v>
      </c>
      <c r="AV487" s="13" t="s">
        <v>86</v>
      </c>
      <c r="AW487" s="13" t="s">
        <v>33</v>
      </c>
      <c r="AX487" s="13" t="s">
        <v>76</v>
      </c>
      <c r="AY487" s="255" t="s">
        <v>171</v>
      </c>
    </row>
    <row r="488" s="13" customFormat="1">
      <c r="A488" s="13"/>
      <c r="B488" s="244"/>
      <c r="C488" s="245"/>
      <c r="D488" s="246" t="s">
        <v>181</v>
      </c>
      <c r="E488" s="247" t="s">
        <v>1</v>
      </c>
      <c r="F488" s="248" t="s">
        <v>674</v>
      </c>
      <c r="G488" s="245"/>
      <c r="H488" s="249">
        <v>1.2549999999999999</v>
      </c>
      <c r="I488" s="250"/>
      <c r="J488" s="245"/>
      <c r="K488" s="245"/>
      <c r="L488" s="251"/>
      <c r="M488" s="252"/>
      <c r="N488" s="253"/>
      <c r="O488" s="253"/>
      <c r="P488" s="253"/>
      <c r="Q488" s="253"/>
      <c r="R488" s="253"/>
      <c r="S488" s="253"/>
      <c r="T488" s="25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5" t="s">
        <v>181</v>
      </c>
      <c r="AU488" s="255" t="s">
        <v>86</v>
      </c>
      <c r="AV488" s="13" t="s">
        <v>86</v>
      </c>
      <c r="AW488" s="13" t="s">
        <v>33</v>
      </c>
      <c r="AX488" s="13" t="s">
        <v>76</v>
      </c>
      <c r="AY488" s="255" t="s">
        <v>171</v>
      </c>
    </row>
    <row r="489" s="14" customFormat="1">
      <c r="A489" s="14"/>
      <c r="B489" s="256"/>
      <c r="C489" s="257"/>
      <c r="D489" s="246" t="s">
        <v>181</v>
      </c>
      <c r="E489" s="258" t="s">
        <v>1</v>
      </c>
      <c r="F489" s="259" t="s">
        <v>184</v>
      </c>
      <c r="G489" s="257"/>
      <c r="H489" s="260">
        <v>5.6239999999999997</v>
      </c>
      <c r="I489" s="261"/>
      <c r="J489" s="257"/>
      <c r="K489" s="257"/>
      <c r="L489" s="262"/>
      <c r="M489" s="263"/>
      <c r="N489" s="264"/>
      <c r="O489" s="264"/>
      <c r="P489" s="264"/>
      <c r="Q489" s="264"/>
      <c r="R489" s="264"/>
      <c r="S489" s="264"/>
      <c r="T489" s="26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6" t="s">
        <v>181</v>
      </c>
      <c r="AU489" s="266" t="s">
        <v>86</v>
      </c>
      <c r="AV489" s="14" t="s">
        <v>178</v>
      </c>
      <c r="AW489" s="14" t="s">
        <v>33</v>
      </c>
      <c r="AX489" s="14" t="s">
        <v>84</v>
      </c>
      <c r="AY489" s="266" t="s">
        <v>171</v>
      </c>
    </row>
    <row r="490" s="2" customFormat="1" ht="37.8" customHeight="1">
      <c r="A490" s="38"/>
      <c r="B490" s="39"/>
      <c r="C490" s="226" t="s">
        <v>675</v>
      </c>
      <c r="D490" s="226" t="s">
        <v>173</v>
      </c>
      <c r="E490" s="227" t="s">
        <v>676</v>
      </c>
      <c r="F490" s="228" t="s">
        <v>677</v>
      </c>
      <c r="G490" s="229" t="s">
        <v>198</v>
      </c>
      <c r="H490" s="230">
        <v>79.753</v>
      </c>
      <c r="I490" s="231"/>
      <c r="J490" s="232">
        <f>ROUND(I490*H490,2)</f>
        <v>0</v>
      </c>
      <c r="K490" s="228" t="s">
        <v>177</v>
      </c>
      <c r="L490" s="44"/>
      <c r="M490" s="233" t="s">
        <v>1</v>
      </c>
      <c r="N490" s="234" t="s">
        <v>41</v>
      </c>
      <c r="O490" s="91"/>
      <c r="P490" s="235">
        <f>O490*H490</f>
        <v>0</v>
      </c>
      <c r="Q490" s="235">
        <v>0</v>
      </c>
      <c r="R490" s="235">
        <f>Q490*H490</f>
        <v>0</v>
      </c>
      <c r="S490" s="235">
        <v>2.2000000000000002</v>
      </c>
      <c r="T490" s="236">
        <f>S490*H490</f>
        <v>175.45660000000001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37" t="s">
        <v>178</v>
      </c>
      <c r="AT490" s="237" t="s">
        <v>173</v>
      </c>
      <c r="AU490" s="237" t="s">
        <v>86</v>
      </c>
      <c r="AY490" s="17" t="s">
        <v>171</v>
      </c>
      <c r="BE490" s="238">
        <f>IF(N490="základní",J490,0)</f>
        <v>0</v>
      </c>
      <c r="BF490" s="238">
        <f>IF(N490="snížená",J490,0)</f>
        <v>0</v>
      </c>
      <c r="BG490" s="238">
        <f>IF(N490="zákl. přenesená",J490,0)</f>
        <v>0</v>
      </c>
      <c r="BH490" s="238">
        <f>IF(N490="sníž. přenesená",J490,0)</f>
        <v>0</v>
      </c>
      <c r="BI490" s="238">
        <f>IF(N490="nulová",J490,0)</f>
        <v>0</v>
      </c>
      <c r="BJ490" s="17" t="s">
        <v>84</v>
      </c>
      <c r="BK490" s="238">
        <f>ROUND(I490*H490,2)</f>
        <v>0</v>
      </c>
      <c r="BL490" s="17" t="s">
        <v>178</v>
      </c>
      <c r="BM490" s="237" t="s">
        <v>678</v>
      </c>
    </row>
    <row r="491" s="2" customFormat="1">
      <c r="A491" s="38"/>
      <c r="B491" s="39"/>
      <c r="C491" s="40"/>
      <c r="D491" s="239" t="s">
        <v>179</v>
      </c>
      <c r="E491" s="40"/>
      <c r="F491" s="240" t="s">
        <v>679</v>
      </c>
      <c r="G491" s="40"/>
      <c r="H491" s="40"/>
      <c r="I491" s="241"/>
      <c r="J491" s="40"/>
      <c r="K491" s="40"/>
      <c r="L491" s="44"/>
      <c r="M491" s="242"/>
      <c r="N491" s="243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179</v>
      </c>
      <c r="AU491" s="17" t="s">
        <v>86</v>
      </c>
    </row>
    <row r="492" s="13" customFormat="1">
      <c r="A492" s="13"/>
      <c r="B492" s="244"/>
      <c r="C492" s="245"/>
      <c r="D492" s="246" t="s">
        <v>181</v>
      </c>
      <c r="E492" s="247" t="s">
        <v>1</v>
      </c>
      <c r="F492" s="248" t="s">
        <v>680</v>
      </c>
      <c r="G492" s="245"/>
      <c r="H492" s="249">
        <v>79.753</v>
      </c>
      <c r="I492" s="250"/>
      <c r="J492" s="245"/>
      <c r="K492" s="245"/>
      <c r="L492" s="251"/>
      <c r="M492" s="252"/>
      <c r="N492" s="253"/>
      <c r="O492" s="253"/>
      <c r="P492" s="253"/>
      <c r="Q492" s="253"/>
      <c r="R492" s="253"/>
      <c r="S492" s="253"/>
      <c r="T492" s="25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5" t="s">
        <v>181</v>
      </c>
      <c r="AU492" s="255" t="s">
        <v>86</v>
      </c>
      <c r="AV492" s="13" t="s">
        <v>86</v>
      </c>
      <c r="AW492" s="13" t="s">
        <v>33</v>
      </c>
      <c r="AX492" s="13" t="s">
        <v>76</v>
      </c>
      <c r="AY492" s="255" t="s">
        <v>171</v>
      </c>
    </row>
    <row r="493" s="14" customFormat="1">
      <c r="A493" s="14"/>
      <c r="B493" s="256"/>
      <c r="C493" s="257"/>
      <c r="D493" s="246" t="s">
        <v>181</v>
      </c>
      <c r="E493" s="258" t="s">
        <v>1</v>
      </c>
      <c r="F493" s="259" t="s">
        <v>184</v>
      </c>
      <c r="G493" s="257"/>
      <c r="H493" s="260">
        <v>79.753</v>
      </c>
      <c r="I493" s="261"/>
      <c r="J493" s="257"/>
      <c r="K493" s="257"/>
      <c r="L493" s="262"/>
      <c r="M493" s="263"/>
      <c r="N493" s="264"/>
      <c r="O493" s="264"/>
      <c r="P493" s="264"/>
      <c r="Q493" s="264"/>
      <c r="R493" s="264"/>
      <c r="S493" s="264"/>
      <c r="T493" s="26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6" t="s">
        <v>181</v>
      </c>
      <c r="AU493" s="266" t="s">
        <v>86</v>
      </c>
      <c r="AV493" s="14" t="s">
        <v>178</v>
      </c>
      <c r="AW493" s="14" t="s">
        <v>33</v>
      </c>
      <c r="AX493" s="14" t="s">
        <v>84</v>
      </c>
      <c r="AY493" s="266" t="s">
        <v>171</v>
      </c>
    </row>
    <row r="494" s="2" customFormat="1" ht="24.15" customHeight="1">
      <c r="A494" s="38"/>
      <c r="B494" s="39"/>
      <c r="C494" s="226" t="s">
        <v>422</v>
      </c>
      <c r="D494" s="226" t="s">
        <v>173</v>
      </c>
      <c r="E494" s="227" t="s">
        <v>681</v>
      </c>
      <c r="F494" s="228" t="s">
        <v>682</v>
      </c>
      <c r="G494" s="229" t="s">
        <v>536</v>
      </c>
      <c r="H494" s="230">
        <v>2</v>
      </c>
      <c r="I494" s="231"/>
      <c r="J494" s="232">
        <f>ROUND(I494*H494,2)</f>
        <v>0</v>
      </c>
      <c r="K494" s="228" t="s">
        <v>177</v>
      </c>
      <c r="L494" s="44"/>
      <c r="M494" s="233" t="s">
        <v>1</v>
      </c>
      <c r="N494" s="234" t="s">
        <v>41</v>
      </c>
      <c r="O494" s="91"/>
      <c r="P494" s="235">
        <f>O494*H494</f>
        <v>0</v>
      </c>
      <c r="Q494" s="235">
        <v>3.0000000000000001E-05</v>
      </c>
      <c r="R494" s="235">
        <f>Q494*H494</f>
        <v>6.0000000000000002E-05</v>
      </c>
      <c r="S494" s="235">
        <v>0</v>
      </c>
      <c r="T494" s="236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37" t="s">
        <v>178</v>
      </c>
      <c r="AT494" s="237" t="s">
        <v>173</v>
      </c>
      <c r="AU494" s="237" t="s">
        <v>86</v>
      </c>
      <c r="AY494" s="17" t="s">
        <v>171</v>
      </c>
      <c r="BE494" s="238">
        <f>IF(N494="základní",J494,0)</f>
        <v>0</v>
      </c>
      <c r="BF494" s="238">
        <f>IF(N494="snížená",J494,0)</f>
        <v>0</v>
      </c>
      <c r="BG494" s="238">
        <f>IF(N494="zákl. přenesená",J494,0)</f>
        <v>0</v>
      </c>
      <c r="BH494" s="238">
        <f>IF(N494="sníž. přenesená",J494,0)</f>
        <v>0</v>
      </c>
      <c r="BI494" s="238">
        <f>IF(N494="nulová",J494,0)</f>
        <v>0</v>
      </c>
      <c r="BJ494" s="17" t="s">
        <v>84</v>
      </c>
      <c r="BK494" s="238">
        <f>ROUND(I494*H494,2)</f>
        <v>0</v>
      </c>
      <c r="BL494" s="17" t="s">
        <v>178</v>
      </c>
      <c r="BM494" s="237" t="s">
        <v>683</v>
      </c>
    </row>
    <row r="495" s="2" customFormat="1">
      <c r="A495" s="38"/>
      <c r="B495" s="39"/>
      <c r="C495" s="40"/>
      <c r="D495" s="239" t="s">
        <v>179</v>
      </c>
      <c r="E495" s="40"/>
      <c r="F495" s="240" t="s">
        <v>684</v>
      </c>
      <c r="G495" s="40"/>
      <c r="H495" s="40"/>
      <c r="I495" s="241"/>
      <c r="J495" s="40"/>
      <c r="K495" s="40"/>
      <c r="L495" s="44"/>
      <c r="M495" s="242"/>
      <c r="N495" s="243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179</v>
      </c>
      <c r="AU495" s="17" t="s">
        <v>86</v>
      </c>
    </row>
    <row r="496" s="2" customFormat="1" ht="21.75" customHeight="1">
      <c r="A496" s="38"/>
      <c r="B496" s="39"/>
      <c r="C496" s="226" t="s">
        <v>685</v>
      </c>
      <c r="D496" s="226" t="s">
        <v>173</v>
      </c>
      <c r="E496" s="227" t="s">
        <v>686</v>
      </c>
      <c r="F496" s="228" t="s">
        <v>687</v>
      </c>
      <c r="G496" s="229" t="s">
        <v>176</v>
      </c>
      <c r="H496" s="230">
        <v>24.959</v>
      </c>
      <c r="I496" s="231"/>
      <c r="J496" s="232">
        <f>ROUND(I496*H496,2)</f>
        <v>0</v>
      </c>
      <c r="K496" s="228" t="s">
        <v>177</v>
      </c>
      <c r="L496" s="44"/>
      <c r="M496" s="233" t="s">
        <v>1</v>
      </c>
      <c r="N496" s="234" t="s">
        <v>41</v>
      </c>
      <c r="O496" s="91"/>
      <c r="P496" s="235">
        <f>O496*H496</f>
        <v>0</v>
      </c>
      <c r="Q496" s="235">
        <v>0</v>
      </c>
      <c r="R496" s="235">
        <f>Q496*H496</f>
        <v>0</v>
      </c>
      <c r="S496" s="235">
        <v>0.075999999999999998</v>
      </c>
      <c r="T496" s="236">
        <f>S496*H496</f>
        <v>1.896884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7" t="s">
        <v>178</v>
      </c>
      <c r="AT496" s="237" t="s">
        <v>173</v>
      </c>
      <c r="AU496" s="237" t="s">
        <v>86</v>
      </c>
      <c r="AY496" s="17" t="s">
        <v>171</v>
      </c>
      <c r="BE496" s="238">
        <f>IF(N496="základní",J496,0)</f>
        <v>0</v>
      </c>
      <c r="BF496" s="238">
        <f>IF(N496="snížená",J496,0)</f>
        <v>0</v>
      </c>
      <c r="BG496" s="238">
        <f>IF(N496="zákl. přenesená",J496,0)</f>
        <v>0</v>
      </c>
      <c r="BH496" s="238">
        <f>IF(N496="sníž. přenesená",J496,0)</f>
        <v>0</v>
      </c>
      <c r="BI496" s="238">
        <f>IF(N496="nulová",J496,0)</f>
        <v>0</v>
      </c>
      <c r="BJ496" s="17" t="s">
        <v>84</v>
      </c>
      <c r="BK496" s="238">
        <f>ROUND(I496*H496,2)</f>
        <v>0</v>
      </c>
      <c r="BL496" s="17" t="s">
        <v>178</v>
      </c>
      <c r="BM496" s="237" t="s">
        <v>688</v>
      </c>
    </row>
    <row r="497" s="2" customFormat="1">
      <c r="A497" s="38"/>
      <c r="B497" s="39"/>
      <c r="C497" s="40"/>
      <c r="D497" s="239" t="s">
        <v>179</v>
      </c>
      <c r="E497" s="40"/>
      <c r="F497" s="240" t="s">
        <v>689</v>
      </c>
      <c r="G497" s="40"/>
      <c r="H497" s="40"/>
      <c r="I497" s="241"/>
      <c r="J497" s="40"/>
      <c r="K497" s="40"/>
      <c r="L497" s="44"/>
      <c r="M497" s="242"/>
      <c r="N497" s="243"/>
      <c r="O497" s="91"/>
      <c r="P497" s="91"/>
      <c r="Q497" s="91"/>
      <c r="R497" s="91"/>
      <c r="S497" s="91"/>
      <c r="T497" s="92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179</v>
      </c>
      <c r="AU497" s="17" t="s">
        <v>86</v>
      </c>
    </row>
    <row r="498" s="13" customFormat="1">
      <c r="A498" s="13"/>
      <c r="B498" s="244"/>
      <c r="C498" s="245"/>
      <c r="D498" s="246" t="s">
        <v>181</v>
      </c>
      <c r="E498" s="247" t="s">
        <v>1</v>
      </c>
      <c r="F498" s="248" t="s">
        <v>690</v>
      </c>
      <c r="G498" s="245"/>
      <c r="H498" s="249">
        <v>1.379</v>
      </c>
      <c r="I498" s="250"/>
      <c r="J498" s="245"/>
      <c r="K498" s="245"/>
      <c r="L498" s="251"/>
      <c r="M498" s="252"/>
      <c r="N498" s="253"/>
      <c r="O498" s="253"/>
      <c r="P498" s="253"/>
      <c r="Q498" s="253"/>
      <c r="R498" s="253"/>
      <c r="S498" s="253"/>
      <c r="T498" s="25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5" t="s">
        <v>181</v>
      </c>
      <c r="AU498" s="255" t="s">
        <v>86</v>
      </c>
      <c r="AV498" s="13" t="s">
        <v>86</v>
      </c>
      <c r="AW498" s="13" t="s">
        <v>33</v>
      </c>
      <c r="AX498" s="13" t="s">
        <v>76</v>
      </c>
      <c r="AY498" s="255" t="s">
        <v>171</v>
      </c>
    </row>
    <row r="499" s="13" customFormat="1">
      <c r="A499" s="13"/>
      <c r="B499" s="244"/>
      <c r="C499" s="245"/>
      <c r="D499" s="246" t="s">
        <v>181</v>
      </c>
      <c r="E499" s="247" t="s">
        <v>1</v>
      </c>
      <c r="F499" s="248" t="s">
        <v>691</v>
      </c>
      <c r="G499" s="245"/>
      <c r="H499" s="249">
        <v>2.3039999999999998</v>
      </c>
      <c r="I499" s="250"/>
      <c r="J499" s="245"/>
      <c r="K499" s="245"/>
      <c r="L499" s="251"/>
      <c r="M499" s="252"/>
      <c r="N499" s="253"/>
      <c r="O499" s="253"/>
      <c r="P499" s="253"/>
      <c r="Q499" s="253"/>
      <c r="R499" s="253"/>
      <c r="S499" s="253"/>
      <c r="T499" s="25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5" t="s">
        <v>181</v>
      </c>
      <c r="AU499" s="255" t="s">
        <v>86</v>
      </c>
      <c r="AV499" s="13" t="s">
        <v>86</v>
      </c>
      <c r="AW499" s="13" t="s">
        <v>33</v>
      </c>
      <c r="AX499" s="13" t="s">
        <v>76</v>
      </c>
      <c r="AY499" s="255" t="s">
        <v>171</v>
      </c>
    </row>
    <row r="500" s="13" customFormat="1">
      <c r="A500" s="13"/>
      <c r="B500" s="244"/>
      <c r="C500" s="245"/>
      <c r="D500" s="246" t="s">
        <v>181</v>
      </c>
      <c r="E500" s="247" t="s">
        <v>1</v>
      </c>
      <c r="F500" s="248" t="s">
        <v>692</v>
      </c>
      <c r="G500" s="245"/>
      <c r="H500" s="249">
        <v>3.1520000000000001</v>
      </c>
      <c r="I500" s="250"/>
      <c r="J500" s="245"/>
      <c r="K500" s="245"/>
      <c r="L500" s="251"/>
      <c r="M500" s="252"/>
      <c r="N500" s="253"/>
      <c r="O500" s="253"/>
      <c r="P500" s="253"/>
      <c r="Q500" s="253"/>
      <c r="R500" s="253"/>
      <c r="S500" s="253"/>
      <c r="T500" s="25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5" t="s">
        <v>181</v>
      </c>
      <c r="AU500" s="255" t="s">
        <v>86</v>
      </c>
      <c r="AV500" s="13" t="s">
        <v>86</v>
      </c>
      <c r="AW500" s="13" t="s">
        <v>33</v>
      </c>
      <c r="AX500" s="13" t="s">
        <v>76</v>
      </c>
      <c r="AY500" s="255" t="s">
        <v>171</v>
      </c>
    </row>
    <row r="501" s="13" customFormat="1">
      <c r="A501" s="13"/>
      <c r="B501" s="244"/>
      <c r="C501" s="245"/>
      <c r="D501" s="246" t="s">
        <v>181</v>
      </c>
      <c r="E501" s="247" t="s">
        <v>1</v>
      </c>
      <c r="F501" s="248" t="s">
        <v>693</v>
      </c>
      <c r="G501" s="245"/>
      <c r="H501" s="249">
        <v>1.7729999999999999</v>
      </c>
      <c r="I501" s="250"/>
      <c r="J501" s="245"/>
      <c r="K501" s="245"/>
      <c r="L501" s="251"/>
      <c r="M501" s="252"/>
      <c r="N501" s="253"/>
      <c r="O501" s="253"/>
      <c r="P501" s="253"/>
      <c r="Q501" s="253"/>
      <c r="R501" s="253"/>
      <c r="S501" s="253"/>
      <c r="T501" s="25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5" t="s">
        <v>181</v>
      </c>
      <c r="AU501" s="255" t="s">
        <v>86</v>
      </c>
      <c r="AV501" s="13" t="s">
        <v>86</v>
      </c>
      <c r="AW501" s="13" t="s">
        <v>33</v>
      </c>
      <c r="AX501" s="13" t="s">
        <v>76</v>
      </c>
      <c r="AY501" s="255" t="s">
        <v>171</v>
      </c>
    </row>
    <row r="502" s="13" customFormat="1">
      <c r="A502" s="13"/>
      <c r="B502" s="244"/>
      <c r="C502" s="245"/>
      <c r="D502" s="246" t="s">
        <v>181</v>
      </c>
      <c r="E502" s="247" t="s">
        <v>1</v>
      </c>
      <c r="F502" s="248" t="s">
        <v>694</v>
      </c>
      <c r="G502" s="245"/>
      <c r="H502" s="249">
        <v>5.319</v>
      </c>
      <c r="I502" s="250"/>
      <c r="J502" s="245"/>
      <c r="K502" s="245"/>
      <c r="L502" s="251"/>
      <c r="M502" s="252"/>
      <c r="N502" s="253"/>
      <c r="O502" s="253"/>
      <c r="P502" s="253"/>
      <c r="Q502" s="253"/>
      <c r="R502" s="253"/>
      <c r="S502" s="253"/>
      <c r="T502" s="25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5" t="s">
        <v>181</v>
      </c>
      <c r="AU502" s="255" t="s">
        <v>86</v>
      </c>
      <c r="AV502" s="13" t="s">
        <v>86</v>
      </c>
      <c r="AW502" s="13" t="s">
        <v>33</v>
      </c>
      <c r="AX502" s="13" t="s">
        <v>76</v>
      </c>
      <c r="AY502" s="255" t="s">
        <v>171</v>
      </c>
    </row>
    <row r="503" s="13" customFormat="1">
      <c r="A503" s="13"/>
      <c r="B503" s="244"/>
      <c r="C503" s="245"/>
      <c r="D503" s="246" t="s">
        <v>181</v>
      </c>
      <c r="E503" s="247" t="s">
        <v>1</v>
      </c>
      <c r="F503" s="248" t="s">
        <v>695</v>
      </c>
      <c r="G503" s="245"/>
      <c r="H503" s="249">
        <v>3.1520000000000001</v>
      </c>
      <c r="I503" s="250"/>
      <c r="J503" s="245"/>
      <c r="K503" s="245"/>
      <c r="L503" s="251"/>
      <c r="M503" s="252"/>
      <c r="N503" s="253"/>
      <c r="O503" s="253"/>
      <c r="P503" s="253"/>
      <c r="Q503" s="253"/>
      <c r="R503" s="253"/>
      <c r="S503" s="253"/>
      <c r="T503" s="25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5" t="s">
        <v>181</v>
      </c>
      <c r="AU503" s="255" t="s">
        <v>86</v>
      </c>
      <c r="AV503" s="13" t="s">
        <v>86</v>
      </c>
      <c r="AW503" s="13" t="s">
        <v>33</v>
      </c>
      <c r="AX503" s="13" t="s">
        <v>76</v>
      </c>
      <c r="AY503" s="255" t="s">
        <v>171</v>
      </c>
    </row>
    <row r="504" s="13" customFormat="1">
      <c r="A504" s="13"/>
      <c r="B504" s="244"/>
      <c r="C504" s="245"/>
      <c r="D504" s="246" t="s">
        <v>181</v>
      </c>
      <c r="E504" s="247" t="s">
        <v>1</v>
      </c>
      <c r="F504" s="248" t="s">
        <v>696</v>
      </c>
      <c r="G504" s="245"/>
      <c r="H504" s="249">
        <v>1.5760000000000001</v>
      </c>
      <c r="I504" s="250"/>
      <c r="J504" s="245"/>
      <c r="K504" s="245"/>
      <c r="L504" s="251"/>
      <c r="M504" s="252"/>
      <c r="N504" s="253"/>
      <c r="O504" s="253"/>
      <c r="P504" s="253"/>
      <c r="Q504" s="253"/>
      <c r="R504" s="253"/>
      <c r="S504" s="253"/>
      <c r="T504" s="25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5" t="s">
        <v>181</v>
      </c>
      <c r="AU504" s="255" t="s">
        <v>86</v>
      </c>
      <c r="AV504" s="13" t="s">
        <v>86</v>
      </c>
      <c r="AW504" s="13" t="s">
        <v>33</v>
      </c>
      <c r="AX504" s="13" t="s">
        <v>76</v>
      </c>
      <c r="AY504" s="255" t="s">
        <v>171</v>
      </c>
    </row>
    <row r="505" s="13" customFormat="1">
      <c r="A505" s="13"/>
      <c r="B505" s="244"/>
      <c r="C505" s="245"/>
      <c r="D505" s="246" t="s">
        <v>181</v>
      </c>
      <c r="E505" s="247" t="s">
        <v>1</v>
      </c>
      <c r="F505" s="248" t="s">
        <v>697</v>
      </c>
      <c r="G505" s="245"/>
      <c r="H505" s="249">
        <v>1.379</v>
      </c>
      <c r="I505" s="250"/>
      <c r="J505" s="245"/>
      <c r="K505" s="245"/>
      <c r="L505" s="251"/>
      <c r="M505" s="252"/>
      <c r="N505" s="253"/>
      <c r="O505" s="253"/>
      <c r="P505" s="253"/>
      <c r="Q505" s="253"/>
      <c r="R505" s="253"/>
      <c r="S505" s="253"/>
      <c r="T505" s="25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5" t="s">
        <v>181</v>
      </c>
      <c r="AU505" s="255" t="s">
        <v>86</v>
      </c>
      <c r="AV505" s="13" t="s">
        <v>86</v>
      </c>
      <c r="AW505" s="13" t="s">
        <v>33</v>
      </c>
      <c r="AX505" s="13" t="s">
        <v>76</v>
      </c>
      <c r="AY505" s="255" t="s">
        <v>171</v>
      </c>
    </row>
    <row r="506" s="13" customFormat="1">
      <c r="A506" s="13"/>
      <c r="B506" s="244"/>
      <c r="C506" s="245"/>
      <c r="D506" s="246" t="s">
        <v>181</v>
      </c>
      <c r="E506" s="247" t="s">
        <v>1</v>
      </c>
      <c r="F506" s="248" t="s">
        <v>698</v>
      </c>
      <c r="G506" s="245"/>
      <c r="H506" s="249">
        <v>1.7729999999999999</v>
      </c>
      <c r="I506" s="250"/>
      <c r="J506" s="245"/>
      <c r="K506" s="245"/>
      <c r="L506" s="251"/>
      <c r="M506" s="252"/>
      <c r="N506" s="253"/>
      <c r="O506" s="253"/>
      <c r="P506" s="253"/>
      <c r="Q506" s="253"/>
      <c r="R506" s="253"/>
      <c r="S506" s="253"/>
      <c r="T506" s="25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5" t="s">
        <v>181</v>
      </c>
      <c r="AU506" s="255" t="s">
        <v>86</v>
      </c>
      <c r="AV506" s="13" t="s">
        <v>86</v>
      </c>
      <c r="AW506" s="13" t="s">
        <v>33</v>
      </c>
      <c r="AX506" s="13" t="s">
        <v>76</v>
      </c>
      <c r="AY506" s="255" t="s">
        <v>171</v>
      </c>
    </row>
    <row r="507" s="13" customFormat="1">
      <c r="A507" s="13"/>
      <c r="B507" s="244"/>
      <c r="C507" s="245"/>
      <c r="D507" s="246" t="s">
        <v>181</v>
      </c>
      <c r="E507" s="247" t="s">
        <v>1</v>
      </c>
      <c r="F507" s="248" t="s">
        <v>699</v>
      </c>
      <c r="G507" s="245"/>
      <c r="H507" s="249">
        <v>3.1520000000000001</v>
      </c>
      <c r="I507" s="250"/>
      <c r="J507" s="245"/>
      <c r="K507" s="245"/>
      <c r="L507" s="251"/>
      <c r="M507" s="252"/>
      <c r="N507" s="253"/>
      <c r="O507" s="253"/>
      <c r="P507" s="253"/>
      <c r="Q507" s="253"/>
      <c r="R507" s="253"/>
      <c r="S507" s="253"/>
      <c r="T507" s="25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5" t="s">
        <v>181</v>
      </c>
      <c r="AU507" s="255" t="s">
        <v>86</v>
      </c>
      <c r="AV507" s="13" t="s">
        <v>86</v>
      </c>
      <c r="AW507" s="13" t="s">
        <v>33</v>
      </c>
      <c r="AX507" s="13" t="s">
        <v>76</v>
      </c>
      <c r="AY507" s="255" t="s">
        <v>171</v>
      </c>
    </row>
    <row r="508" s="14" customFormat="1">
      <c r="A508" s="14"/>
      <c r="B508" s="256"/>
      <c r="C508" s="257"/>
      <c r="D508" s="246" t="s">
        <v>181</v>
      </c>
      <c r="E508" s="258" t="s">
        <v>1</v>
      </c>
      <c r="F508" s="259" t="s">
        <v>184</v>
      </c>
      <c r="G508" s="257"/>
      <c r="H508" s="260">
        <v>24.959000000000003</v>
      </c>
      <c r="I508" s="261"/>
      <c r="J508" s="257"/>
      <c r="K508" s="257"/>
      <c r="L508" s="262"/>
      <c r="M508" s="263"/>
      <c r="N508" s="264"/>
      <c r="O508" s="264"/>
      <c r="P508" s="264"/>
      <c r="Q508" s="264"/>
      <c r="R508" s="264"/>
      <c r="S508" s="264"/>
      <c r="T508" s="26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6" t="s">
        <v>181</v>
      </c>
      <c r="AU508" s="266" t="s">
        <v>86</v>
      </c>
      <c r="AV508" s="14" t="s">
        <v>178</v>
      </c>
      <c r="AW508" s="14" t="s">
        <v>33</v>
      </c>
      <c r="AX508" s="14" t="s">
        <v>84</v>
      </c>
      <c r="AY508" s="266" t="s">
        <v>171</v>
      </c>
    </row>
    <row r="509" s="2" customFormat="1" ht="21.75" customHeight="1">
      <c r="A509" s="38"/>
      <c r="B509" s="39"/>
      <c r="C509" s="226" t="s">
        <v>428</v>
      </c>
      <c r="D509" s="226" t="s">
        <v>173</v>
      </c>
      <c r="E509" s="227" t="s">
        <v>700</v>
      </c>
      <c r="F509" s="228" t="s">
        <v>701</v>
      </c>
      <c r="G509" s="229" t="s">
        <v>176</v>
      </c>
      <c r="H509" s="230">
        <v>6.1070000000000002</v>
      </c>
      <c r="I509" s="231"/>
      <c r="J509" s="232">
        <f>ROUND(I509*H509,2)</f>
        <v>0</v>
      </c>
      <c r="K509" s="228" t="s">
        <v>177</v>
      </c>
      <c r="L509" s="44"/>
      <c r="M509" s="233" t="s">
        <v>1</v>
      </c>
      <c r="N509" s="234" t="s">
        <v>41</v>
      </c>
      <c r="O509" s="91"/>
      <c r="P509" s="235">
        <f>O509*H509</f>
        <v>0</v>
      </c>
      <c r="Q509" s="235">
        <v>0</v>
      </c>
      <c r="R509" s="235">
        <f>Q509*H509</f>
        <v>0</v>
      </c>
      <c r="S509" s="235">
        <v>0.063</v>
      </c>
      <c r="T509" s="236">
        <f>S509*H509</f>
        <v>0.384741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37" t="s">
        <v>178</v>
      </c>
      <c r="AT509" s="237" t="s">
        <v>173</v>
      </c>
      <c r="AU509" s="237" t="s">
        <v>86</v>
      </c>
      <c r="AY509" s="17" t="s">
        <v>171</v>
      </c>
      <c r="BE509" s="238">
        <f>IF(N509="základní",J509,0)</f>
        <v>0</v>
      </c>
      <c r="BF509" s="238">
        <f>IF(N509="snížená",J509,0)</f>
        <v>0</v>
      </c>
      <c r="BG509" s="238">
        <f>IF(N509="zákl. přenesená",J509,0)</f>
        <v>0</v>
      </c>
      <c r="BH509" s="238">
        <f>IF(N509="sníž. přenesená",J509,0)</f>
        <v>0</v>
      </c>
      <c r="BI509" s="238">
        <f>IF(N509="nulová",J509,0)</f>
        <v>0</v>
      </c>
      <c r="BJ509" s="17" t="s">
        <v>84</v>
      </c>
      <c r="BK509" s="238">
        <f>ROUND(I509*H509,2)</f>
        <v>0</v>
      </c>
      <c r="BL509" s="17" t="s">
        <v>178</v>
      </c>
      <c r="BM509" s="237" t="s">
        <v>702</v>
      </c>
    </row>
    <row r="510" s="2" customFormat="1">
      <c r="A510" s="38"/>
      <c r="B510" s="39"/>
      <c r="C510" s="40"/>
      <c r="D510" s="239" t="s">
        <v>179</v>
      </c>
      <c r="E510" s="40"/>
      <c r="F510" s="240" t="s">
        <v>703</v>
      </c>
      <c r="G510" s="40"/>
      <c r="H510" s="40"/>
      <c r="I510" s="241"/>
      <c r="J510" s="40"/>
      <c r="K510" s="40"/>
      <c r="L510" s="44"/>
      <c r="M510" s="242"/>
      <c r="N510" s="243"/>
      <c r="O510" s="91"/>
      <c r="P510" s="91"/>
      <c r="Q510" s="91"/>
      <c r="R510" s="91"/>
      <c r="S510" s="91"/>
      <c r="T510" s="92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7" t="s">
        <v>179</v>
      </c>
      <c r="AU510" s="17" t="s">
        <v>86</v>
      </c>
    </row>
    <row r="511" s="13" customFormat="1">
      <c r="A511" s="13"/>
      <c r="B511" s="244"/>
      <c r="C511" s="245"/>
      <c r="D511" s="246" t="s">
        <v>181</v>
      </c>
      <c r="E511" s="247" t="s">
        <v>1</v>
      </c>
      <c r="F511" s="248" t="s">
        <v>704</v>
      </c>
      <c r="G511" s="245"/>
      <c r="H511" s="249">
        <v>3.3490000000000002</v>
      </c>
      <c r="I511" s="250"/>
      <c r="J511" s="245"/>
      <c r="K511" s="245"/>
      <c r="L511" s="251"/>
      <c r="M511" s="252"/>
      <c r="N511" s="253"/>
      <c r="O511" s="253"/>
      <c r="P511" s="253"/>
      <c r="Q511" s="253"/>
      <c r="R511" s="253"/>
      <c r="S511" s="253"/>
      <c r="T511" s="25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5" t="s">
        <v>181</v>
      </c>
      <c r="AU511" s="255" t="s">
        <v>86</v>
      </c>
      <c r="AV511" s="13" t="s">
        <v>86</v>
      </c>
      <c r="AW511" s="13" t="s">
        <v>33</v>
      </c>
      <c r="AX511" s="13" t="s">
        <v>76</v>
      </c>
      <c r="AY511" s="255" t="s">
        <v>171</v>
      </c>
    </row>
    <row r="512" s="13" customFormat="1">
      <c r="A512" s="13"/>
      <c r="B512" s="244"/>
      <c r="C512" s="245"/>
      <c r="D512" s="246" t="s">
        <v>181</v>
      </c>
      <c r="E512" s="247" t="s">
        <v>1</v>
      </c>
      <c r="F512" s="248" t="s">
        <v>705</v>
      </c>
      <c r="G512" s="245"/>
      <c r="H512" s="249">
        <v>2.758</v>
      </c>
      <c r="I512" s="250"/>
      <c r="J512" s="245"/>
      <c r="K512" s="245"/>
      <c r="L512" s="251"/>
      <c r="M512" s="252"/>
      <c r="N512" s="253"/>
      <c r="O512" s="253"/>
      <c r="P512" s="253"/>
      <c r="Q512" s="253"/>
      <c r="R512" s="253"/>
      <c r="S512" s="253"/>
      <c r="T512" s="25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5" t="s">
        <v>181</v>
      </c>
      <c r="AU512" s="255" t="s">
        <v>86</v>
      </c>
      <c r="AV512" s="13" t="s">
        <v>86</v>
      </c>
      <c r="AW512" s="13" t="s">
        <v>33</v>
      </c>
      <c r="AX512" s="13" t="s">
        <v>76</v>
      </c>
      <c r="AY512" s="255" t="s">
        <v>171</v>
      </c>
    </row>
    <row r="513" s="14" customFormat="1">
      <c r="A513" s="14"/>
      <c r="B513" s="256"/>
      <c r="C513" s="257"/>
      <c r="D513" s="246" t="s">
        <v>181</v>
      </c>
      <c r="E513" s="258" t="s">
        <v>1</v>
      </c>
      <c r="F513" s="259" t="s">
        <v>184</v>
      </c>
      <c r="G513" s="257"/>
      <c r="H513" s="260">
        <v>6.1070000000000002</v>
      </c>
      <c r="I513" s="261"/>
      <c r="J513" s="257"/>
      <c r="K513" s="257"/>
      <c r="L513" s="262"/>
      <c r="M513" s="263"/>
      <c r="N513" s="264"/>
      <c r="O513" s="264"/>
      <c r="P513" s="264"/>
      <c r="Q513" s="264"/>
      <c r="R513" s="264"/>
      <c r="S513" s="264"/>
      <c r="T513" s="26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6" t="s">
        <v>181</v>
      </c>
      <c r="AU513" s="266" t="s">
        <v>86</v>
      </c>
      <c r="AV513" s="14" t="s">
        <v>178</v>
      </c>
      <c r="AW513" s="14" t="s">
        <v>33</v>
      </c>
      <c r="AX513" s="14" t="s">
        <v>84</v>
      </c>
      <c r="AY513" s="266" t="s">
        <v>171</v>
      </c>
    </row>
    <row r="514" s="2" customFormat="1" ht="24.15" customHeight="1">
      <c r="A514" s="38"/>
      <c r="B514" s="39"/>
      <c r="C514" s="226" t="s">
        <v>706</v>
      </c>
      <c r="D514" s="226" t="s">
        <v>173</v>
      </c>
      <c r="E514" s="227" t="s">
        <v>707</v>
      </c>
      <c r="F514" s="228" t="s">
        <v>708</v>
      </c>
      <c r="G514" s="229" t="s">
        <v>176</v>
      </c>
      <c r="H514" s="230">
        <v>8.3300000000000001</v>
      </c>
      <c r="I514" s="231"/>
      <c r="J514" s="232">
        <f>ROUND(I514*H514,2)</f>
        <v>0</v>
      </c>
      <c r="K514" s="228" t="s">
        <v>177</v>
      </c>
      <c r="L514" s="44"/>
      <c r="M514" s="233" t="s">
        <v>1</v>
      </c>
      <c r="N514" s="234" t="s">
        <v>41</v>
      </c>
      <c r="O514" s="91"/>
      <c r="P514" s="235">
        <f>O514*H514</f>
        <v>0</v>
      </c>
      <c r="Q514" s="235">
        <v>0</v>
      </c>
      <c r="R514" s="235">
        <f>Q514*H514</f>
        <v>0</v>
      </c>
      <c r="S514" s="235">
        <v>0.058999999999999997</v>
      </c>
      <c r="T514" s="236">
        <f>S514*H514</f>
        <v>0.49146999999999996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37" t="s">
        <v>178</v>
      </c>
      <c r="AT514" s="237" t="s">
        <v>173</v>
      </c>
      <c r="AU514" s="237" t="s">
        <v>86</v>
      </c>
      <c r="AY514" s="17" t="s">
        <v>171</v>
      </c>
      <c r="BE514" s="238">
        <f>IF(N514="základní",J514,0)</f>
        <v>0</v>
      </c>
      <c r="BF514" s="238">
        <f>IF(N514="snížená",J514,0)</f>
        <v>0</v>
      </c>
      <c r="BG514" s="238">
        <f>IF(N514="zákl. přenesená",J514,0)</f>
        <v>0</v>
      </c>
      <c r="BH514" s="238">
        <f>IF(N514="sníž. přenesená",J514,0)</f>
        <v>0</v>
      </c>
      <c r="BI514" s="238">
        <f>IF(N514="nulová",J514,0)</f>
        <v>0</v>
      </c>
      <c r="BJ514" s="17" t="s">
        <v>84</v>
      </c>
      <c r="BK514" s="238">
        <f>ROUND(I514*H514,2)</f>
        <v>0</v>
      </c>
      <c r="BL514" s="17" t="s">
        <v>178</v>
      </c>
      <c r="BM514" s="237" t="s">
        <v>709</v>
      </c>
    </row>
    <row r="515" s="2" customFormat="1">
      <c r="A515" s="38"/>
      <c r="B515" s="39"/>
      <c r="C515" s="40"/>
      <c r="D515" s="239" t="s">
        <v>179</v>
      </c>
      <c r="E515" s="40"/>
      <c r="F515" s="240" t="s">
        <v>710</v>
      </c>
      <c r="G515" s="40"/>
      <c r="H515" s="40"/>
      <c r="I515" s="241"/>
      <c r="J515" s="40"/>
      <c r="K515" s="40"/>
      <c r="L515" s="44"/>
      <c r="M515" s="242"/>
      <c r="N515" s="243"/>
      <c r="O515" s="91"/>
      <c r="P515" s="91"/>
      <c r="Q515" s="91"/>
      <c r="R515" s="91"/>
      <c r="S515" s="91"/>
      <c r="T515" s="92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179</v>
      </c>
      <c r="AU515" s="17" t="s">
        <v>86</v>
      </c>
    </row>
    <row r="516" s="13" customFormat="1">
      <c r="A516" s="13"/>
      <c r="B516" s="244"/>
      <c r="C516" s="245"/>
      <c r="D516" s="246" t="s">
        <v>181</v>
      </c>
      <c r="E516" s="247" t="s">
        <v>1</v>
      </c>
      <c r="F516" s="248" t="s">
        <v>711</v>
      </c>
      <c r="G516" s="245"/>
      <c r="H516" s="249">
        <v>4.165</v>
      </c>
      <c r="I516" s="250"/>
      <c r="J516" s="245"/>
      <c r="K516" s="245"/>
      <c r="L516" s="251"/>
      <c r="M516" s="252"/>
      <c r="N516" s="253"/>
      <c r="O516" s="253"/>
      <c r="P516" s="253"/>
      <c r="Q516" s="253"/>
      <c r="R516" s="253"/>
      <c r="S516" s="253"/>
      <c r="T516" s="25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55" t="s">
        <v>181</v>
      </c>
      <c r="AU516" s="255" t="s">
        <v>86</v>
      </c>
      <c r="AV516" s="13" t="s">
        <v>86</v>
      </c>
      <c r="AW516" s="13" t="s">
        <v>33</v>
      </c>
      <c r="AX516" s="13" t="s">
        <v>76</v>
      </c>
      <c r="AY516" s="255" t="s">
        <v>171</v>
      </c>
    </row>
    <row r="517" s="13" customFormat="1">
      <c r="A517" s="13"/>
      <c r="B517" s="244"/>
      <c r="C517" s="245"/>
      <c r="D517" s="246" t="s">
        <v>181</v>
      </c>
      <c r="E517" s="247" t="s">
        <v>1</v>
      </c>
      <c r="F517" s="248" t="s">
        <v>712</v>
      </c>
      <c r="G517" s="245"/>
      <c r="H517" s="249">
        <v>4.165</v>
      </c>
      <c r="I517" s="250"/>
      <c r="J517" s="245"/>
      <c r="K517" s="245"/>
      <c r="L517" s="251"/>
      <c r="M517" s="252"/>
      <c r="N517" s="253"/>
      <c r="O517" s="253"/>
      <c r="P517" s="253"/>
      <c r="Q517" s="253"/>
      <c r="R517" s="253"/>
      <c r="S517" s="253"/>
      <c r="T517" s="25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5" t="s">
        <v>181</v>
      </c>
      <c r="AU517" s="255" t="s">
        <v>86</v>
      </c>
      <c r="AV517" s="13" t="s">
        <v>86</v>
      </c>
      <c r="AW517" s="13" t="s">
        <v>33</v>
      </c>
      <c r="AX517" s="13" t="s">
        <v>76</v>
      </c>
      <c r="AY517" s="255" t="s">
        <v>171</v>
      </c>
    </row>
    <row r="518" s="14" customFormat="1">
      <c r="A518" s="14"/>
      <c r="B518" s="256"/>
      <c r="C518" s="257"/>
      <c r="D518" s="246" t="s">
        <v>181</v>
      </c>
      <c r="E518" s="258" t="s">
        <v>1</v>
      </c>
      <c r="F518" s="259" t="s">
        <v>184</v>
      </c>
      <c r="G518" s="257"/>
      <c r="H518" s="260">
        <v>8.3300000000000001</v>
      </c>
      <c r="I518" s="261"/>
      <c r="J518" s="257"/>
      <c r="K518" s="257"/>
      <c r="L518" s="262"/>
      <c r="M518" s="263"/>
      <c r="N518" s="264"/>
      <c r="O518" s="264"/>
      <c r="P518" s="264"/>
      <c r="Q518" s="264"/>
      <c r="R518" s="264"/>
      <c r="S518" s="264"/>
      <c r="T518" s="26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6" t="s">
        <v>181</v>
      </c>
      <c r="AU518" s="266" t="s">
        <v>86</v>
      </c>
      <c r="AV518" s="14" t="s">
        <v>178</v>
      </c>
      <c r="AW518" s="14" t="s">
        <v>33</v>
      </c>
      <c r="AX518" s="14" t="s">
        <v>84</v>
      </c>
      <c r="AY518" s="266" t="s">
        <v>171</v>
      </c>
    </row>
    <row r="519" s="2" customFormat="1" ht="21.75" customHeight="1">
      <c r="A519" s="38"/>
      <c r="B519" s="39"/>
      <c r="C519" s="226" t="s">
        <v>434</v>
      </c>
      <c r="D519" s="226" t="s">
        <v>173</v>
      </c>
      <c r="E519" s="227" t="s">
        <v>713</v>
      </c>
      <c r="F519" s="228" t="s">
        <v>714</v>
      </c>
      <c r="G519" s="229" t="s">
        <v>176</v>
      </c>
      <c r="H519" s="230">
        <v>9.4559999999999995</v>
      </c>
      <c r="I519" s="231"/>
      <c r="J519" s="232">
        <f>ROUND(I519*H519,2)</f>
        <v>0</v>
      </c>
      <c r="K519" s="228" t="s">
        <v>177</v>
      </c>
      <c r="L519" s="44"/>
      <c r="M519" s="233" t="s">
        <v>1</v>
      </c>
      <c r="N519" s="234" t="s">
        <v>41</v>
      </c>
      <c r="O519" s="91"/>
      <c r="P519" s="235">
        <f>O519*H519</f>
        <v>0</v>
      </c>
      <c r="Q519" s="235">
        <v>0</v>
      </c>
      <c r="R519" s="235">
        <f>Q519*H519</f>
        <v>0</v>
      </c>
      <c r="S519" s="235">
        <v>0.062</v>
      </c>
      <c r="T519" s="236">
        <f>S519*H519</f>
        <v>0.58627200000000002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37" t="s">
        <v>178</v>
      </c>
      <c r="AT519" s="237" t="s">
        <v>173</v>
      </c>
      <c r="AU519" s="237" t="s">
        <v>86</v>
      </c>
      <c r="AY519" s="17" t="s">
        <v>171</v>
      </c>
      <c r="BE519" s="238">
        <f>IF(N519="základní",J519,0)</f>
        <v>0</v>
      </c>
      <c r="BF519" s="238">
        <f>IF(N519="snížená",J519,0)</f>
        <v>0</v>
      </c>
      <c r="BG519" s="238">
        <f>IF(N519="zákl. přenesená",J519,0)</f>
        <v>0</v>
      </c>
      <c r="BH519" s="238">
        <f>IF(N519="sníž. přenesená",J519,0)</f>
        <v>0</v>
      </c>
      <c r="BI519" s="238">
        <f>IF(N519="nulová",J519,0)</f>
        <v>0</v>
      </c>
      <c r="BJ519" s="17" t="s">
        <v>84</v>
      </c>
      <c r="BK519" s="238">
        <f>ROUND(I519*H519,2)</f>
        <v>0</v>
      </c>
      <c r="BL519" s="17" t="s">
        <v>178</v>
      </c>
      <c r="BM519" s="237" t="s">
        <v>715</v>
      </c>
    </row>
    <row r="520" s="2" customFormat="1">
      <c r="A520" s="38"/>
      <c r="B520" s="39"/>
      <c r="C520" s="40"/>
      <c r="D520" s="239" t="s">
        <v>179</v>
      </c>
      <c r="E520" s="40"/>
      <c r="F520" s="240" t="s">
        <v>716</v>
      </c>
      <c r="G520" s="40"/>
      <c r="H520" s="40"/>
      <c r="I520" s="241"/>
      <c r="J520" s="40"/>
      <c r="K520" s="40"/>
      <c r="L520" s="44"/>
      <c r="M520" s="242"/>
      <c r="N520" s="243"/>
      <c r="O520" s="91"/>
      <c r="P520" s="91"/>
      <c r="Q520" s="91"/>
      <c r="R520" s="91"/>
      <c r="S520" s="91"/>
      <c r="T520" s="92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7" t="s">
        <v>179</v>
      </c>
      <c r="AU520" s="17" t="s">
        <v>86</v>
      </c>
    </row>
    <row r="521" s="13" customFormat="1">
      <c r="A521" s="13"/>
      <c r="B521" s="244"/>
      <c r="C521" s="245"/>
      <c r="D521" s="246" t="s">
        <v>181</v>
      </c>
      <c r="E521" s="247" t="s">
        <v>1</v>
      </c>
      <c r="F521" s="248" t="s">
        <v>717</v>
      </c>
      <c r="G521" s="245"/>
      <c r="H521" s="249">
        <v>9.4559999999999995</v>
      </c>
      <c r="I521" s="250"/>
      <c r="J521" s="245"/>
      <c r="K521" s="245"/>
      <c r="L521" s="251"/>
      <c r="M521" s="252"/>
      <c r="N521" s="253"/>
      <c r="O521" s="253"/>
      <c r="P521" s="253"/>
      <c r="Q521" s="253"/>
      <c r="R521" s="253"/>
      <c r="S521" s="253"/>
      <c r="T521" s="25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5" t="s">
        <v>181</v>
      </c>
      <c r="AU521" s="255" t="s">
        <v>86</v>
      </c>
      <c r="AV521" s="13" t="s">
        <v>86</v>
      </c>
      <c r="AW521" s="13" t="s">
        <v>33</v>
      </c>
      <c r="AX521" s="13" t="s">
        <v>76</v>
      </c>
      <c r="AY521" s="255" t="s">
        <v>171</v>
      </c>
    </row>
    <row r="522" s="14" customFormat="1">
      <c r="A522" s="14"/>
      <c r="B522" s="256"/>
      <c r="C522" s="257"/>
      <c r="D522" s="246" t="s">
        <v>181</v>
      </c>
      <c r="E522" s="258" t="s">
        <v>1</v>
      </c>
      <c r="F522" s="259" t="s">
        <v>189</v>
      </c>
      <c r="G522" s="257"/>
      <c r="H522" s="260">
        <v>9.4559999999999995</v>
      </c>
      <c r="I522" s="261"/>
      <c r="J522" s="257"/>
      <c r="K522" s="257"/>
      <c r="L522" s="262"/>
      <c r="M522" s="263"/>
      <c r="N522" s="264"/>
      <c r="O522" s="264"/>
      <c r="P522" s="264"/>
      <c r="Q522" s="264"/>
      <c r="R522" s="264"/>
      <c r="S522" s="264"/>
      <c r="T522" s="26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6" t="s">
        <v>181</v>
      </c>
      <c r="AU522" s="266" t="s">
        <v>86</v>
      </c>
      <c r="AV522" s="14" t="s">
        <v>178</v>
      </c>
      <c r="AW522" s="14" t="s">
        <v>33</v>
      </c>
      <c r="AX522" s="14" t="s">
        <v>84</v>
      </c>
      <c r="AY522" s="266" t="s">
        <v>171</v>
      </c>
    </row>
    <row r="523" s="2" customFormat="1" ht="24.15" customHeight="1">
      <c r="A523" s="38"/>
      <c r="B523" s="39"/>
      <c r="C523" s="226" t="s">
        <v>718</v>
      </c>
      <c r="D523" s="226" t="s">
        <v>173</v>
      </c>
      <c r="E523" s="227" t="s">
        <v>719</v>
      </c>
      <c r="F523" s="228" t="s">
        <v>720</v>
      </c>
      <c r="G523" s="229" t="s">
        <v>198</v>
      </c>
      <c r="H523" s="230">
        <v>0.53200000000000003</v>
      </c>
      <c r="I523" s="231"/>
      <c r="J523" s="232">
        <f>ROUND(I523*H523,2)</f>
        <v>0</v>
      </c>
      <c r="K523" s="228" t="s">
        <v>177</v>
      </c>
      <c r="L523" s="44"/>
      <c r="M523" s="233" t="s">
        <v>1</v>
      </c>
      <c r="N523" s="234" t="s">
        <v>41</v>
      </c>
      <c r="O523" s="91"/>
      <c r="P523" s="235">
        <f>O523*H523</f>
        <v>0</v>
      </c>
      <c r="Q523" s="235">
        <v>0</v>
      </c>
      <c r="R523" s="235">
        <f>Q523*H523</f>
        <v>0</v>
      </c>
      <c r="S523" s="235">
        <v>1.8</v>
      </c>
      <c r="T523" s="236">
        <f>S523*H523</f>
        <v>0.95760000000000012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37" t="s">
        <v>178</v>
      </c>
      <c r="AT523" s="237" t="s">
        <v>173</v>
      </c>
      <c r="AU523" s="237" t="s">
        <v>86</v>
      </c>
      <c r="AY523" s="17" t="s">
        <v>171</v>
      </c>
      <c r="BE523" s="238">
        <f>IF(N523="základní",J523,0)</f>
        <v>0</v>
      </c>
      <c r="BF523" s="238">
        <f>IF(N523="snížená",J523,0)</f>
        <v>0</v>
      </c>
      <c r="BG523" s="238">
        <f>IF(N523="zákl. přenesená",J523,0)</f>
        <v>0</v>
      </c>
      <c r="BH523" s="238">
        <f>IF(N523="sníž. přenesená",J523,0)</f>
        <v>0</v>
      </c>
      <c r="BI523" s="238">
        <f>IF(N523="nulová",J523,0)</f>
        <v>0</v>
      </c>
      <c r="BJ523" s="17" t="s">
        <v>84</v>
      </c>
      <c r="BK523" s="238">
        <f>ROUND(I523*H523,2)</f>
        <v>0</v>
      </c>
      <c r="BL523" s="17" t="s">
        <v>178</v>
      </c>
      <c r="BM523" s="237" t="s">
        <v>721</v>
      </c>
    </row>
    <row r="524" s="2" customFormat="1">
      <c r="A524" s="38"/>
      <c r="B524" s="39"/>
      <c r="C524" s="40"/>
      <c r="D524" s="239" t="s">
        <v>179</v>
      </c>
      <c r="E524" s="40"/>
      <c r="F524" s="240" t="s">
        <v>722</v>
      </c>
      <c r="G524" s="40"/>
      <c r="H524" s="40"/>
      <c r="I524" s="241"/>
      <c r="J524" s="40"/>
      <c r="K524" s="40"/>
      <c r="L524" s="44"/>
      <c r="M524" s="242"/>
      <c r="N524" s="243"/>
      <c r="O524" s="91"/>
      <c r="P524" s="91"/>
      <c r="Q524" s="91"/>
      <c r="R524" s="91"/>
      <c r="S524" s="91"/>
      <c r="T524" s="92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179</v>
      </c>
      <c r="AU524" s="17" t="s">
        <v>86</v>
      </c>
    </row>
    <row r="525" s="13" customFormat="1">
      <c r="A525" s="13"/>
      <c r="B525" s="244"/>
      <c r="C525" s="245"/>
      <c r="D525" s="246" t="s">
        <v>181</v>
      </c>
      <c r="E525" s="247" t="s">
        <v>1</v>
      </c>
      <c r="F525" s="248" t="s">
        <v>723</v>
      </c>
      <c r="G525" s="245"/>
      <c r="H525" s="249">
        <v>0.53200000000000003</v>
      </c>
      <c r="I525" s="250"/>
      <c r="J525" s="245"/>
      <c r="K525" s="245"/>
      <c r="L525" s="251"/>
      <c r="M525" s="252"/>
      <c r="N525" s="253"/>
      <c r="O525" s="253"/>
      <c r="P525" s="253"/>
      <c r="Q525" s="253"/>
      <c r="R525" s="253"/>
      <c r="S525" s="253"/>
      <c r="T525" s="25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5" t="s">
        <v>181</v>
      </c>
      <c r="AU525" s="255" t="s">
        <v>86</v>
      </c>
      <c r="AV525" s="13" t="s">
        <v>86</v>
      </c>
      <c r="AW525" s="13" t="s">
        <v>33</v>
      </c>
      <c r="AX525" s="13" t="s">
        <v>76</v>
      </c>
      <c r="AY525" s="255" t="s">
        <v>171</v>
      </c>
    </row>
    <row r="526" s="14" customFormat="1">
      <c r="A526" s="14"/>
      <c r="B526" s="256"/>
      <c r="C526" s="257"/>
      <c r="D526" s="246" t="s">
        <v>181</v>
      </c>
      <c r="E526" s="258" t="s">
        <v>1</v>
      </c>
      <c r="F526" s="259" t="s">
        <v>189</v>
      </c>
      <c r="G526" s="257"/>
      <c r="H526" s="260">
        <v>0.53200000000000003</v>
      </c>
      <c r="I526" s="261"/>
      <c r="J526" s="257"/>
      <c r="K526" s="257"/>
      <c r="L526" s="262"/>
      <c r="M526" s="263"/>
      <c r="N526" s="264"/>
      <c r="O526" s="264"/>
      <c r="P526" s="264"/>
      <c r="Q526" s="264"/>
      <c r="R526" s="264"/>
      <c r="S526" s="264"/>
      <c r="T526" s="26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6" t="s">
        <v>181</v>
      </c>
      <c r="AU526" s="266" t="s">
        <v>86</v>
      </c>
      <c r="AV526" s="14" t="s">
        <v>178</v>
      </c>
      <c r="AW526" s="14" t="s">
        <v>33</v>
      </c>
      <c r="AX526" s="14" t="s">
        <v>84</v>
      </c>
      <c r="AY526" s="266" t="s">
        <v>171</v>
      </c>
    </row>
    <row r="527" s="2" customFormat="1" ht="37.8" customHeight="1">
      <c r="A527" s="38"/>
      <c r="B527" s="39"/>
      <c r="C527" s="226" t="s">
        <v>439</v>
      </c>
      <c r="D527" s="226" t="s">
        <v>173</v>
      </c>
      <c r="E527" s="227" t="s">
        <v>724</v>
      </c>
      <c r="F527" s="228" t="s">
        <v>725</v>
      </c>
      <c r="G527" s="229" t="s">
        <v>176</v>
      </c>
      <c r="H527" s="230">
        <v>196.38300000000001</v>
      </c>
      <c r="I527" s="231"/>
      <c r="J527" s="232">
        <f>ROUND(I527*H527,2)</f>
        <v>0</v>
      </c>
      <c r="K527" s="228" t="s">
        <v>177</v>
      </c>
      <c r="L527" s="44"/>
      <c r="M527" s="233" t="s">
        <v>1</v>
      </c>
      <c r="N527" s="234" t="s">
        <v>41</v>
      </c>
      <c r="O527" s="91"/>
      <c r="P527" s="235">
        <f>O527*H527</f>
        <v>0</v>
      </c>
      <c r="Q527" s="235">
        <v>0</v>
      </c>
      <c r="R527" s="235">
        <f>Q527*H527</f>
        <v>0</v>
      </c>
      <c r="S527" s="235">
        <v>0.036999999999999998</v>
      </c>
      <c r="T527" s="236">
        <f>S527*H527</f>
        <v>7.2661709999999999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37" t="s">
        <v>178</v>
      </c>
      <c r="AT527" s="237" t="s">
        <v>173</v>
      </c>
      <c r="AU527" s="237" t="s">
        <v>86</v>
      </c>
      <c r="AY527" s="17" t="s">
        <v>171</v>
      </c>
      <c r="BE527" s="238">
        <f>IF(N527="základní",J527,0)</f>
        <v>0</v>
      </c>
      <c r="BF527" s="238">
        <f>IF(N527="snížená",J527,0)</f>
        <v>0</v>
      </c>
      <c r="BG527" s="238">
        <f>IF(N527="zákl. přenesená",J527,0)</f>
        <v>0</v>
      </c>
      <c r="BH527" s="238">
        <f>IF(N527="sníž. přenesená",J527,0)</f>
        <v>0</v>
      </c>
      <c r="BI527" s="238">
        <f>IF(N527="nulová",J527,0)</f>
        <v>0</v>
      </c>
      <c r="BJ527" s="17" t="s">
        <v>84</v>
      </c>
      <c r="BK527" s="238">
        <f>ROUND(I527*H527,2)</f>
        <v>0</v>
      </c>
      <c r="BL527" s="17" t="s">
        <v>178</v>
      </c>
      <c r="BM527" s="237" t="s">
        <v>726</v>
      </c>
    </row>
    <row r="528" s="2" customFormat="1">
      <c r="A528" s="38"/>
      <c r="B528" s="39"/>
      <c r="C528" s="40"/>
      <c r="D528" s="239" t="s">
        <v>179</v>
      </c>
      <c r="E528" s="40"/>
      <c r="F528" s="240" t="s">
        <v>727</v>
      </c>
      <c r="G528" s="40"/>
      <c r="H528" s="40"/>
      <c r="I528" s="241"/>
      <c r="J528" s="40"/>
      <c r="K528" s="40"/>
      <c r="L528" s="44"/>
      <c r="M528" s="242"/>
      <c r="N528" s="243"/>
      <c r="O528" s="91"/>
      <c r="P528" s="91"/>
      <c r="Q528" s="91"/>
      <c r="R528" s="91"/>
      <c r="S528" s="91"/>
      <c r="T528" s="92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7" t="s">
        <v>179</v>
      </c>
      <c r="AU528" s="17" t="s">
        <v>86</v>
      </c>
    </row>
    <row r="529" s="13" customFormat="1">
      <c r="A529" s="13"/>
      <c r="B529" s="244"/>
      <c r="C529" s="245"/>
      <c r="D529" s="246" t="s">
        <v>181</v>
      </c>
      <c r="E529" s="247" t="s">
        <v>1</v>
      </c>
      <c r="F529" s="248" t="s">
        <v>728</v>
      </c>
      <c r="G529" s="245"/>
      <c r="H529" s="249">
        <v>20.686</v>
      </c>
      <c r="I529" s="250"/>
      <c r="J529" s="245"/>
      <c r="K529" s="245"/>
      <c r="L529" s="251"/>
      <c r="M529" s="252"/>
      <c r="N529" s="253"/>
      <c r="O529" s="253"/>
      <c r="P529" s="253"/>
      <c r="Q529" s="253"/>
      <c r="R529" s="253"/>
      <c r="S529" s="253"/>
      <c r="T529" s="25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5" t="s">
        <v>181</v>
      </c>
      <c r="AU529" s="255" t="s">
        <v>86</v>
      </c>
      <c r="AV529" s="13" t="s">
        <v>86</v>
      </c>
      <c r="AW529" s="13" t="s">
        <v>33</v>
      </c>
      <c r="AX529" s="13" t="s">
        <v>76</v>
      </c>
      <c r="AY529" s="255" t="s">
        <v>171</v>
      </c>
    </row>
    <row r="530" s="13" customFormat="1">
      <c r="A530" s="13"/>
      <c r="B530" s="244"/>
      <c r="C530" s="245"/>
      <c r="D530" s="246" t="s">
        <v>181</v>
      </c>
      <c r="E530" s="247" t="s">
        <v>1</v>
      </c>
      <c r="F530" s="248" t="s">
        <v>729</v>
      </c>
      <c r="G530" s="245"/>
      <c r="H530" s="249">
        <v>123.41800000000001</v>
      </c>
      <c r="I530" s="250"/>
      <c r="J530" s="245"/>
      <c r="K530" s="245"/>
      <c r="L530" s="251"/>
      <c r="M530" s="252"/>
      <c r="N530" s="253"/>
      <c r="O530" s="253"/>
      <c r="P530" s="253"/>
      <c r="Q530" s="253"/>
      <c r="R530" s="253"/>
      <c r="S530" s="253"/>
      <c r="T530" s="25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5" t="s">
        <v>181</v>
      </c>
      <c r="AU530" s="255" t="s">
        <v>86</v>
      </c>
      <c r="AV530" s="13" t="s">
        <v>86</v>
      </c>
      <c r="AW530" s="13" t="s">
        <v>33</v>
      </c>
      <c r="AX530" s="13" t="s">
        <v>76</v>
      </c>
      <c r="AY530" s="255" t="s">
        <v>171</v>
      </c>
    </row>
    <row r="531" s="13" customFormat="1">
      <c r="A531" s="13"/>
      <c r="B531" s="244"/>
      <c r="C531" s="245"/>
      <c r="D531" s="246" t="s">
        <v>181</v>
      </c>
      <c r="E531" s="247" t="s">
        <v>1</v>
      </c>
      <c r="F531" s="248" t="s">
        <v>730</v>
      </c>
      <c r="G531" s="245"/>
      <c r="H531" s="249">
        <v>52.279000000000003</v>
      </c>
      <c r="I531" s="250"/>
      <c r="J531" s="245"/>
      <c r="K531" s="245"/>
      <c r="L531" s="251"/>
      <c r="M531" s="252"/>
      <c r="N531" s="253"/>
      <c r="O531" s="253"/>
      <c r="P531" s="253"/>
      <c r="Q531" s="253"/>
      <c r="R531" s="253"/>
      <c r="S531" s="253"/>
      <c r="T531" s="25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5" t="s">
        <v>181</v>
      </c>
      <c r="AU531" s="255" t="s">
        <v>86</v>
      </c>
      <c r="AV531" s="13" t="s">
        <v>86</v>
      </c>
      <c r="AW531" s="13" t="s">
        <v>33</v>
      </c>
      <c r="AX531" s="13" t="s">
        <v>76</v>
      </c>
      <c r="AY531" s="255" t="s">
        <v>171</v>
      </c>
    </row>
    <row r="532" s="14" customFormat="1">
      <c r="A532" s="14"/>
      <c r="B532" s="256"/>
      <c r="C532" s="257"/>
      <c r="D532" s="246" t="s">
        <v>181</v>
      </c>
      <c r="E532" s="258" t="s">
        <v>1</v>
      </c>
      <c r="F532" s="259" t="s">
        <v>184</v>
      </c>
      <c r="G532" s="257"/>
      <c r="H532" s="260">
        <v>196.38300000000001</v>
      </c>
      <c r="I532" s="261"/>
      <c r="J532" s="257"/>
      <c r="K532" s="257"/>
      <c r="L532" s="262"/>
      <c r="M532" s="263"/>
      <c r="N532" s="264"/>
      <c r="O532" s="264"/>
      <c r="P532" s="264"/>
      <c r="Q532" s="264"/>
      <c r="R532" s="264"/>
      <c r="S532" s="264"/>
      <c r="T532" s="26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6" t="s">
        <v>181</v>
      </c>
      <c r="AU532" s="266" t="s">
        <v>86</v>
      </c>
      <c r="AV532" s="14" t="s">
        <v>178</v>
      </c>
      <c r="AW532" s="14" t="s">
        <v>33</v>
      </c>
      <c r="AX532" s="14" t="s">
        <v>84</v>
      </c>
      <c r="AY532" s="266" t="s">
        <v>171</v>
      </c>
    </row>
    <row r="533" s="2" customFormat="1" ht="24.15" customHeight="1">
      <c r="A533" s="38"/>
      <c r="B533" s="39"/>
      <c r="C533" s="226" t="s">
        <v>731</v>
      </c>
      <c r="D533" s="226" t="s">
        <v>173</v>
      </c>
      <c r="E533" s="227" t="s">
        <v>732</v>
      </c>
      <c r="F533" s="228" t="s">
        <v>733</v>
      </c>
      <c r="G533" s="229" t="s">
        <v>176</v>
      </c>
      <c r="H533" s="230">
        <v>19.219999999999999</v>
      </c>
      <c r="I533" s="231"/>
      <c r="J533" s="232">
        <f>ROUND(I533*H533,2)</f>
        <v>0</v>
      </c>
      <c r="K533" s="228" t="s">
        <v>177</v>
      </c>
      <c r="L533" s="44"/>
      <c r="M533" s="233" t="s">
        <v>1</v>
      </c>
      <c r="N533" s="234" t="s">
        <v>41</v>
      </c>
      <c r="O533" s="91"/>
      <c r="P533" s="235">
        <f>O533*H533</f>
        <v>0</v>
      </c>
      <c r="Q533" s="235">
        <v>0</v>
      </c>
      <c r="R533" s="235">
        <f>Q533*H533</f>
        <v>0</v>
      </c>
      <c r="S533" s="235">
        <v>0.088999999999999996</v>
      </c>
      <c r="T533" s="236">
        <f>S533*H533</f>
        <v>1.7105799999999998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37" t="s">
        <v>178</v>
      </c>
      <c r="AT533" s="237" t="s">
        <v>173</v>
      </c>
      <c r="AU533" s="237" t="s">
        <v>86</v>
      </c>
      <c r="AY533" s="17" t="s">
        <v>171</v>
      </c>
      <c r="BE533" s="238">
        <f>IF(N533="základní",J533,0)</f>
        <v>0</v>
      </c>
      <c r="BF533" s="238">
        <f>IF(N533="snížená",J533,0)</f>
        <v>0</v>
      </c>
      <c r="BG533" s="238">
        <f>IF(N533="zákl. přenesená",J533,0)</f>
        <v>0</v>
      </c>
      <c r="BH533" s="238">
        <f>IF(N533="sníž. přenesená",J533,0)</f>
        <v>0</v>
      </c>
      <c r="BI533" s="238">
        <f>IF(N533="nulová",J533,0)</f>
        <v>0</v>
      </c>
      <c r="BJ533" s="17" t="s">
        <v>84</v>
      </c>
      <c r="BK533" s="238">
        <f>ROUND(I533*H533,2)</f>
        <v>0</v>
      </c>
      <c r="BL533" s="17" t="s">
        <v>178</v>
      </c>
      <c r="BM533" s="237" t="s">
        <v>734</v>
      </c>
    </row>
    <row r="534" s="2" customFormat="1">
      <c r="A534" s="38"/>
      <c r="B534" s="39"/>
      <c r="C534" s="40"/>
      <c r="D534" s="239" t="s">
        <v>179</v>
      </c>
      <c r="E534" s="40"/>
      <c r="F534" s="240" t="s">
        <v>735</v>
      </c>
      <c r="G534" s="40"/>
      <c r="H534" s="40"/>
      <c r="I534" s="241"/>
      <c r="J534" s="40"/>
      <c r="K534" s="40"/>
      <c r="L534" s="44"/>
      <c r="M534" s="242"/>
      <c r="N534" s="243"/>
      <c r="O534" s="91"/>
      <c r="P534" s="91"/>
      <c r="Q534" s="91"/>
      <c r="R534" s="91"/>
      <c r="S534" s="91"/>
      <c r="T534" s="92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7" t="s">
        <v>179</v>
      </c>
      <c r="AU534" s="17" t="s">
        <v>86</v>
      </c>
    </row>
    <row r="535" s="13" customFormat="1">
      <c r="A535" s="13"/>
      <c r="B535" s="244"/>
      <c r="C535" s="245"/>
      <c r="D535" s="246" t="s">
        <v>181</v>
      </c>
      <c r="E535" s="247" t="s">
        <v>1</v>
      </c>
      <c r="F535" s="248" t="s">
        <v>736</v>
      </c>
      <c r="G535" s="245"/>
      <c r="H535" s="249">
        <v>19.219999999999999</v>
      </c>
      <c r="I535" s="250"/>
      <c r="J535" s="245"/>
      <c r="K535" s="245"/>
      <c r="L535" s="251"/>
      <c r="M535" s="252"/>
      <c r="N535" s="253"/>
      <c r="O535" s="253"/>
      <c r="P535" s="253"/>
      <c r="Q535" s="253"/>
      <c r="R535" s="253"/>
      <c r="S535" s="253"/>
      <c r="T535" s="25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55" t="s">
        <v>181</v>
      </c>
      <c r="AU535" s="255" t="s">
        <v>86</v>
      </c>
      <c r="AV535" s="13" t="s">
        <v>86</v>
      </c>
      <c r="AW535" s="13" t="s">
        <v>33</v>
      </c>
      <c r="AX535" s="13" t="s">
        <v>76</v>
      </c>
      <c r="AY535" s="255" t="s">
        <v>171</v>
      </c>
    </row>
    <row r="536" s="14" customFormat="1">
      <c r="A536" s="14"/>
      <c r="B536" s="256"/>
      <c r="C536" s="257"/>
      <c r="D536" s="246" t="s">
        <v>181</v>
      </c>
      <c r="E536" s="258" t="s">
        <v>1</v>
      </c>
      <c r="F536" s="259" t="s">
        <v>189</v>
      </c>
      <c r="G536" s="257"/>
      <c r="H536" s="260">
        <v>19.219999999999999</v>
      </c>
      <c r="I536" s="261"/>
      <c r="J536" s="257"/>
      <c r="K536" s="257"/>
      <c r="L536" s="262"/>
      <c r="M536" s="263"/>
      <c r="N536" s="264"/>
      <c r="O536" s="264"/>
      <c r="P536" s="264"/>
      <c r="Q536" s="264"/>
      <c r="R536" s="264"/>
      <c r="S536" s="264"/>
      <c r="T536" s="26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6" t="s">
        <v>181</v>
      </c>
      <c r="AU536" s="266" t="s">
        <v>86</v>
      </c>
      <c r="AV536" s="14" t="s">
        <v>178</v>
      </c>
      <c r="AW536" s="14" t="s">
        <v>33</v>
      </c>
      <c r="AX536" s="14" t="s">
        <v>84</v>
      </c>
      <c r="AY536" s="266" t="s">
        <v>171</v>
      </c>
    </row>
    <row r="537" s="2" customFormat="1" ht="24.15" customHeight="1">
      <c r="A537" s="38"/>
      <c r="B537" s="39"/>
      <c r="C537" s="226" t="s">
        <v>444</v>
      </c>
      <c r="D537" s="226" t="s">
        <v>173</v>
      </c>
      <c r="E537" s="227" t="s">
        <v>737</v>
      </c>
      <c r="F537" s="228" t="s">
        <v>738</v>
      </c>
      <c r="G537" s="229" t="s">
        <v>269</v>
      </c>
      <c r="H537" s="230">
        <v>1</v>
      </c>
      <c r="I537" s="231"/>
      <c r="J537" s="232">
        <f>ROUND(I537*H537,2)</f>
        <v>0</v>
      </c>
      <c r="K537" s="228" t="s">
        <v>270</v>
      </c>
      <c r="L537" s="44"/>
      <c r="M537" s="233" t="s">
        <v>1</v>
      </c>
      <c r="N537" s="234" t="s">
        <v>41</v>
      </c>
      <c r="O537" s="91"/>
      <c r="P537" s="235">
        <f>O537*H537</f>
        <v>0</v>
      </c>
      <c r="Q537" s="235">
        <v>0</v>
      </c>
      <c r="R537" s="235">
        <f>Q537*H537</f>
        <v>0</v>
      </c>
      <c r="S537" s="235">
        <v>0</v>
      </c>
      <c r="T537" s="236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7" t="s">
        <v>178</v>
      </c>
      <c r="AT537" s="237" t="s">
        <v>173</v>
      </c>
      <c r="AU537" s="237" t="s">
        <v>86</v>
      </c>
      <c r="AY537" s="17" t="s">
        <v>171</v>
      </c>
      <c r="BE537" s="238">
        <f>IF(N537="základní",J537,0)</f>
        <v>0</v>
      </c>
      <c r="BF537" s="238">
        <f>IF(N537="snížená",J537,0)</f>
        <v>0</v>
      </c>
      <c r="BG537" s="238">
        <f>IF(N537="zákl. přenesená",J537,0)</f>
        <v>0</v>
      </c>
      <c r="BH537" s="238">
        <f>IF(N537="sníž. přenesená",J537,0)</f>
        <v>0</v>
      </c>
      <c r="BI537" s="238">
        <f>IF(N537="nulová",J537,0)</f>
        <v>0</v>
      </c>
      <c r="BJ537" s="17" t="s">
        <v>84</v>
      </c>
      <c r="BK537" s="238">
        <f>ROUND(I537*H537,2)</f>
        <v>0</v>
      </c>
      <c r="BL537" s="17" t="s">
        <v>178</v>
      </c>
      <c r="BM537" s="237" t="s">
        <v>739</v>
      </c>
    </row>
    <row r="538" s="2" customFormat="1">
      <c r="A538" s="38"/>
      <c r="B538" s="39"/>
      <c r="C538" s="40"/>
      <c r="D538" s="246" t="s">
        <v>740</v>
      </c>
      <c r="E538" s="40"/>
      <c r="F538" s="277" t="s">
        <v>741</v>
      </c>
      <c r="G538" s="40"/>
      <c r="H538" s="40"/>
      <c r="I538" s="241"/>
      <c r="J538" s="40"/>
      <c r="K538" s="40"/>
      <c r="L538" s="44"/>
      <c r="M538" s="242"/>
      <c r="N538" s="243"/>
      <c r="O538" s="91"/>
      <c r="P538" s="91"/>
      <c r="Q538" s="91"/>
      <c r="R538" s="91"/>
      <c r="S538" s="91"/>
      <c r="T538" s="92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740</v>
      </c>
      <c r="AU538" s="17" t="s">
        <v>86</v>
      </c>
    </row>
    <row r="539" s="2" customFormat="1" ht="16.5" customHeight="1">
      <c r="A539" s="38"/>
      <c r="B539" s="39"/>
      <c r="C539" s="226" t="s">
        <v>742</v>
      </c>
      <c r="D539" s="226" t="s">
        <v>173</v>
      </c>
      <c r="E539" s="227" t="s">
        <v>743</v>
      </c>
      <c r="F539" s="228" t="s">
        <v>744</v>
      </c>
      <c r="G539" s="229" t="s">
        <v>231</v>
      </c>
      <c r="H539" s="230">
        <v>-37.039000000000001</v>
      </c>
      <c r="I539" s="231"/>
      <c r="J539" s="232">
        <f>ROUND(I539*H539,2)</f>
        <v>0</v>
      </c>
      <c r="K539" s="228" t="s">
        <v>270</v>
      </c>
      <c r="L539" s="44"/>
      <c r="M539" s="233" t="s">
        <v>1</v>
      </c>
      <c r="N539" s="234" t="s">
        <v>41</v>
      </c>
      <c r="O539" s="91"/>
      <c r="P539" s="235">
        <f>O539*H539</f>
        <v>0</v>
      </c>
      <c r="Q539" s="235">
        <v>0</v>
      </c>
      <c r="R539" s="235">
        <f>Q539*H539</f>
        <v>0</v>
      </c>
      <c r="S539" s="235">
        <v>0</v>
      </c>
      <c r="T539" s="236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37" t="s">
        <v>178</v>
      </c>
      <c r="AT539" s="237" t="s">
        <v>173</v>
      </c>
      <c r="AU539" s="237" t="s">
        <v>86</v>
      </c>
      <c r="AY539" s="17" t="s">
        <v>171</v>
      </c>
      <c r="BE539" s="238">
        <f>IF(N539="základní",J539,0)</f>
        <v>0</v>
      </c>
      <c r="BF539" s="238">
        <f>IF(N539="snížená",J539,0)</f>
        <v>0</v>
      </c>
      <c r="BG539" s="238">
        <f>IF(N539="zákl. přenesená",J539,0)</f>
        <v>0</v>
      </c>
      <c r="BH539" s="238">
        <f>IF(N539="sníž. přenesená",J539,0)</f>
        <v>0</v>
      </c>
      <c r="BI539" s="238">
        <f>IF(N539="nulová",J539,0)</f>
        <v>0</v>
      </c>
      <c r="BJ539" s="17" t="s">
        <v>84</v>
      </c>
      <c r="BK539" s="238">
        <f>ROUND(I539*H539,2)</f>
        <v>0</v>
      </c>
      <c r="BL539" s="17" t="s">
        <v>178</v>
      </c>
      <c r="BM539" s="237" t="s">
        <v>745</v>
      </c>
    </row>
    <row r="540" s="12" customFormat="1" ht="22.8" customHeight="1">
      <c r="A540" s="12"/>
      <c r="B540" s="210"/>
      <c r="C540" s="211"/>
      <c r="D540" s="212" t="s">
        <v>75</v>
      </c>
      <c r="E540" s="224" t="s">
        <v>746</v>
      </c>
      <c r="F540" s="224" t="s">
        <v>747</v>
      </c>
      <c r="G540" s="211"/>
      <c r="H540" s="211"/>
      <c r="I540" s="214"/>
      <c r="J540" s="225">
        <f>BK540</f>
        <v>0</v>
      </c>
      <c r="K540" s="211"/>
      <c r="L540" s="216"/>
      <c r="M540" s="217"/>
      <c r="N540" s="218"/>
      <c r="O540" s="218"/>
      <c r="P540" s="219">
        <f>SUM(P541:P548)</f>
        <v>0</v>
      </c>
      <c r="Q540" s="218"/>
      <c r="R540" s="219">
        <f>SUM(R541:R548)</f>
        <v>0</v>
      </c>
      <c r="S540" s="218"/>
      <c r="T540" s="220">
        <f>SUM(T541:T548)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21" t="s">
        <v>84</v>
      </c>
      <c r="AT540" s="222" t="s">
        <v>75</v>
      </c>
      <c r="AU540" s="222" t="s">
        <v>84</v>
      </c>
      <c r="AY540" s="221" t="s">
        <v>171</v>
      </c>
      <c r="BK540" s="223">
        <f>SUM(BK541:BK548)</f>
        <v>0</v>
      </c>
    </row>
    <row r="541" s="2" customFormat="1" ht="33" customHeight="1">
      <c r="A541" s="38"/>
      <c r="B541" s="39"/>
      <c r="C541" s="226" t="s">
        <v>450</v>
      </c>
      <c r="D541" s="226" t="s">
        <v>173</v>
      </c>
      <c r="E541" s="227" t="s">
        <v>748</v>
      </c>
      <c r="F541" s="228" t="s">
        <v>749</v>
      </c>
      <c r="G541" s="229" t="s">
        <v>231</v>
      </c>
      <c r="H541" s="230">
        <v>385.55099999999999</v>
      </c>
      <c r="I541" s="231"/>
      <c r="J541" s="232">
        <f>ROUND(I541*H541,2)</f>
        <v>0</v>
      </c>
      <c r="K541" s="228" t="s">
        <v>177</v>
      </c>
      <c r="L541" s="44"/>
      <c r="M541" s="233" t="s">
        <v>1</v>
      </c>
      <c r="N541" s="234" t="s">
        <v>41</v>
      </c>
      <c r="O541" s="91"/>
      <c r="P541" s="235">
        <f>O541*H541</f>
        <v>0</v>
      </c>
      <c r="Q541" s="235">
        <v>0</v>
      </c>
      <c r="R541" s="235">
        <f>Q541*H541</f>
        <v>0</v>
      </c>
      <c r="S541" s="235">
        <v>0</v>
      </c>
      <c r="T541" s="236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37" t="s">
        <v>178</v>
      </c>
      <c r="AT541" s="237" t="s">
        <v>173</v>
      </c>
      <c r="AU541" s="237" t="s">
        <v>86</v>
      </c>
      <c r="AY541" s="17" t="s">
        <v>171</v>
      </c>
      <c r="BE541" s="238">
        <f>IF(N541="základní",J541,0)</f>
        <v>0</v>
      </c>
      <c r="BF541" s="238">
        <f>IF(N541="snížená",J541,0)</f>
        <v>0</v>
      </c>
      <c r="BG541" s="238">
        <f>IF(N541="zákl. přenesená",J541,0)</f>
        <v>0</v>
      </c>
      <c r="BH541" s="238">
        <f>IF(N541="sníž. přenesená",J541,0)</f>
        <v>0</v>
      </c>
      <c r="BI541" s="238">
        <f>IF(N541="nulová",J541,0)</f>
        <v>0</v>
      </c>
      <c r="BJ541" s="17" t="s">
        <v>84</v>
      </c>
      <c r="BK541" s="238">
        <f>ROUND(I541*H541,2)</f>
        <v>0</v>
      </c>
      <c r="BL541" s="17" t="s">
        <v>178</v>
      </c>
      <c r="BM541" s="237" t="s">
        <v>750</v>
      </c>
    </row>
    <row r="542" s="2" customFormat="1">
      <c r="A542" s="38"/>
      <c r="B542" s="39"/>
      <c r="C542" s="40"/>
      <c r="D542" s="239" t="s">
        <v>179</v>
      </c>
      <c r="E542" s="40"/>
      <c r="F542" s="240" t="s">
        <v>751</v>
      </c>
      <c r="G542" s="40"/>
      <c r="H542" s="40"/>
      <c r="I542" s="241"/>
      <c r="J542" s="40"/>
      <c r="K542" s="40"/>
      <c r="L542" s="44"/>
      <c r="M542" s="242"/>
      <c r="N542" s="243"/>
      <c r="O542" s="91"/>
      <c r="P542" s="91"/>
      <c r="Q542" s="91"/>
      <c r="R542" s="91"/>
      <c r="S542" s="91"/>
      <c r="T542" s="92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7" t="s">
        <v>179</v>
      </c>
      <c r="AU542" s="17" t="s">
        <v>86</v>
      </c>
    </row>
    <row r="543" s="2" customFormat="1" ht="24.15" customHeight="1">
      <c r="A543" s="38"/>
      <c r="B543" s="39"/>
      <c r="C543" s="226" t="s">
        <v>752</v>
      </c>
      <c r="D543" s="226" t="s">
        <v>173</v>
      </c>
      <c r="E543" s="227" t="s">
        <v>753</v>
      </c>
      <c r="F543" s="228" t="s">
        <v>754</v>
      </c>
      <c r="G543" s="229" t="s">
        <v>231</v>
      </c>
      <c r="H543" s="230">
        <v>385.55099999999999</v>
      </c>
      <c r="I543" s="231"/>
      <c r="J543" s="232">
        <f>ROUND(I543*H543,2)</f>
        <v>0</v>
      </c>
      <c r="K543" s="228" t="s">
        <v>177</v>
      </c>
      <c r="L543" s="44"/>
      <c r="M543" s="233" t="s">
        <v>1</v>
      </c>
      <c r="N543" s="234" t="s">
        <v>41</v>
      </c>
      <c r="O543" s="91"/>
      <c r="P543" s="235">
        <f>O543*H543</f>
        <v>0</v>
      </c>
      <c r="Q543" s="235">
        <v>0</v>
      </c>
      <c r="R543" s="235">
        <f>Q543*H543</f>
        <v>0</v>
      </c>
      <c r="S543" s="235">
        <v>0</v>
      </c>
      <c r="T543" s="236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37" t="s">
        <v>178</v>
      </c>
      <c r="AT543" s="237" t="s">
        <v>173</v>
      </c>
      <c r="AU543" s="237" t="s">
        <v>86</v>
      </c>
      <c r="AY543" s="17" t="s">
        <v>171</v>
      </c>
      <c r="BE543" s="238">
        <f>IF(N543="základní",J543,0)</f>
        <v>0</v>
      </c>
      <c r="BF543" s="238">
        <f>IF(N543="snížená",J543,0)</f>
        <v>0</v>
      </c>
      <c r="BG543" s="238">
        <f>IF(N543="zákl. přenesená",J543,0)</f>
        <v>0</v>
      </c>
      <c r="BH543" s="238">
        <f>IF(N543="sníž. přenesená",J543,0)</f>
        <v>0</v>
      </c>
      <c r="BI543" s="238">
        <f>IF(N543="nulová",J543,0)</f>
        <v>0</v>
      </c>
      <c r="BJ543" s="17" t="s">
        <v>84</v>
      </c>
      <c r="BK543" s="238">
        <f>ROUND(I543*H543,2)</f>
        <v>0</v>
      </c>
      <c r="BL543" s="17" t="s">
        <v>178</v>
      </c>
      <c r="BM543" s="237" t="s">
        <v>755</v>
      </c>
    </row>
    <row r="544" s="2" customFormat="1">
      <c r="A544" s="38"/>
      <c r="B544" s="39"/>
      <c r="C544" s="40"/>
      <c r="D544" s="239" t="s">
        <v>179</v>
      </c>
      <c r="E544" s="40"/>
      <c r="F544" s="240" t="s">
        <v>756</v>
      </c>
      <c r="G544" s="40"/>
      <c r="H544" s="40"/>
      <c r="I544" s="241"/>
      <c r="J544" s="40"/>
      <c r="K544" s="40"/>
      <c r="L544" s="44"/>
      <c r="M544" s="242"/>
      <c r="N544" s="243"/>
      <c r="O544" s="91"/>
      <c r="P544" s="91"/>
      <c r="Q544" s="91"/>
      <c r="R544" s="91"/>
      <c r="S544" s="91"/>
      <c r="T544" s="92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179</v>
      </c>
      <c r="AU544" s="17" t="s">
        <v>86</v>
      </c>
    </row>
    <row r="545" s="2" customFormat="1" ht="24.15" customHeight="1">
      <c r="A545" s="38"/>
      <c r="B545" s="39"/>
      <c r="C545" s="226" t="s">
        <v>457</v>
      </c>
      <c r="D545" s="226" t="s">
        <v>173</v>
      </c>
      <c r="E545" s="227" t="s">
        <v>757</v>
      </c>
      <c r="F545" s="228" t="s">
        <v>758</v>
      </c>
      <c r="G545" s="229" t="s">
        <v>231</v>
      </c>
      <c r="H545" s="230">
        <v>6168.8159999999998</v>
      </c>
      <c r="I545" s="231"/>
      <c r="J545" s="232">
        <f>ROUND(I545*H545,2)</f>
        <v>0</v>
      </c>
      <c r="K545" s="228" t="s">
        <v>177</v>
      </c>
      <c r="L545" s="44"/>
      <c r="M545" s="233" t="s">
        <v>1</v>
      </c>
      <c r="N545" s="234" t="s">
        <v>41</v>
      </c>
      <c r="O545" s="91"/>
      <c r="P545" s="235">
        <f>O545*H545</f>
        <v>0</v>
      </c>
      <c r="Q545" s="235">
        <v>0</v>
      </c>
      <c r="R545" s="235">
        <f>Q545*H545</f>
        <v>0</v>
      </c>
      <c r="S545" s="235">
        <v>0</v>
      </c>
      <c r="T545" s="236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37" t="s">
        <v>178</v>
      </c>
      <c r="AT545" s="237" t="s">
        <v>173</v>
      </c>
      <c r="AU545" s="237" t="s">
        <v>86</v>
      </c>
      <c r="AY545" s="17" t="s">
        <v>171</v>
      </c>
      <c r="BE545" s="238">
        <f>IF(N545="základní",J545,0)</f>
        <v>0</v>
      </c>
      <c r="BF545" s="238">
        <f>IF(N545="snížená",J545,0)</f>
        <v>0</v>
      </c>
      <c r="BG545" s="238">
        <f>IF(N545="zákl. přenesená",J545,0)</f>
        <v>0</v>
      </c>
      <c r="BH545" s="238">
        <f>IF(N545="sníž. přenesená",J545,0)</f>
        <v>0</v>
      </c>
      <c r="BI545" s="238">
        <f>IF(N545="nulová",J545,0)</f>
        <v>0</v>
      </c>
      <c r="BJ545" s="17" t="s">
        <v>84</v>
      </c>
      <c r="BK545" s="238">
        <f>ROUND(I545*H545,2)</f>
        <v>0</v>
      </c>
      <c r="BL545" s="17" t="s">
        <v>178</v>
      </c>
      <c r="BM545" s="237" t="s">
        <v>759</v>
      </c>
    </row>
    <row r="546" s="2" customFormat="1">
      <c r="A546" s="38"/>
      <c r="B546" s="39"/>
      <c r="C546" s="40"/>
      <c r="D546" s="239" t="s">
        <v>179</v>
      </c>
      <c r="E546" s="40"/>
      <c r="F546" s="240" t="s">
        <v>760</v>
      </c>
      <c r="G546" s="40"/>
      <c r="H546" s="40"/>
      <c r="I546" s="241"/>
      <c r="J546" s="40"/>
      <c r="K546" s="40"/>
      <c r="L546" s="44"/>
      <c r="M546" s="242"/>
      <c r="N546" s="243"/>
      <c r="O546" s="91"/>
      <c r="P546" s="91"/>
      <c r="Q546" s="91"/>
      <c r="R546" s="91"/>
      <c r="S546" s="91"/>
      <c r="T546" s="92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T546" s="17" t="s">
        <v>179</v>
      </c>
      <c r="AU546" s="17" t="s">
        <v>86</v>
      </c>
    </row>
    <row r="547" s="2" customFormat="1" ht="33" customHeight="1">
      <c r="A547" s="38"/>
      <c r="B547" s="39"/>
      <c r="C547" s="226" t="s">
        <v>761</v>
      </c>
      <c r="D547" s="226" t="s">
        <v>173</v>
      </c>
      <c r="E547" s="227" t="s">
        <v>762</v>
      </c>
      <c r="F547" s="228" t="s">
        <v>763</v>
      </c>
      <c r="G547" s="229" t="s">
        <v>231</v>
      </c>
      <c r="H547" s="230">
        <v>385.55099999999999</v>
      </c>
      <c r="I547" s="231"/>
      <c r="J547" s="232">
        <f>ROUND(I547*H547,2)</f>
        <v>0</v>
      </c>
      <c r="K547" s="228" t="s">
        <v>177</v>
      </c>
      <c r="L547" s="44"/>
      <c r="M547" s="233" t="s">
        <v>1</v>
      </c>
      <c r="N547" s="234" t="s">
        <v>41</v>
      </c>
      <c r="O547" s="91"/>
      <c r="P547" s="235">
        <f>O547*H547</f>
        <v>0</v>
      </c>
      <c r="Q547" s="235">
        <v>0</v>
      </c>
      <c r="R547" s="235">
        <f>Q547*H547</f>
        <v>0</v>
      </c>
      <c r="S547" s="235">
        <v>0</v>
      </c>
      <c r="T547" s="236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37" t="s">
        <v>178</v>
      </c>
      <c r="AT547" s="237" t="s">
        <v>173</v>
      </c>
      <c r="AU547" s="237" t="s">
        <v>86</v>
      </c>
      <c r="AY547" s="17" t="s">
        <v>171</v>
      </c>
      <c r="BE547" s="238">
        <f>IF(N547="základní",J547,0)</f>
        <v>0</v>
      </c>
      <c r="BF547" s="238">
        <f>IF(N547="snížená",J547,0)</f>
        <v>0</v>
      </c>
      <c r="BG547" s="238">
        <f>IF(N547="zákl. přenesená",J547,0)</f>
        <v>0</v>
      </c>
      <c r="BH547" s="238">
        <f>IF(N547="sníž. přenesená",J547,0)</f>
        <v>0</v>
      </c>
      <c r="BI547" s="238">
        <f>IF(N547="nulová",J547,0)</f>
        <v>0</v>
      </c>
      <c r="BJ547" s="17" t="s">
        <v>84</v>
      </c>
      <c r="BK547" s="238">
        <f>ROUND(I547*H547,2)</f>
        <v>0</v>
      </c>
      <c r="BL547" s="17" t="s">
        <v>178</v>
      </c>
      <c r="BM547" s="237" t="s">
        <v>764</v>
      </c>
    </row>
    <row r="548" s="2" customFormat="1">
      <c r="A548" s="38"/>
      <c r="B548" s="39"/>
      <c r="C548" s="40"/>
      <c r="D548" s="239" t="s">
        <v>179</v>
      </c>
      <c r="E548" s="40"/>
      <c r="F548" s="240" t="s">
        <v>765</v>
      </c>
      <c r="G548" s="40"/>
      <c r="H548" s="40"/>
      <c r="I548" s="241"/>
      <c r="J548" s="40"/>
      <c r="K548" s="40"/>
      <c r="L548" s="44"/>
      <c r="M548" s="242"/>
      <c r="N548" s="243"/>
      <c r="O548" s="91"/>
      <c r="P548" s="91"/>
      <c r="Q548" s="91"/>
      <c r="R548" s="91"/>
      <c r="S548" s="91"/>
      <c r="T548" s="92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179</v>
      </c>
      <c r="AU548" s="17" t="s">
        <v>86</v>
      </c>
    </row>
    <row r="549" s="12" customFormat="1" ht="22.8" customHeight="1">
      <c r="A549" s="12"/>
      <c r="B549" s="210"/>
      <c r="C549" s="211"/>
      <c r="D549" s="212" t="s">
        <v>75</v>
      </c>
      <c r="E549" s="224" t="s">
        <v>766</v>
      </c>
      <c r="F549" s="224" t="s">
        <v>767</v>
      </c>
      <c r="G549" s="211"/>
      <c r="H549" s="211"/>
      <c r="I549" s="214"/>
      <c r="J549" s="225">
        <f>BK549</f>
        <v>0</v>
      </c>
      <c r="K549" s="211"/>
      <c r="L549" s="216"/>
      <c r="M549" s="217"/>
      <c r="N549" s="218"/>
      <c r="O549" s="218"/>
      <c r="P549" s="219">
        <f>SUM(P550:P551)</f>
        <v>0</v>
      </c>
      <c r="Q549" s="218"/>
      <c r="R549" s="219">
        <f>SUM(R550:R551)</f>
        <v>0</v>
      </c>
      <c r="S549" s="218"/>
      <c r="T549" s="220">
        <f>SUM(T550:T551)</f>
        <v>0</v>
      </c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R549" s="221" t="s">
        <v>84</v>
      </c>
      <c r="AT549" s="222" t="s">
        <v>75</v>
      </c>
      <c r="AU549" s="222" t="s">
        <v>84</v>
      </c>
      <c r="AY549" s="221" t="s">
        <v>171</v>
      </c>
      <c r="BK549" s="223">
        <f>SUM(BK550:BK551)</f>
        <v>0</v>
      </c>
    </row>
    <row r="550" s="2" customFormat="1" ht="24.15" customHeight="1">
      <c r="A550" s="38"/>
      <c r="B550" s="39"/>
      <c r="C550" s="226" t="s">
        <v>468</v>
      </c>
      <c r="D550" s="226" t="s">
        <v>173</v>
      </c>
      <c r="E550" s="227" t="s">
        <v>768</v>
      </c>
      <c r="F550" s="228" t="s">
        <v>769</v>
      </c>
      <c r="G550" s="229" t="s">
        <v>231</v>
      </c>
      <c r="H550" s="230">
        <v>76.591999999999999</v>
      </c>
      <c r="I550" s="231"/>
      <c r="J550" s="232">
        <f>ROUND(I550*H550,2)</f>
        <v>0</v>
      </c>
      <c r="K550" s="228" t="s">
        <v>177</v>
      </c>
      <c r="L550" s="44"/>
      <c r="M550" s="233" t="s">
        <v>1</v>
      </c>
      <c r="N550" s="234" t="s">
        <v>41</v>
      </c>
      <c r="O550" s="91"/>
      <c r="P550" s="235">
        <f>O550*H550</f>
        <v>0</v>
      </c>
      <c r="Q550" s="235">
        <v>0</v>
      </c>
      <c r="R550" s="235">
        <f>Q550*H550</f>
        <v>0</v>
      </c>
      <c r="S550" s="235">
        <v>0</v>
      </c>
      <c r="T550" s="236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37" t="s">
        <v>178</v>
      </c>
      <c r="AT550" s="237" t="s">
        <v>173</v>
      </c>
      <c r="AU550" s="237" t="s">
        <v>86</v>
      </c>
      <c r="AY550" s="17" t="s">
        <v>171</v>
      </c>
      <c r="BE550" s="238">
        <f>IF(N550="základní",J550,0)</f>
        <v>0</v>
      </c>
      <c r="BF550" s="238">
        <f>IF(N550="snížená",J550,0)</f>
        <v>0</v>
      </c>
      <c r="BG550" s="238">
        <f>IF(N550="zákl. přenesená",J550,0)</f>
        <v>0</v>
      </c>
      <c r="BH550" s="238">
        <f>IF(N550="sníž. přenesená",J550,0)</f>
        <v>0</v>
      </c>
      <c r="BI550" s="238">
        <f>IF(N550="nulová",J550,0)</f>
        <v>0</v>
      </c>
      <c r="BJ550" s="17" t="s">
        <v>84</v>
      </c>
      <c r="BK550" s="238">
        <f>ROUND(I550*H550,2)</f>
        <v>0</v>
      </c>
      <c r="BL550" s="17" t="s">
        <v>178</v>
      </c>
      <c r="BM550" s="237" t="s">
        <v>770</v>
      </c>
    </row>
    <row r="551" s="2" customFormat="1">
      <c r="A551" s="38"/>
      <c r="B551" s="39"/>
      <c r="C551" s="40"/>
      <c r="D551" s="239" t="s">
        <v>179</v>
      </c>
      <c r="E551" s="40"/>
      <c r="F551" s="240" t="s">
        <v>771</v>
      </c>
      <c r="G551" s="40"/>
      <c r="H551" s="40"/>
      <c r="I551" s="241"/>
      <c r="J551" s="40"/>
      <c r="K551" s="40"/>
      <c r="L551" s="44"/>
      <c r="M551" s="242"/>
      <c r="N551" s="243"/>
      <c r="O551" s="91"/>
      <c r="P551" s="91"/>
      <c r="Q551" s="91"/>
      <c r="R551" s="91"/>
      <c r="S551" s="91"/>
      <c r="T551" s="92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T551" s="17" t="s">
        <v>179</v>
      </c>
      <c r="AU551" s="17" t="s">
        <v>86</v>
      </c>
    </row>
    <row r="552" s="12" customFormat="1" ht="25.92" customHeight="1">
      <c r="A552" s="12"/>
      <c r="B552" s="210"/>
      <c r="C552" s="211"/>
      <c r="D552" s="212" t="s">
        <v>75</v>
      </c>
      <c r="E552" s="213" t="s">
        <v>772</v>
      </c>
      <c r="F552" s="213" t="s">
        <v>773</v>
      </c>
      <c r="G552" s="211"/>
      <c r="H552" s="211"/>
      <c r="I552" s="214"/>
      <c r="J552" s="215">
        <f>BK552</f>
        <v>0</v>
      </c>
      <c r="K552" s="211"/>
      <c r="L552" s="216"/>
      <c r="M552" s="217"/>
      <c r="N552" s="218"/>
      <c r="O552" s="218"/>
      <c r="P552" s="219">
        <f>P553+P647+P678+P685+P694+P699+P724+P833+P884+P1049+P1130+P1169+P1259+P1288+P1314</f>
        <v>0</v>
      </c>
      <c r="Q552" s="218"/>
      <c r="R552" s="219">
        <f>R553+R647+R678+R685+R694+R699+R724+R833+R884+R1049+R1130+R1169+R1259+R1288+R1314</f>
        <v>119.81740409999999</v>
      </c>
      <c r="S552" s="218"/>
      <c r="T552" s="220">
        <f>T553+T647+T678+T685+T694+T699+T724+T833+T884+T1049+T1130+T1169+T1259+T1288+T1314</f>
        <v>93.464215609999997</v>
      </c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R552" s="221" t="s">
        <v>86</v>
      </c>
      <c r="AT552" s="222" t="s">
        <v>75</v>
      </c>
      <c r="AU552" s="222" t="s">
        <v>76</v>
      </c>
      <c r="AY552" s="221" t="s">
        <v>171</v>
      </c>
      <c r="BK552" s="223">
        <f>BK553+BK647+BK678+BK685+BK694+BK699+BK724+BK833+BK884+BK1049+BK1130+BK1169+BK1259+BK1288+BK1314</f>
        <v>0</v>
      </c>
    </row>
    <row r="553" s="12" customFormat="1" ht="22.8" customHeight="1">
      <c r="A553" s="12"/>
      <c r="B553" s="210"/>
      <c r="C553" s="211"/>
      <c r="D553" s="212" t="s">
        <v>75</v>
      </c>
      <c r="E553" s="224" t="s">
        <v>774</v>
      </c>
      <c r="F553" s="224" t="s">
        <v>775</v>
      </c>
      <c r="G553" s="211"/>
      <c r="H553" s="211"/>
      <c r="I553" s="214"/>
      <c r="J553" s="225">
        <f>BK553</f>
        <v>0</v>
      </c>
      <c r="K553" s="211"/>
      <c r="L553" s="216"/>
      <c r="M553" s="217"/>
      <c r="N553" s="218"/>
      <c r="O553" s="218"/>
      <c r="P553" s="219">
        <f>SUM(P554:P646)</f>
        <v>0</v>
      </c>
      <c r="Q553" s="218"/>
      <c r="R553" s="219">
        <f>SUM(R554:R646)</f>
        <v>30.456739039999999</v>
      </c>
      <c r="S553" s="218"/>
      <c r="T553" s="220">
        <f>SUM(T554:T646)</f>
        <v>3.5019984999999996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221" t="s">
        <v>86</v>
      </c>
      <c r="AT553" s="222" t="s">
        <v>75</v>
      </c>
      <c r="AU553" s="222" t="s">
        <v>84</v>
      </c>
      <c r="AY553" s="221" t="s">
        <v>171</v>
      </c>
      <c r="BK553" s="223">
        <f>SUM(BK554:BK646)</f>
        <v>0</v>
      </c>
    </row>
    <row r="554" s="2" customFormat="1" ht="16.5" customHeight="1">
      <c r="A554" s="38"/>
      <c r="B554" s="39"/>
      <c r="C554" s="226" t="s">
        <v>776</v>
      </c>
      <c r="D554" s="226" t="s">
        <v>173</v>
      </c>
      <c r="E554" s="227" t="s">
        <v>777</v>
      </c>
      <c r="F554" s="228" t="s">
        <v>778</v>
      </c>
      <c r="G554" s="229" t="s">
        <v>779</v>
      </c>
      <c r="H554" s="230">
        <v>10</v>
      </c>
      <c r="I554" s="231"/>
      <c r="J554" s="232">
        <f>ROUND(I554*H554,2)</f>
        <v>0</v>
      </c>
      <c r="K554" s="228" t="s">
        <v>270</v>
      </c>
      <c r="L554" s="44"/>
      <c r="M554" s="233" t="s">
        <v>1</v>
      </c>
      <c r="N554" s="234" t="s">
        <v>41</v>
      </c>
      <c r="O554" s="91"/>
      <c r="P554" s="235">
        <f>O554*H554</f>
        <v>0</v>
      </c>
      <c r="Q554" s="235">
        <v>0</v>
      </c>
      <c r="R554" s="235">
        <f>Q554*H554</f>
        <v>0</v>
      </c>
      <c r="S554" s="235">
        <v>0</v>
      </c>
      <c r="T554" s="236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37" t="s">
        <v>227</v>
      </c>
      <c r="AT554" s="237" t="s">
        <v>173</v>
      </c>
      <c r="AU554" s="237" t="s">
        <v>86</v>
      </c>
      <c r="AY554" s="17" t="s">
        <v>171</v>
      </c>
      <c r="BE554" s="238">
        <f>IF(N554="základní",J554,0)</f>
        <v>0</v>
      </c>
      <c r="BF554" s="238">
        <f>IF(N554="snížená",J554,0)</f>
        <v>0</v>
      </c>
      <c r="BG554" s="238">
        <f>IF(N554="zákl. přenesená",J554,0)</f>
        <v>0</v>
      </c>
      <c r="BH554" s="238">
        <f>IF(N554="sníž. přenesená",J554,0)</f>
        <v>0</v>
      </c>
      <c r="BI554" s="238">
        <f>IF(N554="nulová",J554,0)</f>
        <v>0</v>
      </c>
      <c r="BJ554" s="17" t="s">
        <v>84</v>
      </c>
      <c r="BK554" s="238">
        <f>ROUND(I554*H554,2)</f>
        <v>0</v>
      </c>
      <c r="BL554" s="17" t="s">
        <v>227</v>
      </c>
      <c r="BM554" s="237" t="s">
        <v>780</v>
      </c>
    </row>
    <row r="555" s="2" customFormat="1" ht="24.15" customHeight="1">
      <c r="A555" s="38"/>
      <c r="B555" s="39"/>
      <c r="C555" s="226" t="s">
        <v>478</v>
      </c>
      <c r="D555" s="226" t="s">
        <v>173</v>
      </c>
      <c r="E555" s="227" t="s">
        <v>781</v>
      </c>
      <c r="F555" s="228" t="s">
        <v>782</v>
      </c>
      <c r="G555" s="229" t="s">
        <v>176</v>
      </c>
      <c r="H555" s="230">
        <v>636.72699999999998</v>
      </c>
      <c r="I555" s="231"/>
      <c r="J555" s="232">
        <f>ROUND(I555*H555,2)</f>
        <v>0</v>
      </c>
      <c r="K555" s="228" t="s">
        <v>177</v>
      </c>
      <c r="L555" s="44"/>
      <c r="M555" s="233" t="s">
        <v>1</v>
      </c>
      <c r="N555" s="234" t="s">
        <v>41</v>
      </c>
      <c r="O555" s="91"/>
      <c r="P555" s="235">
        <f>O555*H555</f>
        <v>0</v>
      </c>
      <c r="Q555" s="235">
        <v>0</v>
      </c>
      <c r="R555" s="235">
        <f>Q555*H555</f>
        <v>0</v>
      </c>
      <c r="S555" s="235">
        <v>0.0054999999999999997</v>
      </c>
      <c r="T555" s="236">
        <f>S555*H555</f>
        <v>3.5019984999999996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37" t="s">
        <v>227</v>
      </c>
      <c r="AT555" s="237" t="s">
        <v>173</v>
      </c>
      <c r="AU555" s="237" t="s">
        <v>86</v>
      </c>
      <c r="AY555" s="17" t="s">
        <v>171</v>
      </c>
      <c r="BE555" s="238">
        <f>IF(N555="základní",J555,0)</f>
        <v>0</v>
      </c>
      <c r="BF555" s="238">
        <f>IF(N555="snížená",J555,0)</f>
        <v>0</v>
      </c>
      <c r="BG555" s="238">
        <f>IF(N555="zákl. přenesená",J555,0)</f>
        <v>0</v>
      </c>
      <c r="BH555" s="238">
        <f>IF(N555="sníž. přenesená",J555,0)</f>
        <v>0</v>
      </c>
      <c r="BI555" s="238">
        <f>IF(N555="nulová",J555,0)</f>
        <v>0</v>
      </c>
      <c r="BJ555" s="17" t="s">
        <v>84</v>
      </c>
      <c r="BK555" s="238">
        <f>ROUND(I555*H555,2)</f>
        <v>0</v>
      </c>
      <c r="BL555" s="17" t="s">
        <v>227</v>
      </c>
      <c r="BM555" s="237" t="s">
        <v>783</v>
      </c>
    </row>
    <row r="556" s="2" customFormat="1">
      <c r="A556" s="38"/>
      <c r="B556" s="39"/>
      <c r="C556" s="40"/>
      <c r="D556" s="239" t="s">
        <v>179</v>
      </c>
      <c r="E556" s="40"/>
      <c r="F556" s="240" t="s">
        <v>784</v>
      </c>
      <c r="G556" s="40"/>
      <c r="H556" s="40"/>
      <c r="I556" s="241"/>
      <c r="J556" s="40"/>
      <c r="K556" s="40"/>
      <c r="L556" s="44"/>
      <c r="M556" s="242"/>
      <c r="N556" s="243"/>
      <c r="O556" s="91"/>
      <c r="P556" s="91"/>
      <c r="Q556" s="91"/>
      <c r="R556" s="91"/>
      <c r="S556" s="91"/>
      <c r="T556" s="92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179</v>
      </c>
      <c r="AU556" s="17" t="s">
        <v>86</v>
      </c>
    </row>
    <row r="557" s="13" customFormat="1">
      <c r="A557" s="13"/>
      <c r="B557" s="244"/>
      <c r="C557" s="245"/>
      <c r="D557" s="246" t="s">
        <v>181</v>
      </c>
      <c r="E557" s="247" t="s">
        <v>1</v>
      </c>
      <c r="F557" s="248" t="s">
        <v>785</v>
      </c>
      <c r="G557" s="245"/>
      <c r="H557" s="249">
        <v>13.478</v>
      </c>
      <c r="I557" s="250"/>
      <c r="J557" s="245"/>
      <c r="K557" s="245"/>
      <c r="L557" s="251"/>
      <c r="M557" s="252"/>
      <c r="N557" s="253"/>
      <c r="O557" s="253"/>
      <c r="P557" s="253"/>
      <c r="Q557" s="253"/>
      <c r="R557" s="253"/>
      <c r="S557" s="253"/>
      <c r="T557" s="25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55" t="s">
        <v>181</v>
      </c>
      <c r="AU557" s="255" t="s">
        <v>86</v>
      </c>
      <c r="AV557" s="13" t="s">
        <v>86</v>
      </c>
      <c r="AW557" s="13" t="s">
        <v>33</v>
      </c>
      <c r="AX557" s="13" t="s">
        <v>76</v>
      </c>
      <c r="AY557" s="255" t="s">
        <v>171</v>
      </c>
    </row>
    <row r="558" s="13" customFormat="1">
      <c r="A558" s="13"/>
      <c r="B558" s="244"/>
      <c r="C558" s="245"/>
      <c r="D558" s="246" t="s">
        <v>181</v>
      </c>
      <c r="E558" s="247" t="s">
        <v>1</v>
      </c>
      <c r="F558" s="248" t="s">
        <v>786</v>
      </c>
      <c r="G558" s="245"/>
      <c r="H558" s="249">
        <v>512.54100000000005</v>
      </c>
      <c r="I558" s="250"/>
      <c r="J558" s="245"/>
      <c r="K558" s="245"/>
      <c r="L558" s="251"/>
      <c r="M558" s="252"/>
      <c r="N558" s="253"/>
      <c r="O558" s="253"/>
      <c r="P558" s="253"/>
      <c r="Q558" s="253"/>
      <c r="R558" s="253"/>
      <c r="S558" s="253"/>
      <c r="T558" s="25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5" t="s">
        <v>181</v>
      </c>
      <c r="AU558" s="255" t="s">
        <v>86</v>
      </c>
      <c r="AV558" s="13" t="s">
        <v>86</v>
      </c>
      <c r="AW558" s="13" t="s">
        <v>33</v>
      </c>
      <c r="AX558" s="13" t="s">
        <v>76</v>
      </c>
      <c r="AY558" s="255" t="s">
        <v>171</v>
      </c>
    </row>
    <row r="559" s="13" customFormat="1">
      <c r="A559" s="13"/>
      <c r="B559" s="244"/>
      <c r="C559" s="245"/>
      <c r="D559" s="246" t="s">
        <v>181</v>
      </c>
      <c r="E559" s="247" t="s">
        <v>1</v>
      </c>
      <c r="F559" s="248" t="s">
        <v>787</v>
      </c>
      <c r="G559" s="245"/>
      <c r="H559" s="249">
        <v>99.397999999999996</v>
      </c>
      <c r="I559" s="250"/>
      <c r="J559" s="245"/>
      <c r="K559" s="245"/>
      <c r="L559" s="251"/>
      <c r="M559" s="252"/>
      <c r="N559" s="253"/>
      <c r="O559" s="253"/>
      <c r="P559" s="253"/>
      <c r="Q559" s="253"/>
      <c r="R559" s="253"/>
      <c r="S559" s="253"/>
      <c r="T559" s="25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55" t="s">
        <v>181</v>
      </c>
      <c r="AU559" s="255" t="s">
        <v>86</v>
      </c>
      <c r="AV559" s="13" t="s">
        <v>86</v>
      </c>
      <c r="AW559" s="13" t="s">
        <v>33</v>
      </c>
      <c r="AX559" s="13" t="s">
        <v>76</v>
      </c>
      <c r="AY559" s="255" t="s">
        <v>171</v>
      </c>
    </row>
    <row r="560" s="13" customFormat="1">
      <c r="A560" s="13"/>
      <c r="B560" s="244"/>
      <c r="C560" s="245"/>
      <c r="D560" s="246" t="s">
        <v>181</v>
      </c>
      <c r="E560" s="247" t="s">
        <v>1</v>
      </c>
      <c r="F560" s="248" t="s">
        <v>788</v>
      </c>
      <c r="G560" s="245"/>
      <c r="H560" s="249">
        <v>11.310000000000001</v>
      </c>
      <c r="I560" s="250"/>
      <c r="J560" s="245"/>
      <c r="K560" s="245"/>
      <c r="L560" s="251"/>
      <c r="M560" s="252"/>
      <c r="N560" s="253"/>
      <c r="O560" s="253"/>
      <c r="P560" s="253"/>
      <c r="Q560" s="253"/>
      <c r="R560" s="253"/>
      <c r="S560" s="253"/>
      <c r="T560" s="25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55" t="s">
        <v>181</v>
      </c>
      <c r="AU560" s="255" t="s">
        <v>86</v>
      </c>
      <c r="AV560" s="13" t="s">
        <v>86</v>
      </c>
      <c r="AW560" s="13" t="s">
        <v>33</v>
      </c>
      <c r="AX560" s="13" t="s">
        <v>76</v>
      </c>
      <c r="AY560" s="255" t="s">
        <v>171</v>
      </c>
    </row>
    <row r="561" s="14" customFormat="1">
      <c r="A561" s="14"/>
      <c r="B561" s="256"/>
      <c r="C561" s="257"/>
      <c r="D561" s="246" t="s">
        <v>181</v>
      </c>
      <c r="E561" s="258" t="s">
        <v>1</v>
      </c>
      <c r="F561" s="259" t="s">
        <v>184</v>
      </c>
      <c r="G561" s="257"/>
      <c r="H561" s="260">
        <v>636.72699999999998</v>
      </c>
      <c r="I561" s="261"/>
      <c r="J561" s="257"/>
      <c r="K561" s="257"/>
      <c r="L561" s="262"/>
      <c r="M561" s="263"/>
      <c r="N561" s="264"/>
      <c r="O561" s="264"/>
      <c r="P561" s="264"/>
      <c r="Q561" s="264"/>
      <c r="R561" s="264"/>
      <c r="S561" s="264"/>
      <c r="T561" s="26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6" t="s">
        <v>181</v>
      </c>
      <c r="AU561" s="266" t="s">
        <v>86</v>
      </c>
      <c r="AV561" s="14" t="s">
        <v>178</v>
      </c>
      <c r="AW561" s="14" t="s">
        <v>33</v>
      </c>
      <c r="AX561" s="14" t="s">
        <v>84</v>
      </c>
      <c r="AY561" s="266" t="s">
        <v>171</v>
      </c>
    </row>
    <row r="562" s="2" customFormat="1" ht="24.15" customHeight="1">
      <c r="A562" s="38"/>
      <c r="B562" s="39"/>
      <c r="C562" s="226" t="s">
        <v>789</v>
      </c>
      <c r="D562" s="226" t="s">
        <v>173</v>
      </c>
      <c r="E562" s="227" t="s">
        <v>790</v>
      </c>
      <c r="F562" s="228" t="s">
        <v>791</v>
      </c>
      <c r="G562" s="229" t="s">
        <v>176</v>
      </c>
      <c r="H562" s="230">
        <v>25.309999999999999</v>
      </c>
      <c r="I562" s="231"/>
      <c r="J562" s="232">
        <f>ROUND(I562*H562,2)</f>
        <v>0</v>
      </c>
      <c r="K562" s="228" t="s">
        <v>177</v>
      </c>
      <c r="L562" s="44"/>
      <c r="M562" s="233" t="s">
        <v>1</v>
      </c>
      <c r="N562" s="234" t="s">
        <v>41</v>
      </c>
      <c r="O562" s="91"/>
      <c r="P562" s="235">
        <f>O562*H562</f>
        <v>0</v>
      </c>
      <c r="Q562" s="235">
        <v>0.00088000000000000003</v>
      </c>
      <c r="R562" s="235">
        <f>Q562*H562</f>
        <v>0.022272799999999999</v>
      </c>
      <c r="S562" s="235">
        <v>0</v>
      </c>
      <c r="T562" s="236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37" t="s">
        <v>227</v>
      </c>
      <c r="AT562" s="237" t="s">
        <v>173</v>
      </c>
      <c r="AU562" s="237" t="s">
        <v>86</v>
      </c>
      <c r="AY562" s="17" t="s">
        <v>171</v>
      </c>
      <c r="BE562" s="238">
        <f>IF(N562="základní",J562,0)</f>
        <v>0</v>
      </c>
      <c r="BF562" s="238">
        <f>IF(N562="snížená",J562,0)</f>
        <v>0</v>
      </c>
      <c r="BG562" s="238">
        <f>IF(N562="zákl. přenesená",J562,0)</f>
        <v>0</v>
      </c>
      <c r="BH562" s="238">
        <f>IF(N562="sníž. přenesená",J562,0)</f>
        <v>0</v>
      </c>
      <c r="BI562" s="238">
        <f>IF(N562="nulová",J562,0)</f>
        <v>0</v>
      </c>
      <c r="BJ562" s="17" t="s">
        <v>84</v>
      </c>
      <c r="BK562" s="238">
        <f>ROUND(I562*H562,2)</f>
        <v>0</v>
      </c>
      <c r="BL562" s="17" t="s">
        <v>227</v>
      </c>
      <c r="BM562" s="237" t="s">
        <v>792</v>
      </c>
    </row>
    <row r="563" s="2" customFormat="1">
      <c r="A563" s="38"/>
      <c r="B563" s="39"/>
      <c r="C563" s="40"/>
      <c r="D563" s="239" t="s">
        <v>179</v>
      </c>
      <c r="E563" s="40"/>
      <c r="F563" s="240" t="s">
        <v>793</v>
      </c>
      <c r="G563" s="40"/>
      <c r="H563" s="40"/>
      <c r="I563" s="241"/>
      <c r="J563" s="40"/>
      <c r="K563" s="40"/>
      <c r="L563" s="44"/>
      <c r="M563" s="242"/>
      <c r="N563" s="243"/>
      <c r="O563" s="91"/>
      <c r="P563" s="91"/>
      <c r="Q563" s="91"/>
      <c r="R563" s="91"/>
      <c r="S563" s="91"/>
      <c r="T563" s="92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T563" s="17" t="s">
        <v>179</v>
      </c>
      <c r="AU563" s="17" t="s">
        <v>86</v>
      </c>
    </row>
    <row r="564" s="13" customFormat="1">
      <c r="A564" s="13"/>
      <c r="B564" s="244"/>
      <c r="C564" s="245"/>
      <c r="D564" s="246" t="s">
        <v>181</v>
      </c>
      <c r="E564" s="247" t="s">
        <v>1</v>
      </c>
      <c r="F564" s="248" t="s">
        <v>794</v>
      </c>
      <c r="G564" s="245"/>
      <c r="H564" s="249">
        <v>14</v>
      </c>
      <c r="I564" s="250"/>
      <c r="J564" s="245"/>
      <c r="K564" s="245"/>
      <c r="L564" s="251"/>
      <c r="M564" s="252"/>
      <c r="N564" s="253"/>
      <c r="O564" s="253"/>
      <c r="P564" s="253"/>
      <c r="Q564" s="253"/>
      <c r="R564" s="253"/>
      <c r="S564" s="253"/>
      <c r="T564" s="25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55" t="s">
        <v>181</v>
      </c>
      <c r="AU564" s="255" t="s">
        <v>86</v>
      </c>
      <c r="AV564" s="13" t="s">
        <v>86</v>
      </c>
      <c r="AW564" s="13" t="s">
        <v>33</v>
      </c>
      <c r="AX564" s="13" t="s">
        <v>76</v>
      </c>
      <c r="AY564" s="255" t="s">
        <v>171</v>
      </c>
    </row>
    <row r="565" s="13" customFormat="1">
      <c r="A565" s="13"/>
      <c r="B565" s="244"/>
      <c r="C565" s="245"/>
      <c r="D565" s="246" t="s">
        <v>181</v>
      </c>
      <c r="E565" s="247" t="s">
        <v>1</v>
      </c>
      <c r="F565" s="248" t="s">
        <v>795</v>
      </c>
      <c r="G565" s="245"/>
      <c r="H565" s="249">
        <v>11.310000000000001</v>
      </c>
      <c r="I565" s="250"/>
      <c r="J565" s="245"/>
      <c r="K565" s="245"/>
      <c r="L565" s="251"/>
      <c r="M565" s="252"/>
      <c r="N565" s="253"/>
      <c r="O565" s="253"/>
      <c r="P565" s="253"/>
      <c r="Q565" s="253"/>
      <c r="R565" s="253"/>
      <c r="S565" s="253"/>
      <c r="T565" s="25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55" t="s">
        <v>181</v>
      </c>
      <c r="AU565" s="255" t="s">
        <v>86</v>
      </c>
      <c r="AV565" s="13" t="s">
        <v>86</v>
      </c>
      <c r="AW565" s="13" t="s">
        <v>33</v>
      </c>
      <c r="AX565" s="13" t="s">
        <v>76</v>
      </c>
      <c r="AY565" s="255" t="s">
        <v>171</v>
      </c>
    </row>
    <row r="566" s="14" customFormat="1">
      <c r="A566" s="14"/>
      <c r="B566" s="256"/>
      <c r="C566" s="257"/>
      <c r="D566" s="246" t="s">
        <v>181</v>
      </c>
      <c r="E566" s="258" t="s">
        <v>1</v>
      </c>
      <c r="F566" s="259" t="s">
        <v>184</v>
      </c>
      <c r="G566" s="257"/>
      <c r="H566" s="260">
        <v>25.310000000000002</v>
      </c>
      <c r="I566" s="261"/>
      <c r="J566" s="257"/>
      <c r="K566" s="257"/>
      <c r="L566" s="262"/>
      <c r="M566" s="263"/>
      <c r="N566" s="264"/>
      <c r="O566" s="264"/>
      <c r="P566" s="264"/>
      <c r="Q566" s="264"/>
      <c r="R566" s="264"/>
      <c r="S566" s="264"/>
      <c r="T566" s="26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66" t="s">
        <v>181</v>
      </c>
      <c r="AU566" s="266" t="s">
        <v>86</v>
      </c>
      <c r="AV566" s="14" t="s">
        <v>178</v>
      </c>
      <c r="AW566" s="14" t="s">
        <v>33</v>
      </c>
      <c r="AX566" s="14" t="s">
        <v>84</v>
      </c>
      <c r="AY566" s="266" t="s">
        <v>171</v>
      </c>
    </row>
    <row r="567" s="2" customFormat="1" ht="37.8" customHeight="1">
      <c r="A567" s="38"/>
      <c r="B567" s="39"/>
      <c r="C567" s="267" t="s">
        <v>482</v>
      </c>
      <c r="D567" s="267" t="s">
        <v>304</v>
      </c>
      <c r="E567" s="268" t="s">
        <v>796</v>
      </c>
      <c r="F567" s="269" t="s">
        <v>797</v>
      </c>
      <c r="G567" s="270" t="s">
        <v>176</v>
      </c>
      <c r="H567" s="271">
        <v>29.106999999999999</v>
      </c>
      <c r="I567" s="272"/>
      <c r="J567" s="273">
        <f>ROUND(I567*H567,2)</f>
        <v>0</v>
      </c>
      <c r="K567" s="269" t="s">
        <v>177</v>
      </c>
      <c r="L567" s="274"/>
      <c r="M567" s="275" t="s">
        <v>1</v>
      </c>
      <c r="N567" s="276" t="s">
        <v>41</v>
      </c>
      <c r="O567" s="91"/>
      <c r="P567" s="235">
        <f>O567*H567</f>
        <v>0</v>
      </c>
      <c r="Q567" s="235">
        <v>0.0047999999999999996</v>
      </c>
      <c r="R567" s="235">
        <f>Q567*H567</f>
        <v>0.13971359999999999</v>
      </c>
      <c r="S567" s="235">
        <v>0</v>
      </c>
      <c r="T567" s="236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37" t="s">
        <v>271</v>
      </c>
      <c r="AT567" s="237" t="s">
        <v>304</v>
      </c>
      <c r="AU567" s="237" t="s">
        <v>86</v>
      </c>
      <c r="AY567" s="17" t="s">
        <v>171</v>
      </c>
      <c r="BE567" s="238">
        <f>IF(N567="základní",J567,0)</f>
        <v>0</v>
      </c>
      <c r="BF567" s="238">
        <f>IF(N567="snížená",J567,0)</f>
        <v>0</v>
      </c>
      <c r="BG567" s="238">
        <f>IF(N567="zákl. přenesená",J567,0)</f>
        <v>0</v>
      </c>
      <c r="BH567" s="238">
        <f>IF(N567="sníž. přenesená",J567,0)</f>
        <v>0</v>
      </c>
      <c r="BI567" s="238">
        <f>IF(N567="nulová",J567,0)</f>
        <v>0</v>
      </c>
      <c r="BJ567" s="17" t="s">
        <v>84</v>
      </c>
      <c r="BK567" s="238">
        <f>ROUND(I567*H567,2)</f>
        <v>0</v>
      </c>
      <c r="BL567" s="17" t="s">
        <v>227</v>
      </c>
      <c r="BM567" s="237" t="s">
        <v>798</v>
      </c>
    </row>
    <row r="568" s="13" customFormat="1">
      <c r="A568" s="13"/>
      <c r="B568" s="244"/>
      <c r="C568" s="245"/>
      <c r="D568" s="246" t="s">
        <v>181</v>
      </c>
      <c r="E568" s="247" t="s">
        <v>1</v>
      </c>
      <c r="F568" s="248" t="s">
        <v>799</v>
      </c>
      <c r="G568" s="245"/>
      <c r="H568" s="249">
        <v>29.106999999999999</v>
      </c>
      <c r="I568" s="250"/>
      <c r="J568" s="245"/>
      <c r="K568" s="245"/>
      <c r="L568" s="251"/>
      <c r="M568" s="252"/>
      <c r="N568" s="253"/>
      <c r="O568" s="253"/>
      <c r="P568" s="253"/>
      <c r="Q568" s="253"/>
      <c r="R568" s="253"/>
      <c r="S568" s="253"/>
      <c r="T568" s="25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5" t="s">
        <v>181</v>
      </c>
      <c r="AU568" s="255" t="s">
        <v>86</v>
      </c>
      <c r="AV568" s="13" t="s">
        <v>86</v>
      </c>
      <c r="AW568" s="13" t="s">
        <v>33</v>
      </c>
      <c r="AX568" s="13" t="s">
        <v>76</v>
      </c>
      <c r="AY568" s="255" t="s">
        <v>171</v>
      </c>
    </row>
    <row r="569" s="14" customFormat="1">
      <c r="A569" s="14"/>
      <c r="B569" s="256"/>
      <c r="C569" s="257"/>
      <c r="D569" s="246" t="s">
        <v>181</v>
      </c>
      <c r="E569" s="258" t="s">
        <v>1</v>
      </c>
      <c r="F569" s="259" t="s">
        <v>189</v>
      </c>
      <c r="G569" s="257"/>
      <c r="H569" s="260">
        <v>29.106999999999999</v>
      </c>
      <c r="I569" s="261"/>
      <c r="J569" s="257"/>
      <c r="K569" s="257"/>
      <c r="L569" s="262"/>
      <c r="M569" s="263"/>
      <c r="N569" s="264"/>
      <c r="O569" s="264"/>
      <c r="P569" s="264"/>
      <c r="Q569" s="264"/>
      <c r="R569" s="264"/>
      <c r="S569" s="264"/>
      <c r="T569" s="265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6" t="s">
        <v>181</v>
      </c>
      <c r="AU569" s="266" t="s">
        <v>86</v>
      </c>
      <c r="AV569" s="14" t="s">
        <v>178</v>
      </c>
      <c r="AW569" s="14" t="s">
        <v>33</v>
      </c>
      <c r="AX569" s="14" t="s">
        <v>84</v>
      </c>
      <c r="AY569" s="266" t="s">
        <v>171</v>
      </c>
    </row>
    <row r="570" s="2" customFormat="1" ht="24.15" customHeight="1">
      <c r="A570" s="38"/>
      <c r="B570" s="39"/>
      <c r="C570" s="226" t="s">
        <v>800</v>
      </c>
      <c r="D570" s="226" t="s">
        <v>173</v>
      </c>
      <c r="E570" s="227" t="s">
        <v>801</v>
      </c>
      <c r="F570" s="228" t="s">
        <v>802</v>
      </c>
      <c r="G570" s="229" t="s">
        <v>176</v>
      </c>
      <c r="H570" s="230">
        <v>484</v>
      </c>
      <c r="I570" s="231"/>
      <c r="J570" s="232">
        <f>ROUND(I570*H570,2)</f>
        <v>0</v>
      </c>
      <c r="K570" s="228" t="s">
        <v>177</v>
      </c>
      <c r="L570" s="44"/>
      <c r="M570" s="233" t="s">
        <v>1</v>
      </c>
      <c r="N570" s="234" t="s">
        <v>41</v>
      </c>
      <c r="O570" s="91"/>
      <c r="P570" s="235">
        <f>O570*H570</f>
        <v>0</v>
      </c>
      <c r="Q570" s="235">
        <v>0.00019000000000000001</v>
      </c>
      <c r="R570" s="235">
        <f>Q570*H570</f>
        <v>0.09196</v>
      </c>
      <c r="S570" s="235">
        <v>0</v>
      </c>
      <c r="T570" s="236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37" t="s">
        <v>227</v>
      </c>
      <c r="AT570" s="237" t="s">
        <v>173</v>
      </c>
      <c r="AU570" s="237" t="s">
        <v>86</v>
      </c>
      <c r="AY570" s="17" t="s">
        <v>171</v>
      </c>
      <c r="BE570" s="238">
        <f>IF(N570="základní",J570,0)</f>
        <v>0</v>
      </c>
      <c r="BF570" s="238">
        <f>IF(N570="snížená",J570,0)</f>
        <v>0</v>
      </c>
      <c r="BG570" s="238">
        <f>IF(N570="zákl. přenesená",J570,0)</f>
        <v>0</v>
      </c>
      <c r="BH570" s="238">
        <f>IF(N570="sníž. přenesená",J570,0)</f>
        <v>0</v>
      </c>
      <c r="BI570" s="238">
        <f>IF(N570="nulová",J570,0)</f>
        <v>0</v>
      </c>
      <c r="BJ570" s="17" t="s">
        <v>84</v>
      </c>
      <c r="BK570" s="238">
        <f>ROUND(I570*H570,2)</f>
        <v>0</v>
      </c>
      <c r="BL570" s="17" t="s">
        <v>227</v>
      </c>
      <c r="BM570" s="237" t="s">
        <v>803</v>
      </c>
    </row>
    <row r="571" s="2" customFormat="1">
      <c r="A571" s="38"/>
      <c r="B571" s="39"/>
      <c r="C571" s="40"/>
      <c r="D571" s="239" t="s">
        <v>179</v>
      </c>
      <c r="E571" s="40"/>
      <c r="F571" s="240" t="s">
        <v>804</v>
      </c>
      <c r="G571" s="40"/>
      <c r="H571" s="40"/>
      <c r="I571" s="241"/>
      <c r="J571" s="40"/>
      <c r="K571" s="40"/>
      <c r="L571" s="44"/>
      <c r="M571" s="242"/>
      <c r="N571" s="243"/>
      <c r="O571" s="91"/>
      <c r="P571" s="91"/>
      <c r="Q571" s="91"/>
      <c r="R571" s="91"/>
      <c r="S571" s="91"/>
      <c r="T571" s="92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179</v>
      </c>
      <c r="AU571" s="17" t="s">
        <v>86</v>
      </c>
    </row>
    <row r="572" s="13" customFormat="1">
      <c r="A572" s="13"/>
      <c r="B572" s="244"/>
      <c r="C572" s="245"/>
      <c r="D572" s="246" t="s">
        <v>181</v>
      </c>
      <c r="E572" s="247" t="s">
        <v>1</v>
      </c>
      <c r="F572" s="248" t="s">
        <v>805</v>
      </c>
      <c r="G572" s="245"/>
      <c r="H572" s="249">
        <v>484</v>
      </c>
      <c r="I572" s="250"/>
      <c r="J572" s="245"/>
      <c r="K572" s="245"/>
      <c r="L572" s="251"/>
      <c r="M572" s="252"/>
      <c r="N572" s="253"/>
      <c r="O572" s="253"/>
      <c r="P572" s="253"/>
      <c r="Q572" s="253"/>
      <c r="R572" s="253"/>
      <c r="S572" s="253"/>
      <c r="T572" s="25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55" t="s">
        <v>181</v>
      </c>
      <c r="AU572" s="255" t="s">
        <v>86</v>
      </c>
      <c r="AV572" s="13" t="s">
        <v>86</v>
      </c>
      <c r="AW572" s="13" t="s">
        <v>33</v>
      </c>
      <c r="AX572" s="13" t="s">
        <v>76</v>
      </c>
      <c r="AY572" s="255" t="s">
        <v>171</v>
      </c>
    </row>
    <row r="573" s="14" customFormat="1">
      <c r="A573" s="14"/>
      <c r="B573" s="256"/>
      <c r="C573" s="257"/>
      <c r="D573" s="246" t="s">
        <v>181</v>
      </c>
      <c r="E573" s="258" t="s">
        <v>1</v>
      </c>
      <c r="F573" s="259" t="s">
        <v>189</v>
      </c>
      <c r="G573" s="257"/>
      <c r="H573" s="260">
        <v>484</v>
      </c>
      <c r="I573" s="261"/>
      <c r="J573" s="257"/>
      <c r="K573" s="257"/>
      <c r="L573" s="262"/>
      <c r="M573" s="263"/>
      <c r="N573" s="264"/>
      <c r="O573" s="264"/>
      <c r="P573" s="264"/>
      <c r="Q573" s="264"/>
      <c r="R573" s="264"/>
      <c r="S573" s="264"/>
      <c r="T573" s="26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6" t="s">
        <v>181</v>
      </c>
      <c r="AU573" s="266" t="s">
        <v>86</v>
      </c>
      <c r="AV573" s="14" t="s">
        <v>178</v>
      </c>
      <c r="AW573" s="14" t="s">
        <v>33</v>
      </c>
      <c r="AX573" s="14" t="s">
        <v>84</v>
      </c>
      <c r="AY573" s="266" t="s">
        <v>171</v>
      </c>
    </row>
    <row r="574" s="2" customFormat="1" ht="24.15" customHeight="1">
      <c r="A574" s="38"/>
      <c r="B574" s="39"/>
      <c r="C574" s="267" t="s">
        <v>487</v>
      </c>
      <c r="D574" s="267" t="s">
        <v>304</v>
      </c>
      <c r="E574" s="268" t="s">
        <v>806</v>
      </c>
      <c r="F574" s="269" t="s">
        <v>807</v>
      </c>
      <c r="G574" s="270" t="s">
        <v>176</v>
      </c>
      <c r="H574" s="271">
        <v>556.60000000000002</v>
      </c>
      <c r="I574" s="272"/>
      <c r="J574" s="273">
        <f>ROUND(I574*H574,2)</f>
        <v>0</v>
      </c>
      <c r="K574" s="269" t="s">
        <v>177</v>
      </c>
      <c r="L574" s="274"/>
      <c r="M574" s="275" t="s">
        <v>1</v>
      </c>
      <c r="N574" s="276" t="s">
        <v>41</v>
      </c>
      <c r="O574" s="91"/>
      <c r="P574" s="235">
        <f>O574*H574</f>
        <v>0</v>
      </c>
      <c r="Q574" s="235">
        <v>0.00064999999999999997</v>
      </c>
      <c r="R574" s="235">
        <f>Q574*H574</f>
        <v>0.36179</v>
      </c>
      <c r="S574" s="235">
        <v>0</v>
      </c>
      <c r="T574" s="236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37" t="s">
        <v>271</v>
      </c>
      <c r="AT574" s="237" t="s">
        <v>304</v>
      </c>
      <c r="AU574" s="237" t="s">
        <v>86</v>
      </c>
      <c r="AY574" s="17" t="s">
        <v>171</v>
      </c>
      <c r="BE574" s="238">
        <f>IF(N574="základní",J574,0)</f>
        <v>0</v>
      </c>
      <c r="BF574" s="238">
        <f>IF(N574="snížená",J574,0)</f>
        <v>0</v>
      </c>
      <c r="BG574" s="238">
        <f>IF(N574="zákl. přenesená",J574,0)</f>
        <v>0</v>
      </c>
      <c r="BH574" s="238">
        <f>IF(N574="sníž. přenesená",J574,0)</f>
        <v>0</v>
      </c>
      <c r="BI574" s="238">
        <f>IF(N574="nulová",J574,0)</f>
        <v>0</v>
      </c>
      <c r="BJ574" s="17" t="s">
        <v>84</v>
      </c>
      <c r="BK574" s="238">
        <f>ROUND(I574*H574,2)</f>
        <v>0</v>
      </c>
      <c r="BL574" s="17" t="s">
        <v>227</v>
      </c>
      <c r="BM574" s="237" t="s">
        <v>808</v>
      </c>
    </row>
    <row r="575" s="13" customFormat="1">
      <c r="A575" s="13"/>
      <c r="B575" s="244"/>
      <c r="C575" s="245"/>
      <c r="D575" s="246" t="s">
        <v>181</v>
      </c>
      <c r="E575" s="247" t="s">
        <v>1</v>
      </c>
      <c r="F575" s="248" t="s">
        <v>809</v>
      </c>
      <c r="G575" s="245"/>
      <c r="H575" s="249">
        <v>556.60000000000002</v>
      </c>
      <c r="I575" s="250"/>
      <c r="J575" s="245"/>
      <c r="K575" s="245"/>
      <c r="L575" s="251"/>
      <c r="M575" s="252"/>
      <c r="N575" s="253"/>
      <c r="O575" s="253"/>
      <c r="P575" s="253"/>
      <c r="Q575" s="253"/>
      <c r="R575" s="253"/>
      <c r="S575" s="253"/>
      <c r="T575" s="25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55" t="s">
        <v>181</v>
      </c>
      <c r="AU575" s="255" t="s">
        <v>86</v>
      </c>
      <c r="AV575" s="13" t="s">
        <v>86</v>
      </c>
      <c r="AW575" s="13" t="s">
        <v>33</v>
      </c>
      <c r="AX575" s="13" t="s">
        <v>76</v>
      </c>
      <c r="AY575" s="255" t="s">
        <v>171</v>
      </c>
    </row>
    <row r="576" s="14" customFormat="1">
      <c r="A576" s="14"/>
      <c r="B576" s="256"/>
      <c r="C576" s="257"/>
      <c r="D576" s="246" t="s">
        <v>181</v>
      </c>
      <c r="E576" s="258" t="s">
        <v>1</v>
      </c>
      <c r="F576" s="259" t="s">
        <v>189</v>
      </c>
      <c r="G576" s="257"/>
      <c r="H576" s="260">
        <v>556.60000000000002</v>
      </c>
      <c r="I576" s="261"/>
      <c r="J576" s="257"/>
      <c r="K576" s="257"/>
      <c r="L576" s="262"/>
      <c r="M576" s="263"/>
      <c r="N576" s="264"/>
      <c r="O576" s="264"/>
      <c r="P576" s="264"/>
      <c r="Q576" s="264"/>
      <c r="R576" s="264"/>
      <c r="S576" s="264"/>
      <c r="T576" s="26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6" t="s">
        <v>181</v>
      </c>
      <c r="AU576" s="266" t="s">
        <v>86</v>
      </c>
      <c r="AV576" s="14" t="s">
        <v>178</v>
      </c>
      <c r="AW576" s="14" t="s">
        <v>33</v>
      </c>
      <c r="AX576" s="14" t="s">
        <v>84</v>
      </c>
      <c r="AY576" s="266" t="s">
        <v>171</v>
      </c>
    </row>
    <row r="577" s="2" customFormat="1" ht="37.8" customHeight="1">
      <c r="A577" s="38"/>
      <c r="B577" s="39"/>
      <c r="C577" s="226" t="s">
        <v>810</v>
      </c>
      <c r="D577" s="226" t="s">
        <v>173</v>
      </c>
      <c r="E577" s="227" t="s">
        <v>811</v>
      </c>
      <c r="F577" s="228" t="s">
        <v>812</v>
      </c>
      <c r="G577" s="229" t="s">
        <v>176</v>
      </c>
      <c r="H577" s="230">
        <v>621.35900000000004</v>
      </c>
      <c r="I577" s="231"/>
      <c r="J577" s="232">
        <f>ROUND(I577*H577,2)</f>
        <v>0</v>
      </c>
      <c r="K577" s="228" t="s">
        <v>177</v>
      </c>
      <c r="L577" s="44"/>
      <c r="M577" s="233" t="s">
        <v>1</v>
      </c>
      <c r="N577" s="234" t="s">
        <v>41</v>
      </c>
      <c r="O577" s="91"/>
      <c r="P577" s="235">
        <f>O577*H577</f>
        <v>0</v>
      </c>
      <c r="Q577" s="235">
        <v>0</v>
      </c>
      <c r="R577" s="235">
        <f>Q577*H577</f>
        <v>0</v>
      </c>
      <c r="S577" s="235">
        <v>0</v>
      </c>
      <c r="T577" s="236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37" t="s">
        <v>227</v>
      </c>
      <c r="AT577" s="237" t="s">
        <v>173</v>
      </c>
      <c r="AU577" s="237" t="s">
        <v>86</v>
      </c>
      <c r="AY577" s="17" t="s">
        <v>171</v>
      </c>
      <c r="BE577" s="238">
        <f>IF(N577="základní",J577,0)</f>
        <v>0</v>
      </c>
      <c r="BF577" s="238">
        <f>IF(N577="snížená",J577,0)</f>
        <v>0</v>
      </c>
      <c r="BG577" s="238">
        <f>IF(N577="zákl. přenesená",J577,0)</f>
        <v>0</v>
      </c>
      <c r="BH577" s="238">
        <f>IF(N577="sníž. přenesená",J577,0)</f>
        <v>0</v>
      </c>
      <c r="BI577" s="238">
        <f>IF(N577="nulová",J577,0)</f>
        <v>0</v>
      </c>
      <c r="BJ577" s="17" t="s">
        <v>84</v>
      </c>
      <c r="BK577" s="238">
        <f>ROUND(I577*H577,2)</f>
        <v>0</v>
      </c>
      <c r="BL577" s="17" t="s">
        <v>227</v>
      </c>
      <c r="BM577" s="237" t="s">
        <v>813</v>
      </c>
    </row>
    <row r="578" s="2" customFormat="1">
      <c r="A578" s="38"/>
      <c r="B578" s="39"/>
      <c r="C578" s="40"/>
      <c r="D578" s="239" t="s">
        <v>179</v>
      </c>
      <c r="E578" s="40"/>
      <c r="F578" s="240" t="s">
        <v>814</v>
      </c>
      <c r="G578" s="40"/>
      <c r="H578" s="40"/>
      <c r="I578" s="241"/>
      <c r="J578" s="40"/>
      <c r="K578" s="40"/>
      <c r="L578" s="44"/>
      <c r="M578" s="242"/>
      <c r="N578" s="243"/>
      <c r="O578" s="91"/>
      <c r="P578" s="91"/>
      <c r="Q578" s="91"/>
      <c r="R578" s="91"/>
      <c r="S578" s="91"/>
      <c r="T578" s="92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179</v>
      </c>
      <c r="AU578" s="17" t="s">
        <v>86</v>
      </c>
    </row>
    <row r="579" s="13" customFormat="1">
      <c r="A579" s="13"/>
      <c r="B579" s="244"/>
      <c r="C579" s="245"/>
      <c r="D579" s="246" t="s">
        <v>181</v>
      </c>
      <c r="E579" s="247" t="s">
        <v>1</v>
      </c>
      <c r="F579" s="248" t="s">
        <v>815</v>
      </c>
      <c r="G579" s="245"/>
      <c r="H579" s="249">
        <v>599.65899999999999</v>
      </c>
      <c r="I579" s="250"/>
      <c r="J579" s="245"/>
      <c r="K579" s="245"/>
      <c r="L579" s="251"/>
      <c r="M579" s="252"/>
      <c r="N579" s="253"/>
      <c r="O579" s="253"/>
      <c r="P579" s="253"/>
      <c r="Q579" s="253"/>
      <c r="R579" s="253"/>
      <c r="S579" s="253"/>
      <c r="T579" s="25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5" t="s">
        <v>181</v>
      </c>
      <c r="AU579" s="255" t="s">
        <v>86</v>
      </c>
      <c r="AV579" s="13" t="s">
        <v>86</v>
      </c>
      <c r="AW579" s="13" t="s">
        <v>33</v>
      </c>
      <c r="AX579" s="13" t="s">
        <v>76</v>
      </c>
      <c r="AY579" s="255" t="s">
        <v>171</v>
      </c>
    </row>
    <row r="580" s="13" customFormat="1">
      <c r="A580" s="13"/>
      <c r="B580" s="244"/>
      <c r="C580" s="245"/>
      <c r="D580" s="246" t="s">
        <v>181</v>
      </c>
      <c r="E580" s="247" t="s">
        <v>1</v>
      </c>
      <c r="F580" s="248" t="s">
        <v>816</v>
      </c>
      <c r="G580" s="245"/>
      <c r="H580" s="249">
        <v>21.699999999999999</v>
      </c>
      <c r="I580" s="250"/>
      <c r="J580" s="245"/>
      <c r="K580" s="245"/>
      <c r="L580" s="251"/>
      <c r="M580" s="252"/>
      <c r="N580" s="253"/>
      <c r="O580" s="253"/>
      <c r="P580" s="253"/>
      <c r="Q580" s="253"/>
      <c r="R580" s="253"/>
      <c r="S580" s="253"/>
      <c r="T580" s="25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55" t="s">
        <v>181</v>
      </c>
      <c r="AU580" s="255" t="s">
        <v>86</v>
      </c>
      <c r="AV580" s="13" t="s">
        <v>86</v>
      </c>
      <c r="AW580" s="13" t="s">
        <v>33</v>
      </c>
      <c r="AX580" s="13" t="s">
        <v>76</v>
      </c>
      <c r="AY580" s="255" t="s">
        <v>171</v>
      </c>
    </row>
    <row r="581" s="14" customFormat="1">
      <c r="A581" s="14"/>
      <c r="B581" s="256"/>
      <c r="C581" s="257"/>
      <c r="D581" s="246" t="s">
        <v>181</v>
      </c>
      <c r="E581" s="258" t="s">
        <v>1</v>
      </c>
      <c r="F581" s="259" t="s">
        <v>184</v>
      </c>
      <c r="G581" s="257"/>
      <c r="H581" s="260">
        <v>621.35900000000004</v>
      </c>
      <c r="I581" s="261"/>
      <c r="J581" s="257"/>
      <c r="K581" s="257"/>
      <c r="L581" s="262"/>
      <c r="M581" s="263"/>
      <c r="N581" s="264"/>
      <c r="O581" s="264"/>
      <c r="P581" s="264"/>
      <c r="Q581" s="264"/>
      <c r="R581" s="264"/>
      <c r="S581" s="264"/>
      <c r="T581" s="26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6" t="s">
        <v>181</v>
      </c>
      <c r="AU581" s="266" t="s">
        <v>86</v>
      </c>
      <c r="AV581" s="14" t="s">
        <v>178</v>
      </c>
      <c r="AW581" s="14" t="s">
        <v>33</v>
      </c>
      <c r="AX581" s="14" t="s">
        <v>84</v>
      </c>
      <c r="AY581" s="266" t="s">
        <v>171</v>
      </c>
    </row>
    <row r="582" s="2" customFormat="1" ht="49.05" customHeight="1">
      <c r="A582" s="38"/>
      <c r="B582" s="39"/>
      <c r="C582" s="267" t="s">
        <v>495</v>
      </c>
      <c r="D582" s="267" t="s">
        <v>304</v>
      </c>
      <c r="E582" s="268" t="s">
        <v>817</v>
      </c>
      <c r="F582" s="269" t="s">
        <v>818</v>
      </c>
      <c r="G582" s="270" t="s">
        <v>176</v>
      </c>
      <c r="H582" s="271">
        <v>714.56299999999999</v>
      </c>
      <c r="I582" s="272"/>
      <c r="J582" s="273">
        <f>ROUND(I582*H582,2)</f>
        <v>0</v>
      </c>
      <c r="K582" s="269" t="s">
        <v>177</v>
      </c>
      <c r="L582" s="274"/>
      <c r="M582" s="275" t="s">
        <v>1</v>
      </c>
      <c r="N582" s="276" t="s">
        <v>41</v>
      </c>
      <c r="O582" s="91"/>
      <c r="P582" s="235">
        <f>O582*H582</f>
        <v>0</v>
      </c>
      <c r="Q582" s="235">
        <v>0.0038</v>
      </c>
      <c r="R582" s="235">
        <f>Q582*H582</f>
        <v>2.7153394</v>
      </c>
      <c r="S582" s="235">
        <v>0</v>
      </c>
      <c r="T582" s="236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37" t="s">
        <v>271</v>
      </c>
      <c r="AT582" s="237" t="s">
        <v>304</v>
      </c>
      <c r="AU582" s="237" t="s">
        <v>86</v>
      </c>
      <c r="AY582" s="17" t="s">
        <v>171</v>
      </c>
      <c r="BE582" s="238">
        <f>IF(N582="základní",J582,0)</f>
        <v>0</v>
      </c>
      <c r="BF582" s="238">
        <f>IF(N582="snížená",J582,0)</f>
        <v>0</v>
      </c>
      <c r="BG582" s="238">
        <f>IF(N582="zákl. přenesená",J582,0)</f>
        <v>0</v>
      </c>
      <c r="BH582" s="238">
        <f>IF(N582="sníž. přenesená",J582,0)</f>
        <v>0</v>
      </c>
      <c r="BI582" s="238">
        <f>IF(N582="nulová",J582,0)</f>
        <v>0</v>
      </c>
      <c r="BJ582" s="17" t="s">
        <v>84</v>
      </c>
      <c r="BK582" s="238">
        <f>ROUND(I582*H582,2)</f>
        <v>0</v>
      </c>
      <c r="BL582" s="17" t="s">
        <v>227</v>
      </c>
      <c r="BM582" s="237" t="s">
        <v>819</v>
      </c>
    </row>
    <row r="583" s="13" customFormat="1">
      <c r="A583" s="13"/>
      <c r="B583" s="244"/>
      <c r="C583" s="245"/>
      <c r="D583" s="246" t="s">
        <v>181</v>
      </c>
      <c r="E583" s="247" t="s">
        <v>1</v>
      </c>
      <c r="F583" s="248" t="s">
        <v>820</v>
      </c>
      <c r="G583" s="245"/>
      <c r="H583" s="249">
        <v>714.56299999999999</v>
      </c>
      <c r="I583" s="250"/>
      <c r="J583" s="245"/>
      <c r="K583" s="245"/>
      <c r="L583" s="251"/>
      <c r="M583" s="252"/>
      <c r="N583" s="253"/>
      <c r="O583" s="253"/>
      <c r="P583" s="253"/>
      <c r="Q583" s="253"/>
      <c r="R583" s="253"/>
      <c r="S583" s="253"/>
      <c r="T583" s="25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55" t="s">
        <v>181</v>
      </c>
      <c r="AU583" s="255" t="s">
        <v>86</v>
      </c>
      <c r="AV583" s="13" t="s">
        <v>86</v>
      </c>
      <c r="AW583" s="13" t="s">
        <v>33</v>
      </c>
      <c r="AX583" s="13" t="s">
        <v>76</v>
      </c>
      <c r="AY583" s="255" t="s">
        <v>171</v>
      </c>
    </row>
    <row r="584" s="14" customFormat="1">
      <c r="A584" s="14"/>
      <c r="B584" s="256"/>
      <c r="C584" s="257"/>
      <c r="D584" s="246" t="s">
        <v>181</v>
      </c>
      <c r="E584" s="258" t="s">
        <v>1</v>
      </c>
      <c r="F584" s="259" t="s">
        <v>189</v>
      </c>
      <c r="G584" s="257"/>
      <c r="H584" s="260">
        <v>714.56299999999999</v>
      </c>
      <c r="I584" s="261"/>
      <c r="J584" s="257"/>
      <c r="K584" s="257"/>
      <c r="L584" s="262"/>
      <c r="M584" s="263"/>
      <c r="N584" s="264"/>
      <c r="O584" s="264"/>
      <c r="P584" s="264"/>
      <c r="Q584" s="264"/>
      <c r="R584" s="264"/>
      <c r="S584" s="264"/>
      <c r="T584" s="26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6" t="s">
        <v>181</v>
      </c>
      <c r="AU584" s="266" t="s">
        <v>86</v>
      </c>
      <c r="AV584" s="14" t="s">
        <v>178</v>
      </c>
      <c r="AW584" s="14" t="s">
        <v>33</v>
      </c>
      <c r="AX584" s="14" t="s">
        <v>84</v>
      </c>
      <c r="AY584" s="266" t="s">
        <v>171</v>
      </c>
    </row>
    <row r="585" s="2" customFormat="1" ht="33" customHeight="1">
      <c r="A585" s="38"/>
      <c r="B585" s="39"/>
      <c r="C585" s="226" t="s">
        <v>821</v>
      </c>
      <c r="D585" s="226" t="s">
        <v>173</v>
      </c>
      <c r="E585" s="227" t="s">
        <v>822</v>
      </c>
      <c r="F585" s="228" t="s">
        <v>823</v>
      </c>
      <c r="G585" s="229" t="s">
        <v>536</v>
      </c>
      <c r="H585" s="230">
        <v>255.78999999999999</v>
      </c>
      <c r="I585" s="231"/>
      <c r="J585" s="232">
        <f>ROUND(I585*H585,2)</f>
        <v>0</v>
      </c>
      <c r="K585" s="228" t="s">
        <v>177</v>
      </c>
      <c r="L585" s="44"/>
      <c r="M585" s="233" t="s">
        <v>1</v>
      </c>
      <c r="N585" s="234" t="s">
        <v>41</v>
      </c>
      <c r="O585" s="91"/>
      <c r="P585" s="235">
        <f>O585*H585</f>
        <v>0</v>
      </c>
      <c r="Q585" s="235">
        <v>0</v>
      </c>
      <c r="R585" s="235">
        <f>Q585*H585</f>
        <v>0</v>
      </c>
      <c r="S585" s="235">
        <v>0</v>
      </c>
      <c r="T585" s="236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37" t="s">
        <v>227</v>
      </c>
      <c r="AT585" s="237" t="s">
        <v>173</v>
      </c>
      <c r="AU585" s="237" t="s">
        <v>86</v>
      </c>
      <c r="AY585" s="17" t="s">
        <v>171</v>
      </c>
      <c r="BE585" s="238">
        <f>IF(N585="základní",J585,0)</f>
        <v>0</v>
      </c>
      <c r="BF585" s="238">
        <f>IF(N585="snížená",J585,0)</f>
        <v>0</v>
      </c>
      <c r="BG585" s="238">
        <f>IF(N585="zákl. přenesená",J585,0)</f>
        <v>0</v>
      </c>
      <c r="BH585" s="238">
        <f>IF(N585="sníž. přenesená",J585,0)</f>
        <v>0</v>
      </c>
      <c r="BI585" s="238">
        <f>IF(N585="nulová",J585,0)</f>
        <v>0</v>
      </c>
      <c r="BJ585" s="17" t="s">
        <v>84</v>
      </c>
      <c r="BK585" s="238">
        <f>ROUND(I585*H585,2)</f>
        <v>0</v>
      </c>
      <c r="BL585" s="17" t="s">
        <v>227</v>
      </c>
      <c r="BM585" s="237" t="s">
        <v>824</v>
      </c>
    </row>
    <row r="586" s="2" customFormat="1">
      <c r="A586" s="38"/>
      <c r="B586" s="39"/>
      <c r="C586" s="40"/>
      <c r="D586" s="239" t="s">
        <v>179</v>
      </c>
      <c r="E586" s="40"/>
      <c r="F586" s="240" t="s">
        <v>825</v>
      </c>
      <c r="G586" s="40"/>
      <c r="H586" s="40"/>
      <c r="I586" s="241"/>
      <c r="J586" s="40"/>
      <c r="K586" s="40"/>
      <c r="L586" s="44"/>
      <c r="M586" s="242"/>
      <c r="N586" s="243"/>
      <c r="O586" s="91"/>
      <c r="P586" s="91"/>
      <c r="Q586" s="91"/>
      <c r="R586" s="91"/>
      <c r="S586" s="91"/>
      <c r="T586" s="92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7" t="s">
        <v>179</v>
      </c>
      <c r="AU586" s="17" t="s">
        <v>86</v>
      </c>
    </row>
    <row r="587" s="13" customFormat="1">
      <c r="A587" s="13"/>
      <c r="B587" s="244"/>
      <c r="C587" s="245"/>
      <c r="D587" s="246" t="s">
        <v>181</v>
      </c>
      <c r="E587" s="247" t="s">
        <v>1</v>
      </c>
      <c r="F587" s="248" t="s">
        <v>826</v>
      </c>
      <c r="G587" s="245"/>
      <c r="H587" s="249">
        <v>154</v>
      </c>
      <c r="I587" s="250"/>
      <c r="J587" s="245"/>
      <c r="K587" s="245"/>
      <c r="L587" s="251"/>
      <c r="M587" s="252"/>
      <c r="N587" s="253"/>
      <c r="O587" s="253"/>
      <c r="P587" s="253"/>
      <c r="Q587" s="253"/>
      <c r="R587" s="253"/>
      <c r="S587" s="253"/>
      <c r="T587" s="25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5" t="s">
        <v>181</v>
      </c>
      <c r="AU587" s="255" t="s">
        <v>86</v>
      </c>
      <c r="AV587" s="13" t="s">
        <v>86</v>
      </c>
      <c r="AW587" s="13" t="s">
        <v>33</v>
      </c>
      <c r="AX587" s="13" t="s">
        <v>76</v>
      </c>
      <c r="AY587" s="255" t="s">
        <v>171</v>
      </c>
    </row>
    <row r="588" s="13" customFormat="1">
      <c r="A588" s="13"/>
      <c r="B588" s="244"/>
      <c r="C588" s="245"/>
      <c r="D588" s="246" t="s">
        <v>181</v>
      </c>
      <c r="E588" s="247" t="s">
        <v>1</v>
      </c>
      <c r="F588" s="248" t="s">
        <v>827</v>
      </c>
      <c r="G588" s="245"/>
      <c r="H588" s="249">
        <v>101.79000000000001</v>
      </c>
      <c r="I588" s="250"/>
      <c r="J588" s="245"/>
      <c r="K588" s="245"/>
      <c r="L588" s="251"/>
      <c r="M588" s="252"/>
      <c r="N588" s="253"/>
      <c r="O588" s="253"/>
      <c r="P588" s="253"/>
      <c r="Q588" s="253"/>
      <c r="R588" s="253"/>
      <c r="S588" s="253"/>
      <c r="T588" s="25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5" t="s">
        <v>181</v>
      </c>
      <c r="AU588" s="255" t="s">
        <v>86</v>
      </c>
      <c r="AV588" s="13" t="s">
        <v>86</v>
      </c>
      <c r="AW588" s="13" t="s">
        <v>33</v>
      </c>
      <c r="AX588" s="13" t="s">
        <v>76</v>
      </c>
      <c r="AY588" s="255" t="s">
        <v>171</v>
      </c>
    </row>
    <row r="589" s="14" customFormat="1">
      <c r="A589" s="14"/>
      <c r="B589" s="256"/>
      <c r="C589" s="257"/>
      <c r="D589" s="246" t="s">
        <v>181</v>
      </c>
      <c r="E589" s="258" t="s">
        <v>1</v>
      </c>
      <c r="F589" s="259" t="s">
        <v>184</v>
      </c>
      <c r="G589" s="257"/>
      <c r="H589" s="260">
        <v>255.79000000000002</v>
      </c>
      <c r="I589" s="261"/>
      <c r="J589" s="257"/>
      <c r="K589" s="257"/>
      <c r="L589" s="262"/>
      <c r="M589" s="263"/>
      <c r="N589" s="264"/>
      <c r="O589" s="264"/>
      <c r="P589" s="264"/>
      <c r="Q589" s="264"/>
      <c r="R589" s="264"/>
      <c r="S589" s="264"/>
      <c r="T589" s="26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6" t="s">
        <v>181</v>
      </c>
      <c r="AU589" s="266" t="s">
        <v>86</v>
      </c>
      <c r="AV589" s="14" t="s">
        <v>178</v>
      </c>
      <c r="AW589" s="14" t="s">
        <v>33</v>
      </c>
      <c r="AX589" s="14" t="s">
        <v>84</v>
      </c>
      <c r="AY589" s="266" t="s">
        <v>171</v>
      </c>
    </row>
    <row r="590" s="2" customFormat="1" ht="24.15" customHeight="1">
      <c r="A590" s="38"/>
      <c r="B590" s="39"/>
      <c r="C590" s="267" t="s">
        <v>500</v>
      </c>
      <c r="D590" s="267" t="s">
        <v>304</v>
      </c>
      <c r="E590" s="268" t="s">
        <v>828</v>
      </c>
      <c r="F590" s="269" t="s">
        <v>829</v>
      </c>
      <c r="G590" s="270" t="s">
        <v>536</v>
      </c>
      <c r="H590" s="271">
        <v>268.57999999999998</v>
      </c>
      <c r="I590" s="272"/>
      <c r="J590" s="273">
        <f>ROUND(I590*H590,2)</f>
        <v>0</v>
      </c>
      <c r="K590" s="269" t="s">
        <v>177</v>
      </c>
      <c r="L590" s="274"/>
      <c r="M590" s="275" t="s">
        <v>1</v>
      </c>
      <c r="N590" s="276" t="s">
        <v>41</v>
      </c>
      <c r="O590" s="91"/>
      <c r="P590" s="235">
        <f>O590*H590</f>
        <v>0</v>
      </c>
      <c r="Q590" s="235">
        <v>6.0000000000000002E-05</v>
      </c>
      <c r="R590" s="235">
        <f>Q590*H590</f>
        <v>0.016114799999999999</v>
      </c>
      <c r="S590" s="235">
        <v>0</v>
      </c>
      <c r="T590" s="236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237" t="s">
        <v>271</v>
      </c>
      <c r="AT590" s="237" t="s">
        <v>304</v>
      </c>
      <c r="AU590" s="237" t="s">
        <v>86</v>
      </c>
      <c r="AY590" s="17" t="s">
        <v>171</v>
      </c>
      <c r="BE590" s="238">
        <f>IF(N590="základní",J590,0)</f>
        <v>0</v>
      </c>
      <c r="BF590" s="238">
        <f>IF(N590="snížená",J590,0)</f>
        <v>0</v>
      </c>
      <c r="BG590" s="238">
        <f>IF(N590="zákl. přenesená",J590,0)</f>
        <v>0</v>
      </c>
      <c r="BH590" s="238">
        <f>IF(N590="sníž. přenesená",J590,0)</f>
        <v>0</v>
      </c>
      <c r="BI590" s="238">
        <f>IF(N590="nulová",J590,0)</f>
        <v>0</v>
      </c>
      <c r="BJ590" s="17" t="s">
        <v>84</v>
      </c>
      <c r="BK590" s="238">
        <f>ROUND(I590*H590,2)</f>
        <v>0</v>
      </c>
      <c r="BL590" s="17" t="s">
        <v>227</v>
      </c>
      <c r="BM590" s="237" t="s">
        <v>830</v>
      </c>
    </row>
    <row r="591" s="13" customFormat="1">
      <c r="A591" s="13"/>
      <c r="B591" s="244"/>
      <c r="C591" s="245"/>
      <c r="D591" s="246" t="s">
        <v>181</v>
      </c>
      <c r="E591" s="247" t="s">
        <v>1</v>
      </c>
      <c r="F591" s="248" t="s">
        <v>831</v>
      </c>
      <c r="G591" s="245"/>
      <c r="H591" s="249">
        <v>268.57999999999998</v>
      </c>
      <c r="I591" s="250"/>
      <c r="J591" s="245"/>
      <c r="K591" s="245"/>
      <c r="L591" s="251"/>
      <c r="M591" s="252"/>
      <c r="N591" s="253"/>
      <c r="O591" s="253"/>
      <c r="P591" s="253"/>
      <c r="Q591" s="253"/>
      <c r="R591" s="253"/>
      <c r="S591" s="253"/>
      <c r="T591" s="25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5" t="s">
        <v>181</v>
      </c>
      <c r="AU591" s="255" t="s">
        <v>86</v>
      </c>
      <c r="AV591" s="13" t="s">
        <v>86</v>
      </c>
      <c r="AW591" s="13" t="s">
        <v>33</v>
      </c>
      <c r="AX591" s="13" t="s">
        <v>76</v>
      </c>
      <c r="AY591" s="255" t="s">
        <v>171</v>
      </c>
    </row>
    <row r="592" s="14" customFormat="1">
      <c r="A592" s="14"/>
      <c r="B592" s="256"/>
      <c r="C592" s="257"/>
      <c r="D592" s="246" t="s">
        <v>181</v>
      </c>
      <c r="E592" s="258" t="s">
        <v>1</v>
      </c>
      <c r="F592" s="259" t="s">
        <v>189</v>
      </c>
      <c r="G592" s="257"/>
      <c r="H592" s="260">
        <v>268.57999999999998</v>
      </c>
      <c r="I592" s="261"/>
      <c r="J592" s="257"/>
      <c r="K592" s="257"/>
      <c r="L592" s="262"/>
      <c r="M592" s="263"/>
      <c r="N592" s="264"/>
      <c r="O592" s="264"/>
      <c r="P592" s="264"/>
      <c r="Q592" s="264"/>
      <c r="R592" s="264"/>
      <c r="S592" s="264"/>
      <c r="T592" s="26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6" t="s">
        <v>181</v>
      </c>
      <c r="AU592" s="266" t="s">
        <v>86</v>
      </c>
      <c r="AV592" s="14" t="s">
        <v>178</v>
      </c>
      <c r="AW592" s="14" t="s">
        <v>33</v>
      </c>
      <c r="AX592" s="14" t="s">
        <v>84</v>
      </c>
      <c r="AY592" s="266" t="s">
        <v>171</v>
      </c>
    </row>
    <row r="593" s="2" customFormat="1" ht="37.8" customHeight="1">
      <c r="A593" s="38"/>
      <c r="B593" s="39"/>
      <c r="C593" s="226" t="s">
        <v>832</v>
      </c>
      <c r="D593" s="226" t="s">
        <v>173</v>
      </c>
      <c r="E593" s="227" t="s">
        <v>833</v>
      </c>
      <c r="F593" s="228" t="s">
        <v>834</v>
      </c>
      <c r="G593" s="229" t="s">
        <v>486</v>
      </c>
      <c r="H593" s="230">
        <v>162.124</v>
      </c>
      <c r="I593" s="231"/>
      <c r="J593" s="232">
        <f>ROUND(I593*H593,2)</f>
        <v>0</v>
      </c>
      <c r="K593" s="228" t="s">
        <v>177</v>
      </c>
      <c r="L593" s="44"/>
      <c r="M593" s="233" t="s">
        <v>1</v>
      </c>
      <c r="N593" s="234" t="s">
        <v>41</v>
      </c>
      <c r="O593" s="91"/>
      <c r="P593" s="235">
        <f>O593*H593</f>
        <v>0</v>
      </c>
      <c r="Q593" s="235">
        <v>0.00115</v>
      </c>
      <c r="R593" s="235">
        <f>Q593*H593</f>
        <v>0.18644259999999999</v>
      </c>
      <c r="S593" s="235">
        <v>0</v>
      </c>
      <c r="T593" s="236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37" t="s">
        <v>227</v>
      </c>
      <c r="AT593" s="237" t="s">
        <v>173</v>
      </c>
      <c r="AU593" s="237" t="s">
        <v>86</v>
      </c>
      <c r="AY593" s="17" t="s">
        <v>171</v>
      </c>
      <c r="BE593" s="238">
        <f>IF(N593="základní",J593,0)</f>
        <v>0</v>
      </c>
      <c r="BF593" s="238">
        <f>IF(N593="snížená",J593,0)</f>
        <v>0</v>
      </c>
      <c r="BG593" s="238">
        <f>IF(N593="zákl. přenesená",J593,0)</f>
        <v>0</v>
      </c>
      <c r="BH593" s="238">
        <f>IF(N593="sníž. přenesená",J593,0)</f>
        <v>0</v>
      </c>
      <c r="BI593" s="238">
        <f>IF(N593="nulová",J593,0)</f>
        <v>0</v>
      </c>
      <c r="BJ593" s="17" t="s">
        <v>84</v>
      </c>
      <c r="BK593" s="238">
        <f>ROUND(I593*H593,2)</f>
        <v>0</v>
      </c>
      <c r="BL593" s="17" t="s">
        <v>227</v>
      </c>
      <c r="BM593" s="237" t="s">
        <v>835</v>
      </c>
    </row>
    <row r="594" s="2" customFormat="1">
      <c r="A594" s="38"/>
      <c r="B594" s="39"/>
      <c r="C594" s="40"/>
      <c r="D594" s="239" t="s">
        <v>179</v>
      </c>
      <c r="E594" s="40"/>
      <c r="F594" s="240" t="s">
        <v>836</v>
      </c>
      <c r="G594" s="40"/>
      <c r="H594" s="40"/>
      <c r="I594" s="241"/>
      <c r="J594" s="40"/>
      <c r="K594" s="40"/>
      <c r="L594" s="44"/>
      <c r="M594" s="242"/>
      <c r="N594" s="243"/>
      <c r="O594" s="91"/>
      <c r="P594" s="91"/>
      <c r="Q594" s="91"/>
      <c r="R594" s="91"/>
      <c r="S594" s="91"/>
      <c r="T594" s="92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17" t="s">
        <v>179</v>
      </c>
      <c r="AU594" s="17" t="s">
        <v>86</v>
      </c>
    </row>
    <row r="595" s="13" customFormat="1">
      <c r="A595" s="13"/>
      <c r="B595" s="244"/>
      <c r="C595" s="245"/>
      <c r="D595" s="246" t="s">
        <v>181</v>
      </c>
      <c r="E595" s="247" t="s">
        <v>1</v>
      </c>
      <c r="F595" s="248" t="s">
        <v>837</v>
      </c>
      <c r="G595" s="245"/>
      <c r="H595" s="249">
        <v>5.7999999999999998</v>
      </c>
      <c r="I595" s="250"/>
      <c r="J595" s="245"/>
      <c r="K595" s="245"/>
      <c r="L595" s="251"/>
      <c r="M595" s="252"/>
      <c r="N595" s="253"/>
      <c r="O595" s="253"/>
      <c r="P595" s="253"/>
      <c r="Q595" s="253"/>
      <c r="R595" s="253"/>
      <c r="S595" s="253"/>
      <c r="T595" s="25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5" t="s">
        <v>181</v>
      </c>
      <c r="AU595" s="255" t="s">
        <v>86</v>
      </c>
      <c r="AV595" s="13" t="s">
        <v>86</v>
      </c>
      <c r="AW595" s="13" t="s">
        <v>33</v>
      </c>
      <c r="AX595" s="13" t="s">
        <v>76</v>
      </c>
      <c r="AY595" s="255" t="s">
        <v>171</v>
      </c>
    </row>
    <row r="596" s="13" customFormat="1">
      <c r="A596" s="13"/>
      <c r="B596" s="244"/>
      <c r="C596" s="245"/>
      <c r="D596" s="246" t="s">
        <v>181</v>
      </c>
      <c r="E596" s="247" t="s">
        <v>1</v>
      </c>
      <c r="F596" s="248" t="s">
        <v>838</v>
      </c>
      <c r="G596" s="245"/>
      <c r="H596" s="249">
        <v>108.724</v>
      </c>
      <c r="I596" s="250"/>
      <c r="J596" s="245"/>
      <c r="K596" s="245"/>
      <c r="L596" s="251"/>
      <c r="M596" s="252"/>
      <c r="N596" s="253"/>
      <c r="O596" s="253"/>
      <c r="P596" s="253"/>
      <c r="Q596" s="253"/>
      <c r="R596" s="253"/>
      <c r="S596" s="253"/>
      <c r="T596" s="25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55" t="s">
        <v>181</v>
      </c>
      <c r="AU596" s="255" t="s">
        <v>86</v>
      </c>
      <c r="AV596" s="13" t="s">
        <v>86</v>
      </c>
      <c r="AW596" s="13" t="s">
        <v>33</v>
      </c>
      <c r="AX596" s="13" t="s">
        <v>76</v>
      </c>
      <c r="AY596" s="255" t="s">
        <v>171</v>
      </c>
    </row>
    <row r="597" s="13" customFormat="1">
      <c r="A597" s="13"/>
      <c r="B597" s="244"/>
      <c r="C597" s="245"/>
      <c r="D597" s="246" t="s">
        <v>181</v>
      </c>
      <c r="E597" s="247" t="s">
        <v>1</v>
      </c>
      <c r="F597" s="248" t="s">
        <v>839</v>
      </c>
      <c r="G597" s="245"/>
      <c r="H597" s="249">
        <v>41.799999999999997</v>
      </c>
      <c r="I597" s="250"/>
      <c r="J597" s="245"/>
      <c r="K597" s="245"/>
      <c r="L597" s="251"/>
      <c r="M597" s="252"/>
      <c r="N597" s="253"/>
      <c r="O597" s="253"/>
      <c r="P597" s="253"/>
      <c r="Q597" s="253"/>
      <c r="R597" s="253"/>
      <c r="S597" s="253"/>
      <c r="T597" s="25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5" t="s">
        <v>181</v>
      </c>
      <c r="AU597" s="255" t="s">
        <v>86</v>
      </c>
      <c r="AV597" s="13" t="s">
        <v>86</v>
      </c>
      <c r="AW597" s="13" t="s">
        <v>33</v>
      </c>
      <c r="AX597" s="13" t="s">
        <v>76</v>
      </c>
      <c r="AY597" s="255" t="s">
        <v>171</v>
      </c>
    </row>
    <row r="598" s="13" customFormat="1">
      <c r="A598" s="13"/>
      <c r="B598" s="244"/>
      <c r="C598" s="245"/>
      <c r="D598" s="246" t="s">
        <v>181</v>
      </c>
      <c r="E598" s="247" t="s">
        <v>1</v>
      </c>
      <c r="F598" s="248" t="s">
        <v>840</v>
      </c>
      <c r="G598" s="245"/>
      <c r="H598" s="249">
        <v>5.7999999999999998</v>
      </c>
      <c r="I598" s="250"/>
      <c r="J598" s="245"/>
      <c r="K598" s="245"/>
      <c r="L598" s="251"/>
      <c r="M598" s="252"/>
      <c r="N598" s="253"/>
      <c r="O598" s="253"/>
      <c r="P598" s="253"/>
      <c r="Q598" s="253"/>
      <c r="R598" s="253"/>
      <c r="S598" s="253"/>
      <c r="T598" s="25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5" t="s">
        <v>181</v>
      </c>
      <c r="AU598" s="255" t="s">
        <v>86</v>
      </c>
      <c r="AV598" s="13" t="s">
        <v>86</v>
      </c>
      <c r="AW598" s="13" t="s">
        <v>33</v>
      </c>
      <c r="AX598" s="13" t="s">
        <v>76</v>
      </c>
      <c r="AY598" s="255" t="s">
        <v>171</v>
      </c>
    </row>
    <row r="599" s="14" customFormat="1">
      <c r="A599" s="14"/>
      <c r="B599" s="256"/>
      <c r="C599" s="257"/>
      <c r="D599" s="246" t="s">
        <v>181</v>
      </c>
      <c r="E599" s="258" t="s">
        <v>1</v>
      </c>
      <c r="F599" s="259" t="s">
        <v>184</v>
      </c>
      <c r="G599" s="257"/>
      <c r="H599" s="260">
        <v>162.12400000000002</v>
      </c>
      <c r="I599" s="261"/>
      <c r="J599" s="257"/>
      <c r="K599" s="257"/>
      <c r="L599" s="262"/>
      <c r="M599" s="263"/>
      <c r="N599" s="264"/>
      <c r="O599" s="264"/>
      <c r="P599" s="264"/>
      <c r="Q599" s="264"/>
      <c r="R599" s="264"/>
      <c r="S599" s="264"/>
      <c r="T599" s="26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6" t="s">
        <v>181</v>
      </c>
      <c r="AU599" s="266" t="s">
        <v>86</v>
      </c>
      <c r="AV599" s="14" t="s">
        <v>178</v>
      </c>
      <c r="AW599" s="14" t="s">
        <v>33</v>
      </c>
      <c r="AX599" s="14" t="s">
        <v>84</v>
      </c>
      <c r="AY599" s="266" t="s">
        <v>171</v>
      </c>
    </row>
    <row r="600" s="2" customFormat="1" ht="37.8" customHeight="1">
      <c r="A600" s="38"/>
      <c r="B600" s="39"/>
      <c r="C600" s="226" t="s">
        <v>505</v>
      </c>
      <c r="D600" s="226" t="s">
        <v>173</v>
      </c>
      <c r="E600" s="227" t="s">
        <v>841</v>
      </c>
      <c r="F600" s="228" t="s">
        <v>842</v>
      </c>
      <c r="G600" s="229" t="s">
        <v>486</v>
      </c>
      <c r="H600" s="230">
        <v>162.124</v>
      </c>
      <c r="I600" s="231"/>
      <c r="J600" s="232">
        <f>ROUND(I600*H600,2)</f>
        <v>0</v>
      </c>
      <c r="K600" s="228" t="s">
        <v>177</v>
      </c>
      <c r="L600" s="44"/>
      <c r="M600" s="233" t="s">
        <v>1</v>
      </c>
      <c r="N600" s="234" t="s">
        <v>41</v>
      </c>
      <c r="O600" s="91"/>
      <c r="P600" s="235">
        <f>O600*H600</f>
        <v>0</v>
      </c>
      <c r="Q600" s="235">
        <v>0.00063000000000000003</v>
      </c>
      <c r="R600" s="235">
        <f>Q600*H600</f>
        <v>0.10213812</v>
      </c>
      <c r="S600" s="235">
        <v>0</v>
      </c>
      <c r="T600" s="236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7" t="s">
        <v>227</v>
      </c>
      <c r="AT600" s="237" t="s">
        <v>173</v>
      </c>
      <c r="AU600" s="237" t="s">
        <v>86</v>
      </c>
      <c r="AY600" s="17" t="s">
        <v>171</v>
      </c>
      <c r="BE600" s="238">
        <f>IF(N600="základní",J600,0)</f>
        <v>0</v>
      </c>
      <c r="BF600" s="238">
        <f>IF(N600="snížená",J600,0)</f>
        <v>0</v>
      </c>
      <c r="BG600" s="238">
        <f>IF(N600="zákl. přenesená",J600,0)</f>
        <v>0</v>
      </c>
      <c r="BH600" s="238">
        <f>IF(N600="sníž. přenesená",J600,0)</f>
        <v>0</v>
      </c>
      <c r="BI600" s="238">
        <f>IF(N600="nulová",J600,0)</f>
        <v>0</v>
      </c>
      <c r="BJ600" s="17" t="s">
        <v>84</v>
      </c>
      <c r="BK600" s="238">
        <f>ROUND(I600*H600,2)</f>
        <v>0</v>
      </c>
      <c r="BL600" s="17" t="s">
        <v>227</v>
      </c>
      <c r="BM600" s="237" t="s">
        <v>843</v>
      </c>
    </row>
    <row r="601" s="2" customFormat="1">
      <c r="A601" s="38"/>
      <c r="B601" s="39"/>
      <c r="C601" s="40"/>
      <c r="D601" s="239" t="s">
        <v>179</v>
      </c>
      <c r="E601" s="40"/>
      <c r="F601" s="240" t="s">
        <v>844</v>
      </c>
      <c r="G601" s="40"/>
      <c r="H601" s="40"/>
      <c r="I601" s="241"/>
      <c r="J601" s="40"/>
      <c r="K601" s="40"/>
      <c r="L601" s="44"/>
      <c r="M601" s="242"/>
      <c r="N601" s="243"/>
      <c r="O601" s="91"/>
      <c r="P601" s="91"/>
      <c r="Q601" s="91"/>
      <c r="R601" s="91"/>
      <c r="S601" s="91"/>
      <c r="T601" s="92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179</v>
      </c>
      <c r="AU601" s="17" t="s">
        <v>86</v>
      </c>
    </row>
    <row r="602" s="13" customFormat="1">
      <c r="A602" s="13"/>
      <c r="B602" s="244"/>
      <c r="C602" s="245"/>
      <c r="D602" s="246" t="s">
        <v>181</v>
      </c>
      <c r="E602" s="247" t="s">
        <v>1</v>
      </c>
      <c r="F602" s="248" t="s">
        <v>837</v>
      </c>
      <c r="G602" s="245"/>
      <c r="H602" s="249">
        <v>5.7999999999999998</v>
      </c>
      <c r="I602" s="250"/>
      <c r="J602" s="245"/>
      <c r="K602" s="245"/>
      <c r="L602" s="251"/>
      <c r="M602" s="252"/>
      <c r="N602" s="253"/>
      <c r="O602" s="253"/>
      <c r="P602" s="253"/>
      <c r="Q602" s="253"/>
      <c r="R602" s="253"/>
      <c r="S602" s="253"/>
      <c r="T602" s="25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5" t="s">
        <v>181</v>
      </c>
      <c r="AU602" s="255" t="s">
        <v>86</v>
      </c>
      <c r="AV602" s="13" t="s">
        <v>86</v>
      </c>
      <c r="AW602" s="13" t="s">
        <v>33</v>
      </c>
      <c r="AX602" s="13" t="s">
        <v>76</v>
      </c>
      <c r="AY602" s="255" t="s">
        <v>171</v>
      </c>
    </row>
    <row r="603" s="13" customFormat="1">
      <c r="A603" s="13"/>
      <c r="B603" s="244"/>
      <c r="C603" s="245"/>
      <c r="D603" s="246" t="s">
        <v>181</v>
      </c>
      <c r="E603" s="247" t="s">
        <v>1</v>
      </c>
      <c r="F603" s="248" t="s">
        <v>838</v>
      </c>
      <c r="G603" s="245"/>
      <c r="H603" s="249">
        <v>108.724</v>
      </c>
      <c r="I603" s="250"/>
      <c r="J603" s="245"/>
      <c r="K603" s="245"/>
      <c r="L603" s="251"/>
      <c r="M603" s="252"/>
      <c r="N603" s="253"/>
      <c r="O603" s="253"/>
      <c r="P603" s="253"/>
      <c r="Q603" s="253"/>
      <c r="R603" s="253"/>
      <c r="S603" s="253"/>
      <c r="T603" s="25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55" t="s">
        <v>181</v>
      </c>
      <c r="AU603" s="255" t="s">
        <v>86</v>
      </c>
      <c r="AV603" s="13" t="s">
        <v>86</v>
      </c>
      <c r="AW603" s="13" t="s">
        <v>33</v>
      </c>
      <c r="AX603" s="13" t="s">
        <v>76</v>
      </c>
      <c r="AY603" s="255" t="s">
        <v>171</v>
      </c>
    </row>
    <row r="604" s="13" customFormat="1">
      <c r="A604" s="13"/>
      <c r="B604" s="244"/>
      <c r="C604" s="245"/>
      <c r="D604" s="246" t="s">
        <v>181</v>
      </c>
      <c r="E604" s="247" t="s">
        <v>1</v>
      </c>
      <c r="F604" s="248" t="s">
        <v>839</v>
      </c>
      <c r="G604" s="245"/>
      <c r="H604" s="249">
        <v>41.799999999999997</v>
      </c>
      <c r="I604" s="250"/>
      <c r="J604" s="245"/>
      <c r="K604" s="245"/>
      <c r="L604" s="251"/>
      <c r="M604" s="252"/>
      <c r="N604" s="253"/>
      <c r="O604" s="253"/>
      <c r="P604" s="253"/>
      <c r="Q604" s="253"/>
      <c r="R604" s="253"/>
      <c r="S604" s="253"/>
      <c r="T604" s="25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55" t="s">
        <v>181</v>
      </c>
      <c r="AU604" s="255" t="s">
        <v>86</v>
      </c>
      <c r="AV604" s="13" t="s">
        <v>86</v>
      </c>
      <c r="AW604" s="13" t="s">
        <v>33</v>
      </c>
      <c r="AX604" s="13" t="s">
        <v>76</v>
      </c>
      <c r="AY604" s="255" t="s">
        <v>171</v>
      </c>
    </row>
    <row r="605" s="13" customFormat="1">
      <c r="A605" s="13"/>
      <c r="B605" s="244"/>
      <c r="C605" s="245"/>
      <c r="D605" s="246" t="s">
        <v>181</v>
      </c>
      <c r="E605" s="247" t="s">
        <v>1</v>
      </c>
      <c r="F605" s="248" t="s">
        <v>840</v>
      </c>
      <c r="G605" s="245"/>
      <c r="H605" s="249">
        <v>5.7999999999999998</v>
      </c>
      <c r="I605" s="250"/>
      <c r="J605" s="245"/>
      <c r="K605" s="245"/>
      <c r="L605" s="251"/>
      <c r="M605" s="252"/>
      <c r="N605" s="253"/>
      <c r="O605" s="253"/>
      <c r="P605" s="253"/>
      <c r="Q605" s="253"/>
      <c r="R605" s="253"/>
      <c r="S605" s="253"/>
      <c r="T605" s="25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55" t="s">
        <v>181</v>
      </c>
      <c r="AU605" s="255" t="s">
        <v>86</v>
      </c>
      <c r="AV605" s="13" t="s">
        <v>86</v>
      </c>
      <c r="AW605" s="13" t="s">
        <v>33</v>
      </c>
      <c r="AX605" s="13" t="s">
        <v>76</v>
      </c>
      <c r="AY605" s="255" t="s">
        <v>171</v>
      </c>
    </row>
    <row r="606" s="14" customFormat="1">
      <c r="A606" s="14"/>
      <c r="B606" s="256"/>
      <c r="C606" s="257"/>
      <c r="D606" s="246" t="s">
        <v>181</v>
      </c>
      <c r="E606" s="258" t="s">
        <v>1</v>
      </c>
      <c r="F606" s="259" t="s">
        <v>184</v>
      </c>
      <c r="G606" s="257"/>
      <c r="H606" s="260">
        <v>162.12400000000002</v>
      </c>
      <c r="I606" s="261"/>
      <c r="J606" s="257"/>
      <c r="K606" s="257"/>
      <c r="L606" s="262"/>
      <c r="M606" s="263"/>
      <c r="N606" s="264"/>
      <c r="O606" s="264"/>
      <c r="P606" s="264"/>
      <c r="Q606" s="264"/>
      <c r="R606" s="264"/>
      <c r="S606" s="264"/>
      <c r="T606" s="26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6" t="s">
        <v>181</v>
      </c>
      <c r="AU606" s="266" t="s">
        <v>86</v>
      </c>
      <c r="AV606" s="14" t="s">
        <v>178</v>
      </c>
      <c r="AW606" s="14" t="s">
        <v>33</v>
      </c>
      <c r="AX606" s="14" t="s">
        <v>84</v>
      </c>
      <c r="AY606" s="266" t="s">
        <v>171</v>
      </c>
    </row>
    <row r="607" s="2" customFormat="1" ht="33" customHeight="1">
      <c r="A607" s="38"/>
      <c r="B607" s="39"/>
      <c r="C607" s="226" t="s">
        <v>845</v>
      </c>
      <c r="D607" s="226" t="s">
        <v>173</v>
      </c>
      <c r="E607" s="227" t="s">
        <v>846</v>
      </c>
      <c r="F607" s="228" t="s">
        <v>847</v>
      </c>
      <c r="G607" s="229" t="s">
        <v>486</v>
      </c>
      <c r="H607" s="230">
        <v>117.224</v>
      </c>
      <c r="I607" s="231"/>
      <c r="J607" s="232">
        <f>ROUND(I607*H607,2)</f>
        <v>0</v>
      </c>
      <c r="K607" s="228" t="s">
        <v>177</v>
      </c>
      <c r="L607" s="44"/>
      <c r="M607" s="233" t="s">
        <v>1</v>
      </c>
      <c r="N607" s="234" t="s">
        <v>41</v>
      </c>
      <c r="O607" s="91"/>
      <c r="P607" s="235">
        <f>O607*H607</f>
        <v>0</v>
      </c>
      <c r="Q607" s="235">
        <v>0.0015299999999999999</v>
      </c>
      <c r="R607" s="235">
        <f>Q607*H607</f>
        <v>0.17935271999999999</v>
      </c>
      <c r="S607" s="235">
        <v>0</v>
      </c>
      <c r="T607" s="236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37" t="s">
        <v>227</v>
      </c>
      <c r="AT607" s="237" t="s">
        <v>173</v>
      </c>
      <c r="AU607" s="237" t="s">
        <v>86</v>
      </c>
      <c r="AY607" s="17" t="s">
        <v>171</v>
      </c>
      <c r="BE607" s="238">
        <f>IF(N607="základní",J607,0)</f>
        <v>0</v>
      </c>
      <c r="BF607" s="238">
        <f>IF(N607="snížená",J607,0)</f>
        <v>0</v>
      </c>
      <c r="BG607" s="238">
        <f>IF(N607="zákl. přenesená",J607,0)</f>
        <v>0</v>
      </c>
      <c r="BH607" s="238">
        <f>IF(N607="sníž. přenesená",J607,0)</f>
        <v>0</v>
      </c>
      <c r="BI607" s="238">
        <f>IF(N607="nulová",J607,0)</f>
        <v>0</v>
      </c>
      <c r="BJ607" s="17" t="s">
        <v>84</v>
      </c>
      <c r="BK607" s="238">
        <f>ROUND(I607*H607,2)</f>
        <v>0</v>
      </c>
      <c r="BL607" s="17" t="s">
        <v>227</v>
      </c>
      <c r="BM607" s="237" t="s">
        <v>848</v>
      </c>
    </row>
    <row r="608" s="2" customFormat="1">
      <c r="A608" s="38"/>
      <c r="B608" s="39"/>
      <c r="C608" s="40"/>
      <c r="D608" s="239" t="s">
        <v>179</v>
      </c>
      <c r="E608" s="40"/>
      <c r="F608" s="240" t="s">
        <v>849</v>
      </c>
      <c r="G608" s="40"/>
      <c r="H608" s="40"/>
      <c r="I608" s="241"/>
      <c r="J608" s="40"/>
      <c r="K608" s="40"/>
      <c r="L608" s="44"/>
      <c r="M608" s="242"/>
      <c r="N608" s="243"/>
      <c r="O608" s="91"/>
      <c r="P608" s="91"/>
      <c r="Q608" s="91"/>
      <c r="R608" s="91"/>
      <c r="S608" s="91"/>
      <c r="T608" s="92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179</v>
      </c>
      <c r="AU608" s="17" t="s">
        <v>86</v>
      </c>
    </row>
    <row r="609" s="13" customFormat="1">
      <c r="A609" s="13"/>
      <c r="B609" s="244"/>
      <c r="C609" s="245"/>
      <c r="D609" s="246" t="s">
        <v>181</v>
      </c>
      <c r="E609" s="247" t="s">
        <v>1</v>
      </c>
      <c r="F609" s="248" t="s">
        <v>850</v>
      </c>
      <c r="G609" s="245"/>
      <c r="H609" s="249">
        <v>117.224</v>
      </c>
      <c r="I609" s="250"/>
      <c r="J609" s="245"/>
      <c r="K609" s="245"/>
      <c r="L609" s="251"/>
      <c r="M609" s="252"/>
      <c r="N609" s="253"/>
      <c r="O609" s="253"/>
      <c r="P609" s="253"/>
      <c r="Q609" s="253"/>
      <c r="R609" s="253"/>
      <c r="S609" s="253"/>
      <c r="T609" s="25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55" t="s">
        <v>181</v>
      </c>
      <c r="AU609" s="255" t="s">
        <v>86</v>
      </c>
      <c r="AV609" s="13" t="s">
        <v>86</v>
      </c>
      <c r="AW609" s="13" t="s">
        <v>33</v>
      </c>
      <c r="AX609" s="13" t="s">
        <v>76</v>
      </c>
      <c r="AY609" s="255" t="s">
        <v>171</v>
      </c>
    </row>
    <row r="610" s="14" customFormat="1">
      <c r="A610" s="14"/>
      <c r="B610" s="256"/>
      <c r="C610" s="257"/>
      <c r="D610" s="246" t="s">
        <v>181</v>
      </c>
      <c r="E610" s="258" t="s">
        <v>1</v>
      </c>
      <c r="F610" s="259" t="s">
        <v>189</v>
      </c>
      <c r="G610" s="257"/>
      <c r="H610" s="260">
        <v>117.224</v>
      </c>
      <c r="I610" s="261"/>
      <c r="J610" s="257"/>
      <c r="K610" s="257"/>
      <c r="L610" s="262"/>
      <c r="M610" s="263"/>
      <c r="N610" s="264"/>
      <c r="O610" s="264"/>
      <c r="P610" s="264"/>
      <c r="Q610" s="264"/>
      <c r="R610" s="264"/>
      <c r="S610" s="264"/>
      <c r="T610" s="265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6" t="s">
        <v>181</v>
      </c>
      <c r="AU610" s="266" t="s">
        <v>86</v>
      </c>
      <c r="AV610" s="14" t="s">
        <v>178</v>
      </c>
      <c r="AW610" s="14" t="s">
        <v>33</v>
      </c>
      <c r="AX610" s="14" t="s">
        <v>84</v>
      </c>
      <c r="AY610" s="266" t="s">
        <v>171</v>
      </c>
    </row>
    <row r="611" s="2" customFormat="1" ht="24.15" customHeight="1">
      <c r="A611" s="38"/>
      <c r="B611" s="39"/>
      <c r="C611" s="226" t="s">
        <v>510</v>
      </c>
      <c r="D611" s="226" t="s">
        <v>173</v>
      </c>
      <c r="E611" s="227" t="s">
        <v>851</v>
      </c>
      <c r="F611" s="228" t="s">
        <v>852</v>
      </c>
      <c r="G611" s="229" t="s">
        <v>176</v>
      </c>
      <c r="H611" s="230">
        <v>1059.71</v>
      </c>
      <c r="I611" s="231"/>
      <c r="J611" s="232">
        <f>ROUND(I611*H611,2)</f>
        <v>0</v>
      </c>
      <c r="K611" s="228" t="s">
        <v>177</v>
      </c>
      <c r="L611" s="44"/>
      <c r="M611" s="233" t="s">
        <v>1</v>
      </c>
      <c r="N611" s="234" t="s">
        <v>41</v>
      </c>
      <c r="O611" s="91"/>
      <c r="P611" s="235">
        <f>O611*H611</f>
        <v>0</v>
      </c>
      <c r="Q611" s="235">
        <v>0</v>
      </c>
      <c r="R611" s="235">
        <f>Q611*H611</f>
        <v>0</v>
      </c>
      <c r="S611" s="235">
        <v>0</v>
      </c>
      <c r="T611" s="236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37" t="s">
        <v>227</v>
      </c>
      <c r="AT611" s="237" t="s">
        <v>173</v>
      </c>
      <c r="AU611" s="237" t="s">
        <v>86</v>
      </c>
      <c r="AY611" s="17" t="s">
        <v>171</v>
      </c>
      <c r="BE611" s="238">
        <f>IF(N611="základní",J611,0)</f>
        <v>0</v>
      </c>
      <c r="BF611" s="238">
        <f>IF(N611="snížená",J611,0)</f>
        <v>0</v>
      </c>
      <c r="BG611" s="238">
        <f>IF(N611="zákl. přenesená",J611,0)</f>
        <v>0</v>
      </c>
      <c r="BH611" s="238">
        <f>IF(N611="sníž. přenesená",J611,0)</f>
        <v>0</v>
      </c>
      <c r="BI611" s="238">
        <f>IF(N611="nulová",J611,0)</f>
        <v>0</v>
      </c>
      <c r="BJ611" s="17" t="s">
        <v>84</v>
      </c>
      <c r="BK611" s="238">
        <f>ROUND(I611*H611,2)</f>
        <v>0</v>
      </c>
      <c r="BL611" s="17" t="s">
        <v>227</v>
      </c>
      <c r="BM611" s="237" t="s">
        <v>853</v>
      </c>
    </row>
    <row r="612" s="2" customFormat="1">
      <c r="A612" s="38"/>
      <c r="B612" s="39"/>
      <c r="C612" s="40"/>
      <c r="D612" s="239" t="s">
        <v>179</v>
      </c>
      <c r="E612" s="40"/>
      <c r="F612" s="240" t="s">
        <v>854</v>
      </c>
      <c r="G612" s="40"/>
      <c r="H612" s="40"/>
      <c r="I612" s="241"/>
      <c r="J612" s="40"/>
      <c r="K612" s="40"/>
      <c r="L612" s="44"/>
      <c r="M612" s="242"/>
      <c r="N612" s="243"/>
      <c r="O612" s="91"/>
      <c r="P612" s="91"/>
      <c r="Q612" s="91"/>
      <c r="R612" s="91"/>
      <c r="S612" s="91"/>
      <c r="T612" s="92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T612" s="17" t="s">
        <v>179</v>
      </c>
      <c r="AU612" s="17" t="s">
        <v>86</v>
      </c>
    </row>
    <row r="613" s="13" customFormat="1">
      <c r="A613" s="13"/>
      <c r="B613" s="244"/>
      <c r="C613" s="245"/>
      <c r="D613" s="246" t="s">
        <v>181</v>
      </c>
      <c r="E613" s="247" t="s">
        <v>1</v>
      </c>
      <c r="F613" s="248" t="s">
        <v>855</v>
      </c>
      <c r="G613" s="245"/>
      <c r="H613" s="249">
        <v>1038</v>
      </c>
      <c r="I613" s="250"/>
      <c r="J613" s="245"/>
      <c r="K613" s="245"/>
      <c r="L613" s="251"/>
      <c r="M613" s="252"/>
      <c r="N613" s="253"/>
      <c r="O613" s="253"/>
      <c r="P613" s="253"/>
      <c r="Q613" s="253"/>
      <c r="R613" s="253"/>
      <c r="S613" s="253"/>
      <c r="T613" s="25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55" t="s">
        <v>181</v>
      </c>
      <c r="AU613" s="255" t="s">
        <v>86</v>
      </c>
      <c r="AV613" s="13" t="s">
        <v>86</v>
      </c>
      <c r="AW613" s="13" t="s">
        <v>33</v>
      </c>
      <c r="AX613" s="13" t="s">
        <v>76</v>
      </c>
      <c r="AY613" s="255" t="s">
        <v>171</v>
      </c>
    </row>
    <row r="614" s="13" customFormat="1">
      <c r="A614" s="13"/>
      <c r="B614" s="244"/>
      <c r="C614" s="245"/>
      <c r="D614" s="246" t="s">
        <v>181</v>
      </c>
      <c r="E614" s="247" t="s">
        <v>1</v>
      </c>
      <c r="F614" s="248" t="s">
        <v>856</v>
      </c>
      <c r="G614" s="245"/>
      <c r="H614" s="249">
        <v>10.4</v>
      </c>
      <c r="I614" s="250"/>
      <c r="J614" s="245"/>
      <c r="K614" s="245"/>
      <c r="L614" s="251"/>
      <c r="M614" s="252"/>
      <c r="N614" s="253"/>
      <c r="O614" s="253"/>
      <c r="P614" s="253"/>
      <c r="Q614" s="253"/>
      <c r="R614" s="253"/>
      <c r="S614" s="253"/>
      <c r="T614" s="25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55" t="s">
        <v>181</v>
      </c>
      <c r="AU614" s="255" t="s">
        <v>86</v>
      </c>
      <c r="AV614" s="13" t="s">
        <v>86</v>
      </c>
      <c r="AW614" s="13" t="s">
        <v>33</v>
      </c>
      <c r="AX614" s="13" t="s">
        <v>76</v>
      </c>
      <c r="AY614" s="255" t="s">
        <v>171</v>
      </c>
    </row>
    <row r="615" s="13" customFormat="1">
      <c r="A615" s="13"/>
      <c r="B615" s="244"/>
      <c r="C615" s="245"/>
      <c r="D615" s="246" t="s">
        <v>181</v>
      </c>
      <c r="E615" s="247" t="s">
        <v>1</v>
      </c>
      <c r="F615" s="248" t="s">
        <v>857</v>
      </c>
      <c r="G615" s="245"/>
      <c r="H615" s="249">
        <v>11.310000000000001</v>
      </c>
      <c r="I615" s="250"/>
      <c r="J615" s="245"/>
      <c r="K615" s="245"/>
      <c r="L615" s="251"/>
      <c r="M615" s="252"/>
      <c r="N615" s="253"/>
      <c r="O615" s="253"/>
      <c r="P615" s="253"/>
      <c r="Q615" s="253"/>
      <c r="R615" s="253"/>
      <c r="S615" s="253"/>
      <c r="T615" s="25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55" t="s">
        <v>181</v>
      </c>
      <c r="AU615" s="255" t="s">
        <v>86</v>
      </c>
      <c r="AV615" s="13" t="s">
        <v>86</v>
      </c>
      <c r="AW615" s="13" t="s">
        <v>33</v>
      </c>
      <c r="AX615" s="13" t="s">
        <v>76</v>
      </c>
      <c r="AY615" s="255" t="s">
        <v>171</v>
      </c>
    </row>
    <row r="616" s="14" customFormat="1">
      <c r="A616" s="14"/>
      <c r="B616" s="256"/>
      <c r="C616" s="257"/>
      <c r="D616" s="246" t="s">
        <v>181</v>
      </c>
      <c r="E616" s="258" t="s">
        <v>1</v>
      </c>
      <c r="F616" s="259" t="s">
        <v>184</v>
      </c>
      <c r="G616" s="257"/>
      <c r="H616" s="260">
        <v>1059.71</v>
      </c>
      <c r="I616" s="261"/>
      <c r="J616" s="257"/>
      <c r="K616" s="257"/>
      <c r="L616" s="262"/>
      <c r="M616" s="263"/>
      <c r="N616" s="264"/>
      <c r="O616" s="264"/>
      <c r="P616" s="264"/>
      <c r="Q616" s="264"/>
      <c r="R616" s="264"/>
      <c r="S616" s="264"/>
      <c r="T616" s="26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6" t="s">
        <v>181</v>
      </c>
      <c r="AU616" s="266" t="s">
        <v>86</v>
      </c>
      <c r="AV616" s="14" t="s">
        <v>178</v>
      </c>
      <c r="AW616" s="14" t="s">
        <v>33</v>
      </c>
      <c r="AX616" s="14" t="s">
        <v>84</v>
      </c>
      <c r="AY616" s="266" t="s">
        <v>171</v>
      </c>
    </row>
    <row r="617" s="2" customFormat="1" ht="24.15" customHeight="1">
      <c r="A617" s="38"/>
      <c r="B617" s="39"/>
      <c r="C617" s="267" t="s">
        <v>858</v>
      </c>
      <c r="D617" s="267" t="s">
        <v>304</v>
      </c>
      <c r="E617" s="268" t="s">
        <v>859</v>
      </c>
      <c r="F617" s="269" t="s">
        <v>860</v>
      </c>
      <c r="G617" s="270" t="s">
        <v>176</v>
      </c>
      <c r="H617" s="271">
        <v>578.78099999999995</v>
      </c>
      <c r="I617" s="272"/>
      <c r="J617" s="273">
        <f>ROUND(I617*H617,2)</f>
        <v>0</v>
      </c>
      <c r="K617" s="269" t="s">
        <v>1</v>
      </c>
      <c r="L617" s="274"/>
      <c r="M617" s="275" t="s">
        <v>1</v>
      </c>
      <c r="N617" s="276" t="s">
        <v>41</v>
      </c>
      <c r="O617" s="91"/>
      <c r="P617" s="235">
        <f>O617*H617</f>
        <v>0</v>
      </c>
      <c r="Q617" s="235">
        <v>0</v>
      </c>
      <c r="R617" s="235">
        <f>Q617*H617</f>
        <v>0</v>
      </c>
      <c r="S617" s="235">
        <v>0</v>
      </c>
      <c r="T617" s="236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237" t="s">
        <v>271</v>
      </c>
      <c r="AT617" s="237" t="s">
        <v>304</v>
      </c>
      <c r="AU617" s="237" t="s">
        <v>86</v>
      </c>
      <c r="AY617" s="17" t="s">
        <v>171</v>
      </c>
      <c r="BE617" s="238">
        <f>IF(N617="základní",J617,0)</f>
        <v>0</v>
      </c>
      <c r="BF617" s="238">
        <f>IF(N617="snížená",J617,0)</f>
        <v>0</v>
      </c>
      <c r="BG617" s="238">
        <f>IF(N617="zákl. přenesená",J617,0)</f>
        <v>0</v>
      </c>
      <c r="BH617" s="238">
        <f>IF(N617="sníž. přenesená",J617,0)</f>
        <v>0</v>
      </c>
      <c r="BI617" s="238">
        <f>IF(N617="nulová",J617,0)</f>
        <v>0</v>
      </c>
      <c r="BJ617" s="17" t="s">
        <v>84</v>
      </c>
      <c r="BK617" s="238">
        <f>ROUND(I617*H617,2)</f>
        <v>0</v>
      </c>
      <c r="BL617" s="17" t="s">
        <v>227</v>
      </c>
      <c r="BM617" s="237" t="s">
        <v>861</v>
      </c>
    </row>
    <row r="618" s="13" customFormat="1">
      <c r="A618" s="13"/>
      <c r="B618" s="244"/>
      <c r="C618" s="245"/>
      <c r="D618" s="246" t="s">
        <v>181</v>
      </c>
      <c r="E618" s="247" t="s">
        <v>1</v>
      </c>
      <c r="F618" s="248" t="s">
        <v>862</v>
      </c>
      <c r="G618" s="245"/>
      <c r="H618" s="249">
        <v>578.78099999999995</v>
      </c>
      <c r="I618" s="250"/>
      <c r="J618" s="245"/>
      <c r="K618" s="245"/>
      <c r="L618" s="251"/>
      <c r="M618" s="252"/>
      <c r="N618" s="253"/>
      <c r="O618" s="253"/>
      <c r="P618" s="253"/>
      <c r="Q618" s="253"/>
      <c r="R618" s="253"/>
      <c r="S618" s="253"/>
      <c r="T618" s="25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5" t="s">
        <v>181</v>
      </c>
      <c r="AU618" s="255" t="s">
        <v>86</v>
      </c>
      <c r="AV618" s="13" t="s">
        <v>86</v>
      </c>
      <c r="AW618" s="13" t="s">
        <v>33</v>
      </c>
      <c r="AX618" s="13" t="s">
        <v>76</v>
      </c>
      <c r="AY618" s="255" t="s">
        <v>171</v>
      </c>
    </row>
    <row r="619" s="14" customFormat="1">
      <c r="A619" s="14"/>
      <c r="B619" s="256"/>
      <c r="C619" s="257"/>
      <c r="D619" s="246" t="s">
        <v>181</v>
      </c>
      <c r="E619" s="258" t="s">
        <v>1</v>
      </c>
      <c r="F619" s="259" t="s">
        <v>189</v>
      </c>
      <c r="G619" s="257"/>
      <c r="H619" s="260">
        <v>578.78099999999995</v>
      </c>
      <c r="I619" s="261"/>
      <c r="J619" s="257"/>
      <c r="K619" s="257"/>
      <c r="L619" s="262"/>
      <c r="M619" s="263"/>
      <c r="N619" s="264"/>
      <c r="O619" s="264"/>
      <c r="P619" s="264"/>
      <c r="Q619" s="264"/>
      <c r="R619" s="264"/>
      <c r="S619" s="264"/>
      <c r="T619" s="26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6" t="s">
        <v>181</v>
      </c>
      <c r="AU619" s="266" t="s">
        <v>86</v>
      </c>
      <c r="AV619" s="14" t="s">
        <v>178</v>
      </c>
      <c r="AW619" s="14" t="s">
        <v>33</v>
      </c>
      <c r="AX619" s="14" t="s">
        <v>84</v>
      </c>
      <c r="AY619" s="266" t="s">
        <v>171</v>
      </c>
    </row>
    <row r="620" s="2" customFormat="1" ht="24.15" customHeight="1">
      <c r="A620" s="38"/>
      <c r="B620" s="39"/>
      <c r="C620" s="267" t="s">
        <v>520</v>
      </c>
      <c r="D620" s="267" t="s">
        <v>304</v>
      </c>
      <c r="E620" s="268" t="s">
        <v>863</v>
      </c>
      <c r="F620" s="269" t="s">
        <v>864</v>
      </c>
      <c r="G620" s="270" t="s">
        <v>176</v>
      </c>
      <c r="H620" s="271">
        <v>553.81500000000005</v>
      </c>
      <c r="I620" s="272"/>
      <c r="J620" s="273">
        <f>ROUND(I620*H620,2)</f>
        <v>0</v>
      </c>
      <c r="K620" s="269" t="s">
        <v>177</v>
      </c>
      <c r="L620" s="274"/>
      <c r="M620" s="275" t="s">
        <v>1</v>
      </c>
      <c r="N620" s="276" t="s">
        <v>41</v>
      </c>
      <c r="O620" s="91"/>
      <c r="P620" s="235">
        <f>O620*H620</f>
        <v>0</v>
      </c>
      <c r="Q620" s="235">
        <v>0.00020000000000000001</v>
      </c>
      <c r="R620" s="235">
        <f>Q620*H620</f>
        <v>0.11076300000000001</v>
      </c>
      <c r="S620" s="235">
        <v>0</v>
      </c>
      <c r="T620" s="236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37" t="s">
        <v>271</v>
      </c>
      <c r="AT620" s="237" t="s">
        <v>304</v>
      </c>
      <c r="AU620" s="237" t="s">
        <v>86</v>
      </c>
      <c r="AY620" s="17" t="s">
        <v>171</v>
      </c>
      <c r="BE620" s="238">
        <f>IF(N620="základní",J620,0)</f>
        <v>0</v>
      </c>
      <c r="BF620" s="238">
        <f>IF(N620="snížená",J620,0)</f>
        <v>0</v>
      </c>
      <c r="BG620" s="238">
        <f>IF(N620="zákl. přenesená",J620,0)</f>
        <v>0</v>
      </c>
      <c r="BH620" s="238">
        <f>IF(N620="sníž. přenesená",J620,0)</f>
        <v>0</v>
      </c>
      <c r="BI620" s="238">
        <f>IF(N620="nulová",J620,0)</f>
        <v>0</v>
      </c>
      <c r="BJ620" s="17" t="s">
        <v>84</v>
      </c>
      <c r="BK620" s="238">
        <f>ROUND(I620*H620,2)</f>
        <v>0</v>
      </c>
      <c r="BL620" s="17" t="s">
        <v>227</v>
      </c>
      <c r="BM620" s="237" t="s">
        <v>865</v>
      </c>
    </row>
    <row r="621" s="13" customFormat="1">
      <c r="A621" s="13"/>
      <c r="B621" s="244"/>
      <c r="C621" s="245"/>
      <c r="D621" s="246" t="s">
        <v>181</v>
      </c>
      <c r="E621" s="247" t="s">
        <v>1</v>
      </c>
      <c r="F621" s="248" t="s">
        <v>866</v>
      </c>
      <c r="G621" s="245"/>
      <c r="H621" s="249">
        <v>553.81500000000005</v>
      </c>
      <c r="I621" s="250"/>
      <c r="J621" s="245"/>
      <c r="K621" s="245"/>
      <c r="L621" s="251"/>
      <c r="M621" s="252"/>
      <c r="N621" s="253"/>
      <c r="O621" s="253"/>
      <c r="P621" s="253"/>
      <c r="Q621" s="253"/>
      <c r="R621" s="253"/>
      <c r="S621" s="253"/>
      <c r="T621" s="25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55" t="s">
        <v>181</v>
      </c>
      <c r="AU621" s="255" t="s">
        <v>86</v>
      </c>
      <c r="AV621" s="13" t="s">
        <v>86</v>
      </c>
      <c r="AW621" s="13" t="s">
        <v>33</v>
      </c>
      <c r="AX621" s="13" t="s">
        <v>76</v>
      </c>
      <c r="AY621" s="255" t="s">
        <v>171</v>
      </c>
    </row>
    <row r="622" s="14" customFormat="1">
      <c r="A622" s="14"/>
      <c r="B622" s="256"/>
      <c r="C622" s="257"/>
      <c r="D622" s="246" t="s">
        <v>181</v>
      </c>
      <c r="E622" s="258" t="s">
        <v>1</v>
      </c>
      <c r="F622" s="259" t="s">
        <v>189</v>
      </c>
      <c r="G622" s="257"/>
      <c r="H622" s="260">
        <v>553.81500000000005</v>
      </c>
      <c r="I622" s="261"/>
      <c r="J622" s="257"/>
      <c r="K622" s="257"/>
      <c r="L622" s="262"/>
      <c r="M622" s="263"/>
      <c r="N622" s="264"/>
      <c r="O622" s="264"/>
      <c r="P622" s="264"/>
      <c r="Q622" s="264"/>
      <c r="R622" s="264"/>
      <c r="S622" s="264"/>
      <c r="T622" s="26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6" t="s">
        <v>181</v>
      </c>
      <c r="AU622" s="266" t="s">
        <v>86</v>
      </c>
      <c r="AV622" s="14" t="s">
        <v>178</v>
      </c>
      <c r="AW622" s="14" t="s">
        <v>33</v>
      </c>
      <c r="AX622" s="14" t="s">
        <v>84</v>
      </c>
      <c r="AY622" s="266" t="s">
        <v>171</v>
      </c>
    </row>
    <row r="623" s="2" customFormat="1" ht="24.15" customHeight="1">
      <c r="A623" s="38"/>
      <c r="B623" s="39"/>
      <c r="C623" s="226" t="s">
        <v>867</v>
      </c>
      <c r="D623" s="226" t="s">
        <v>173</v>
      </c>
      <c r="E623" s="227" t="s">
        <v>868</v>
      </c>
      <c r="F623" s="228" t="s">
        <v>869</v>
      </c>
      <c r="G623" s="229" t="s">
        <v>176</v>
      </c>
      <c r="H623" s="230">
        <v>6.2000000000000002</v>
      </c>
      <c r="I623" s="231"/>
      <c r="J623" s="232">
        <f>ROUND(I623*H623,2)</f>
        <v>0</v>
      </c>
      <c r="K623" s="228" t="s">
        <v>177</v>
      </c>
      <c r="L623" s="44"/>
      <c r="M623" s="233" t="s">
        <v>1</v>
      </c>
      <c r="N623" s="234" t="s">
        <v>41</v>
      </c>
      <c r="O623" s="91"/>
      <c r="P623" s="235">
        <f>O623*H623</f>
        <v>0</v>
      </c>
      <c r="Q623" s="235">
        <v>0</v>
      </c>
      <c r="R623" s="235">
        <f>Q623*H623</f>
        <v>0</v>
      </c>
      <c r="S623" s="235">
        <v>0</v>
      </c>
      <c r="T623" s="236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37" t="s">
        <v>227</v>
      </c>
      <c r="AT623" s="237" t="s">
        <v>173</v>
      </c>
      <c r="AU623" s="237" t="s">
        <v>86</v>
      </c>
      <c r="AY623" s="17" t="s">
        <v>171</v>
      </c>
      <c r="BE623" s="238">
        <f>IF(N623="základní",J623,0)</f>
        <v>0</v>
      </c>
      <c r="BF623" s="238">
        <f>IF(N623="snížená",J623,0)</f>
        <v>0</v>
      </c>
      <c r="BG623" s="238">
        <f>IF(N623="zákl. přenesená",J623,0)</f>
        <v>0</v>
      </c>
      <c r="BH623" s="238">
        <f>IF(N623="sníž. přenesená",J623,0)</f>
        <v>0</v>
      </c>
      <c r="BI623" s="238">
        <f>IF(N623="nulová",J623,0)</f>
        <v>0</v>
      </c>
      <c r="BJ623" s="17" t="s">
        <v>84</v>
      </c>
      <c r="BK623" s="238">
        <f>ROUND(I623*H623,2)</f>
        <v>0</v>
      </c>
      <c r="BL623" s="17" t="s">
        <v>227</v>
      </c>
      <c r="BM623" s="237" t="s">
        <v>870</v>
      </c>
    </row>
    <row r="624" s="2" customFormat="1">
      <c r="A624" s="38"/>
      <c r="B624" s="39"/>
      <c r="C624" s="40"/>
      <c r="D624" s="239" t="s">
        <v>179</v>
      </c>
      <c r="E624" s="40"/>
      <c r="F624" s="240" t="s">
        <v>871</v>
      </c>
      <c r="G624" s="40"/>
      <c r="H624" s="40"/>
      <c r="I624" s="241"/>
      <c r="J624" s="40"/>
      <c r="K624" s="40"/>
      <c r="L624" s="44"/>
      <c r="M624" s="242"/>
      <c r="N624" s="243"/>
      <c r="O624" s="91"/>
      <c r="P624" s="91"/>
      <c r="Q624" s="91"/>
      <c r="R624" s="91"/>
      <c r="S624" s="91"/>
      <c r="T624" s="92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17" t="s">
        <v>179</v>
      </c>
      <c r="AU624" s="17" t="s">
        <v>86</v>
      </c>
    </row>
    <row r="625" s="13" customFormat="1">
      <c r="A625" s="13"/>
      <c r="B625" s="244"/>
      <c r="C625" s="245"/>
      <c r="D625" s="246" t="s">
        <v>181</v>
      </c>
      <c r="E625" s="247" t="s">
        <v>1</v>
      </c>
      <c r="F625" s="248" t="s">
        <v>872</v>
      </c>
      <c r="G625" s="245"/>
      <c r="H625" s="249">
        <v>6.2000000000000002</v>
      </c>
      <c r="I625" s="250"/>
      <c r="J625" s="245"/>
      <c r="K625" s="245"/>
      <c r="L625" s="251"/>
      <c r="M625" s="252"/>
      <c r="N625" s="253"/>
      <c r="O625" s="253"/>
      <c r="P625" s="253"/>
      <c r="Q625" s="253"/>
      <c r="R625" s="253"/>
      <c r="S625" s="253"/>
      <c r="T625" s="25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5" t="s">
        <v>181</v>
      </c>
      <c r="AU625" s="255" t="s">
        <v>86</v>
      </c>
      <c r="AV625" s="13" t="s">
        <v>86</v>
      </c>
      <c r="AW625" s="13" t="s">
        <v>33</v>
      </c>
      <c r="AX625" s="13" t="s">
        <v>76</v>
      </c>
      <c r="AY625" s="255" t="s">
        <v>171</v>
      </c>
    </row>
    <row r="626" s="14" customFormat="1">
      <c r="A626" s="14"/>
      <c r="B626" s="256"/>
      <c r="C626" s="257"/>
      <c r="D626" s="246" t="s">
        <v>181</v>
      </c>
      <c r="E626" s="258" t="s">
        <v>1</v>
      </c>
      <c r="F626" s="259" t="s">
        <v>189</v>
      </c>
      <c r="G626" s="257"/>
      <c r="H626" s="260">
        <v>6.2000000000000002</v>
      </c>
      <c r="I626" s="261"/>
      <c r="J626" s="257"/>
      <c r="K626" s="257"/>
      <c r="L626" s="262"/>
      <c r="M626" s="263"/>
      <c r="N626" s="264"/>
      <c r="O626" s="264"/>
      <c r="P626" s="264"/>
      <c r="Q626" s="264"/>
      <c r="R626" s="264"/>
      <c r="S626" s="264"/>
      <c r="T626" s="26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6" t="s">
        <v>181</v>
      </c>
      <c r="AU626" s="266" t="s">
        <v>86</v>
      </c>
      <c r="AV626" s="14" t="s">
        <v>178</v>
      </c>
      <c r="AW626" s="14" t="s">
        <v>33</v>
      </c>
      <c r="AX626" s="14" t="s">
        <v>84</v>
      </c>
      <c r="AY626" s="266" t="s">
        <v>171</v>
      </c>
    </row>
    <row r="627" s="2" customFormat="1" ht="16.5" customHeight="1">
      <c r="A627" s="38"/>
      <c r="B627" s="39"/>
      <c r="C627" s="267" t="s">
        <v>525</v>
      </c>
      <c r="D627" s="267" t="s">
        <v>304</v>
      </c>
      <c r="E627" s="268" t="s">
        <v>873</v>
      </c>
      <c r="F627" s="269" t="s">
        <v>874</v>
      </c>
      <c r="G627" s="270" t="s">
        <v>176</v>
      </c>
      <c r="H627" s="271">
        <v>7.1299999999999999</v>
      </c>
      <c r="I627" s="272"/>
      <c r="J627" s="273">
        <f>ROUND(I627*H627,2)</f>
        <v>0</v>
      </c>
      <c r="K627" s="269" t="s">
        <v>177</v>
      </c>
      <c r="L627" s="274"/>
      <c r="M627" s="275" t="s">
        <v>1</v>
      </c>
      <c r="N627" s="276" t="s">
        <v>41</v>
      </c>
      <c r="O627" s="91"/>
      <c r="P627" s="235">
        <f>O627*H627</f>
        <v>0</v>
      </c>
      <c r="Q627" s="235">
        <v>0.00040000000000000002</v>
      </c>
      <c r="R627" s="235">
        <f>Q627*H627</f>
        <v>0.0028519999999999999</v>
      </c>
      <c r="S627" s="235">
        <v>0</v>
      </c>
      <c r="T627" s="236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37" t="s">
        <v>271</v>
      </c>
      <c r="AT627" s="237" t="s">
        <v>304</v>
      </c>
      <c r="AU627" s="237" t="s">
        <v>86</v>
      </c>
      <c r="AY627" s="17" t="s">
        <v>171</v>
      </c>
      <c r="BE627" s="238">
        <f>IF(N627="základní",J627,0)</f>
        <v>0</v>
      </c>
      <c r="BF627" s="238">
        <f>IF(N627="snížená",J627,0)</f>
        <v>0</v>
      </c>
      <c r="BG627" s="238">
        <f>IF(N627="zákl. přenesená",J627,0)</f>
        <v>0</v>
      </c>
      <c r="BH627" s="238">
        <f>IF(N627="sníž. přenesená",J627,0)</f>
        <v>0</v>
      </c>
      <c r="BI627" s="238">
        <f>IF(N627="nulová",J627,0)</f>
        <v>0</v>
      </c>
      <c r="BJ627" s="17" t="s">
        <v>84</v>
      </c>
      <c r="BK627" s="238">
        <f>ROUND(I627*H627,2)</f>
        <v>0</v>
      </c>
      <c r="BL627" s="17" t="s">
        <v>227</v>
      </c>
      <c r="BM627" s="237" t="s">
        <v>875</v>
      </c>
    </row>
    <row r="628" s="13" customFormat="1">
      <c r="A628" s="13"/>
      <c r="B628" s="244"/>
      <c r="C628" s="245"/>
      <c r="D628" s="246" t="s">
        <v>181</v>
      </c>
      <c r="E628" s="247" t="s">
        <v>1</v>
      </c>
      <c r="F628" s="248" t="s">
        <v>876</v>
      </c>
      <c r="G628" s="245"/>
      <c r="H628" s="249">
        <v>7.1299999999999999</v>
      </c>
      <c r="I628" s="250"/>
      <c r="J628" s="245"/>
      <c r="K628" s="245"/>
      <c r="L628" s="251"/>
      <c r="M628" s="252"/>
      <c r="N628" s="253"/>
      <c r="O628" s="253"/>
      <c r="P628" s="253"/>
      <c r="Q628" s="253"/>
      <c r="R628" s="253"/>
      <c r="S628" s="253"/>
      <c r="T628" s="25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55" t="s">
        <v>181</v>
      </c>
      <c r="AU628" s="255" t="s">
        <v>86</v>
      </c>
      <c r="AV628" s="13" t="s">
        <v>86</v>
      </c>
      <c r="AW628" s="13" t="s">
        <v>33</v>
      </c>
      <c r="AX628" s="13" t="s">
        <v>76</v>
      </c>
      <c r="AY628" s="255" t="s">
        <v>171</v>
      </c>
    </row>
    <row r="629" s="14" customFormat="1">
      <c r="A629" s="14"/>
      <c r="B629" s="256"/>
      <c r="C629" s="257"/>
      <c r="D629" s="246" t="s">
        <v>181</v>
      </c>
      <c r="E629" s="258" t="s">
        <v>1</v>
      </c>
      <c r="F629" s="259" t="s">
        <v>189</v>
      </c>
      <c r="G629" s="257"/>
      <c r="H629" s="260">
        <v>7.1299999999999999</v>
      </c>
      <c r="I629" s="261"/>
      <c r="J629" s="257"/>
      <c r="K629" s="257"/>
      <c r="L629" s="262"/>
      <c r="M629" s="263"/>
      <c r="N629" s="264"/>
      <c r="O629" s="264"/>
      <c r="P629" s="264"/>
      <c r="Q629" s="264"/>
      <c r="R629" s="264"/>
      <c r="S629" s="264"/>
      <c r="T629" s="26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6" t="s">
        <v>181</v>
      </c>
      <c r="AU629" s="266" t="s">
        <v>86</v>
      </c>
      <c r="AV629" s="14" t="s">
        <v>178</v>
      </c>
      <c r="AW629" s="14" t="s">
        <v>33</v>
      </c>
      <c r="AX629" s="14" t="s">
        <v>84</v>
      </c>
      <c r="AY629" s="266" t="s">
        <v>171</v>
      </c>
    </row>
    <row r="630" s="2" customFormat="1" ht="24.15" customHeight="1">
      <c r="A630" s="38"/>
      <c r="B630" s="39"/>
      <c r="C630" s="226" t="s">
        <v>877</v>
      </c>
      <c r="D630" s="226" t="s">
        <v>173</v>
      </c>
      <c r="E630" s="227" t="s">
        <v>878</v>
      </c>
      <c r="F630" s="228" t="s">
        <v>879</v>
      </c>
      <c r="G630" s="229" t="s">
        <v>176</v>
      </c>
      <c r="H630" s="230">
        <v>4.984</v>
      </c>
      <c r="I630" s="231"/>
      <c r="J630" s="232">
        <f>ROUND(I630*H630,2)</f>
        <v>0</v>
      </c>
      <c r="K630" s="228" t="s">
        <v>177</v>
      </c>
      <c r="L630" s="44"/>
      <c r="M630" s="233" t="s">
        <v>1</v>
      </c>
      <c r="N630" s="234" t="s">
        <v>41</v>
      </c>
      <c r="O630" s="91"/>
      <c r="P630" s="235">
        <f>O630*H630</f>
        <v>0</v>
      </c>
      <c r="Q630" s="235">
        <v>0</v>
      </c>
      <c r="R630" s="235">
        <f>Q630*H630</f>
        <v>0</v>
      </c>
      <c r="S630" s="235">
        <v>0</v>
      </c>
      <c r="T630" s="236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37" t="s">
        <v>227</v>
      </c>
      <c r="AT630" s="237" t="s">
        <v>173</v>
      </c>
      <c r="AU630" s="237" t="s">
        <v>86</v>
      </c>
      <c r="AY630" s="17" t="s">
        <v>171</v>
      </c>
      <c r="BE630" s="238">
        <f>IF(N630="základní",J630,0)</f>
        <v>0</v>
      </c>
      <c r="BF630" s="238">
        <f>IF(N630="snížená",J630,0)</f>
        <v>0</v>
      </c>
      <c r="BG630" s="238">
        <f>IF(N630="zákl. přenesená",J630,0)</f>
        <v>0</v>
      </c>
      <c r="BH630" s="238">
        <f>IF(N630="sníž. přenesená",J630,0)</f>
        <v>0</v>
      </c>
      <c r="BI630" s="238">
        <f>IF(N630="nulová",J630,0)</f>
        <v>0</v>
      </c>
      <c r="BJ630" s="17" t="s">
        <v>84</v>
      </c>
      <c r="BK630" s="238">
        <f>ROUND(I630*H630,2)</f>
        <v>0</v>
      </c>
      <c r="BL630" s="17" t="s">
        <v>227</v>
      </c>
      <c r="BM630" s="237" t="s">
        <v>880</v>
      </c>
    </row>
    <row r="631" s="2" customFormat="1">
      <c r="A631" s="38"/>
      <c r="B631" s="39"/>
      <c r="C631" s="40"/>
      <c r="D631" s="239" t="s">
        <v>179</v>
      </c>
      <c r="E631" s="40"/>
      <c r="F631" s="240" t="s">
        <v>881</v>
      </c>
      <c r="G631" s="40"/>
      <c r="H631" s="40"/>
      <c r="I631" s="241"/>
      <c r="J631" s="40"/>
      <c r="K631" s="40"/>
      <c r="L631" s="44"/>
      <c r="M631" s="242"/>
      <c r="N631" s="243"/>
      <c r="O631" s="91"/>
      <c r="P631" s="91"/>
      <c r="Q631" s="91"/>
      <c r="R631" s="91"/>
      <c r="S631" s="91"/>
      <c r="T631" s="92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179</v>
      </c>
      <c r="AU631" s="17" t="s">
        <v>86</v>
      </c>
    </row>
    <row r="632" s="13" customFormat="1">
      <c r="A632" s="13"/>
      <c r="B632" s="244"/>
      <c r="C632" s="245"/>
      <c r="D632" s="246" t="s">
        <v>181</v>
      </c>
      <c r="E632" s="247" t="s">
        <v>1</v>
      </c>
      <c r="F632" s="248" t="s">
        <v>882</v>
      </c>
      <c r="G632" s="245"/>
      <c r="H632" s="249">
        <v>4.984</v>
      </c>
      <c r="I632" s="250"/>
      <c r="J632" s="245"/>
      <c r="K632" s="245"/>
      <c r="L632" s="251"/>
      <c r="M632" s="252"/>
      <c r="N632" s="253"/>
      <c r="O632" s="253"/>
      <c r="P632" s="253"/>
      <c r="Q632" s="253"/>
      <c r="R632" s="253"/>
      <c r="S632" s="253"/>
      <c r="T632" s="254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5" t="s">
        <v>181</v>
      </c>
      <c r="AU632" s="255" t="s">
        <v>86</v>
      </c>
      <c r="AV632" s="13" t="s">
        <v>86</v>
      </c>
      <c r="AW632" s="13" t="s">
        <v>33</v>
      </c>
      <c r="AX632" s="13" t="s">
        <v>76</v>
      </c>
      <c r="AY632" s="255" t="s">
        <v>171</v>
      </c>
    </row>
    <row r="633" s="14" customFormat="1">
      <c r="A633" s="14"/>
      <c r="B633" s="256"/>
      <c r="C633" s="257"/>
      <c r="D633" s="246" t="s">
        <v>181</v>
      </c>
      <c r="E633" s="258" t="s">
        <v>1</v>
      </c>
      <c r="F633" s="259" t="s">
        <v>189</v>
      </c>
      <c r="G633" s="257"/>
      <c r="H633" s="260">
        <v>4.984</v>
      </c>
      <c r="I633" s="261"/>
      <c r="J633" s="257"/>
      <c r="K633" s="257"/>
      <c r="L633" s="262"/>
      <c r="M633" s="263"/>
      <c r="N633" s="264"/>
      <c r="O633" s="264"/>
      <c r="P633" s="264"/>
      <c r="Q633" s="264"/>
      <c r="R633" s="264"/>
      <c r="S633" s="264"/>
      <c r="T633" s="26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6" t="s">
        <v>181</v>
      </c>
      <c r="AU633" s="266" t="s">
        <v>86</v>
      </c>
      <c r="AV633" s="14" t="s">
        <v>178</v>
      </c>
      <c r="AW633" s="14" t="s">
        <v>33</v>
      </c>
      <c r="AX633" s="14" t="s">
        <v>84</v>
      </c>
      <c r="AY633" s="266" t="s">
        <v>171</v>
      </c>
    </row>
    <row r="634" s="2" customFormat="1" ht="16.5" customHeight="1">
      <c r="A634" s="38"/>
      <c r="B634" s="39"/>
      <c r="C634" s="267" t="s">
        <v>529</v>
      </c>
      <c r="D634" s="267" t="s">
        <v>304</v>
      </c>
      <c r="E634" s="268" t="s">
        <v>883</v>
      </c>
      <c r="F634" s="269" t="s">
        <v>884</v>
      </c>
      <c r="G634" s="270" t="s">
        <v>231</v>
      </c>
      <c r="H634" s="271">
        <v>0.39200000000000002</v>
      </c>
      <c r="I634" s="272"/>
      <c r="J634" s="273">
        <f>ROUND(I634*H634,2)</f>
        <v>0</v>
      </c>
      <c r="K634" s="269" t="s">
        <v>177</v>
      </c>
      <c r="L634" s="274"/>
      <c r="M634" s="275" t="s">
        <v>1</v>
      </c>
      <c r="N634" s="276" t="s">
        <v>41</v>
      </c>
      <c r="O634" s="91"/>
      <c r="P634" s="235">
        <f>O634*H634</f>
        <v>0</v>
      </c>
      <c r="Q634" s="235">
        <v>1</v>
      </c>
      <c r="R634" s="235">
        <f>Q634*H634</f>
        <v>0.39200000000000002</v>
      </c>
      <c r="S634" s="235">
        <v>0</v>
      </c>
      <c r="T634" s="236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37" t="s">
        <v>271</v>
      </c>
      <c r="AT634" s="237" t="s">
        <v>304</v>
      </c>
      <c r="AU634" s="237" t="s">
        <v>86</v>
      </c>
      <c r="AY634" s="17" t="s">
        <v>171</v>
      </c>
      <c r="BE634" s="238">
        <f>IF(N634="základní",J634,0)</f>
        <v>0</v>
      </c>
      <c r="BF634" s="238">
        <f>IF(N634="snížená",J634,0)</f>
        <v>0</v>
      </c>
      <c r="BG634" s="238">
        <f>IF(N634="zákl. přenesená",J634,0)</f>
        <v>0</v>
      </c>
      <c r="BH634" s="238">
        <f>IF(N634="sníž. přenesená",J634,0)</f>
        <v>0</v>
      </c>
      <c r="BI634" s="238">
        <f>IF(N634="nulová",J634,0)</f>
        <v>0</v>
      </c>
      <c r="BJ634" s="17" t="s">
        <v>84</v>
      </c>
      <c r="BK634" s="238">
        <f>ROUND(I634*H634,2)</f>
        <v>0</v>
      </c>
      <c r="BL634" s="17" t="s">
        <v>227</v>
      </c>
      <c r="BM634" s="237" t="s">
        <v>885</v>
      </c>
    </row>
    <row r="635" s="13" customFormat="1">
      <c r="A635" s="13"/>
      <c r="B635" s="244"/>
      <c r="C635" s="245"/>
      <c r="D635" s="246" t="s">
        <v>181</v>
      </c>
      <c r="E635" s="247" t="s">
        <v>1</v>
      </c>
      <c r="F635" s="248" t="s">
        <v>886</v>
      </c>
      <c r="G635" s="245"/>
      <c r="H635" s="249">
        <v>0.39200000000000002</v>
      </c>
      <c r="I635" s="250"/>
      <c r="J635" s="245"/>
      <c r="K635" s="245"/>
      <c r="L635" s="251"/>
      <c r="M635" s="252"/>
      <c r="N635" s="253"/>
      <c r="O635" s="253"/>
      <c r="P635" s="253"/>
      <c r="Q635" s="253"/>
      <c r="R635" s="253"/>
      <c r="S635" s="253"/>
      <c r="T635" s="25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5" t="s">
        <v>181</v>
      </c>
      <c r="AU635" s="255" t="s">
        <v>86</v>
      </c>
      <c r="AV635" s="13" t="s">
        <v>86</v>
      </c>
      <c r="AW635" s="13" t="s">
        <v>33</v>
      </c>
      <c r="AX635" s="13" t="s">
        <v>76</v>
      </c>
      <c r="AY635" s="255" t="s">
        <v>171</v>
      </c>
    </row>
    <row r="636" s="14" customFormat="1">
      <c r="A636" s="14"/>
      <c r="B636" s="256"/>
      <c r="C636" s="257"/>
      <c r="D636" s="246" t="s">
        <v>181</v>
      </c>
      <c r="E636" s="258" t="s">
        <v>1</v>
      </c>
      <c r="F636" s="259" t="s">
        <v>189</v>
      </c>
      <c r="G636" s="257"/>
      <c r="H636" s="260">
        <v>0.39200000000000002</v>
      </c>
      <c r="I636" s="261"/>
      <c r="J636" s="257"/>
      <c r="K636" s="257"/>
      <c r="L636" s="262"/>
      <c r="M636" s="263"/>
      <c r="N636" s="264"/>
      <c r="O636" s="264"/>
      <c r="P636" s="264"/>
      <c r="Q636" s="264"/>
      <c r="R636" s="264"/>
      <c r="S636" s="264"/>
      <c r="T636" s="265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6" t="s">
        <v>181</v>
      </c>
      <c r="AU636" s="266" t="s">
        <v>86</v>
      </c>
      <c r="AV636" s="14" t="s">
        <v>178</v>
      </c>
      <c r="AW636" s="14" t="s">
        <v>33</v>
      </c>
      <c r="AX636" s="14" t="s">
        <v>84</v>
      </c>
      <c r="AY636" s="266" t="s">
        <v>171</v>
      </c>
    </row>
    <row r="637" s="2" customFormat="1" ht="24.15" customHeight="1">
      <c r="A637" s="38"/>
      <c r="B637" s="39"/>
      <c r="C637" s="226" t="s">
        <v>887</v>
      </c>
      <c r="D637" s="226" t="s">
        <v>173</v>
      </c>
      <c r="E637" s="227" t="s">
        <v>888</v>
      </c>
      <c r="F637" s="228" t="s">
        <v>889</v>
      </c>
      <c r="G637" s="229" t="s">
        <v>176</v>
      </c>
      <c r="H637" s="230">
        <v>484</v>
      </c>
      <c r="I637" s="231"/>
      <c r="J637" s="232">
        <f>ROUND(I637*H637,2)</f>
        <v>0</v>
      </c>
      <c r="K637" s="228" t="s">
        <v>177</v>
      </c>
      <c r="L637" s="44"/>
      <c r="M637" s="233" t="s">
        <v>1</v>
      </c>
      <c r="N637" s="234" t="s">
        <v>41</v>
      </c>
      <c r="O637" s="91"/>
      <c r="P637" s="235">
        <f>O637*H637</f>
        <v>0</v>
      </c>
      <c r="Q637" s="235">
        <v>0</v>
      </c>
      <c r="R637" s="235">
        <f>Q637*H637</f>
        <v>0</v>
      </c>
      <c r="S637" s="235">
        <v>0</v>
      </c>
      <c r="T637" s="236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37" t="s">
        <v>227</v>
      </c>
      <c r="AT637" s="237" t="s">
        <v>173</v>
      </c>
      <c r="AU637" s="237" t="s">
        <v>86</v>
      </c>
      <c r="AY637" s="17" t="s">
        <v>171</v>
      </c>
      <c r="BE637" s="238">
        <f>IF(N637="základní",J637,0)</f>
        <v>0</v>
      </c>
      <c r="BF637" s="238">
        <f>IF(N637="snížená",J637,0)</f>
        <v>0</v>
      </c>
      <c r="BG637" s="238">
        <f>IF(N637="zákl. přenesená",J637,0)</f>
        <v>0</v>
      </c>
      <c r="BH637" s="238">
        <f>IF(N637="sníž. přenesená",J637,0)</f>
        <v>0</v>
      </c>
      <c r="BI637" s="238">
        <f>IF(N637="nulová",J637,0)</f>
        <v>0</v>
      </c>
      <c r="BJ637" s="17" t="s">
        <v>84</v>
      </c>
      <c r="BK637" s="238">
        <f>ROUND(I637*H637,2)</f>
        <v>0</v>
      </c>
      <c r="BL637" s="17" t="s">
        <v>227</v>
      </c>
      <c r="BM637" s="237" t="s">
        <v>890</v>
      </c>
    </row>
    <row r="638" s="2" customFormat="1">
      <c r="A638" s="38"/>
      <c r="B638" s="39"/>
      <c r="C638" s="40"/>
      <c r="D638" s="239" t="s">
        <v>179</v>
      </c>
      <c r="E638" s="40"/>
      <c r="F638" s="240" t="s">
        <v>891</v>
      </c>
      <c r="G638" s="40"/>
      <c r="H638" s="40"/>
      <c r="I638" s="241"/>
      <c r="J638" s="40"/>
      <c r="K638" s="40"/>
      <c r="L638" s="44"/>
      <c r="M638" s="242"/>
      <c r="N638" s="243"/>
      <c r="O638" s="91"/>
      <c r="P638" s="91"/>
      <c r="Q638" s="91"/>
      <c r="R638" s="91"/>
      <c r="S638" s="91"/>
      <c r="T638" s="92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T638" s="17" t="s">
        <v>179</v>
      </c>
      <c r="AU638" s="17" t="s">
        <v>86</v>
      </c>
    </row>
    <row r="639" s="2" customFormat="1" ht="24.15" customHeight="1">
      <c r="A639" s="38"/>
      <c r="B639" s="39"/>
      <c r="C639" s="267" t="s">
        <v>537</v>
      </c>
      <c r="D639" s="267" t="s">
        <v>304</v>
      </c>
      <c r="E639" s="268" t="s">
        <v>892</v>
      </c>
      <c r="F639" s="269" t="s">
        <v>893</v>
      </c>
      <c r="G639" s="270" t="s">
        <v>198</v>
      </c>
      <c r="H639" s="271">
        <v>38.719999999999999</v>
      </c>
      <c r="I639" s="272"/>
      <c r="J639" s="273">
        <f>ROUND(I639*H639,2)</f>
        <v>0</v>
      </c>
      <c r="K639" s="269" t="s">
        <v>177</v>
      </c>
      <c r="L639" s="274"/>
      <c r="M639" s="275" t="s">
        <v>1</v>
      </c>
      <c r="N639" s="276" t="s">
        <v>41</v>
      </c>
      <c r="O639" s="91"/>
      <c r="P639" s="235">
        <f>O639*H639</f>
        <v>0</v>
      </c>
      <c r="Q639" s="235">
        <v>0.59999999999999998</v>
      </c>
      <c r="R639" s="235">
        <f>Q639*H639</f>
        <v>23.231999999999999</v>
      </c>
      <c r="S639" s="235">
        <v>0</v>
      </c>
      <c r="T639" s="236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37" t="s">
        <v>271</v>
      </c>
      <c r="AT639" s="237" t="s">
        <v>304</v>
      </c>
      <c r="AU639" s="237" t="s">
        <v>86</v>
      </c>
      <c r="AY639" s="17" t="s">
        <v>171</v>
      </c>
      <c r="BE639" s="238">
        <f>IF(N639="základní",J639,0)</f>
        <v>0</v>
      </c>
      <c r="BF639" s="238">
        <f>IF(N639="snížená",J639,0)</f>
        <v>0</v>
      </c>
      <c r="BG639" s="238">
        <f>IF(N639="zákl. přenesená",J639,0)</f>
        <v>0</v>
      </c>
      <c r="BH639" s="238">
        <f>IF(N639="sníž. přenesená",J639,0)</f>
        <v>0</v>
      </c>
      <c r="BI639" s="238">
        <f>IF(N639="nulová",J639,0)</f>
        <v>0</v>
      </c>
      <c r="BJ639" s="17" t="s">
        <v>84</v>
      </c>
      <c r="BK639" s="238">
        <f>ROUND(I639*H639,2)</f>
        <v>0</v>
      </c>
      <c r="BL639" s="17" t="s">
        <v>227</v>
      </c>
      <c r="BM639" s="237" t="s">
        <v>894</v>
      </c>
    </row>
    <row r="640" s="13" customFormat="1">
      <c r="A640" s="13"/>
      <c r="B640" s="244"/>
      <c r="C640" s="245"/>
      <c r="D640" s="246" t="s">
        <v>181</v>
      </c>
      <c r="E640" s="247" t="s">
        <v>1</v>
      </c>
      <c r="F640" s="248" t="s">
        <v>895</v>
      </c>
      <c r="G640" s="245"/>
      <c r="H640" s="249">
        <v>38.719999999999999</v>
      </c>
      <c r="I640" s="250"/>
      <c r="J640" s="245"/>
      <c r="K640" s="245"/>
      <c r="L640" s="251"/>
      <c r="M640" s="252"/>
      <c r="N640" s="253"/>
      <c r="O640" s="253"/>
      <c r="P640" s="253"/>
      <c r="Q640" s="253"/>
      <c r="R640" s="253"/>
      <c r="S640" s="253"/>
      <c r="T640" s="25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55" t="s">
        <v>181</v>
      </c>
      <c r="AU640" s="255" t="s">
        <v>86</v>
      </c>
      <c r="AV640" s="13" t="s">
        <v>86</v>
      </c>
      <c r="AW640" s="13" t="s">
        <v>33</v>
      </c>
      <c r="AX640" s="13" t="s">
        <v>76</v>
      </c>
      <c r="AY640" s="255" t="s">
        <v>171</v>
      </c>
    </row>
    <row r="641" s="14" customFormat="1">
      <c r="A641" s="14"/>
      <c r="B641" s="256"/>
      <c r="C641" s="257"/>
      <c r="D641" s="246" t="s">
        <v>181</v>
      </c>
      <c r="E641" s="258" t="s">
        <v>1</v>
      </c>
      <c r="F641" s="259" t="s">
        <v>189</v>
      </c>
      <c r="G641" s="257"/>
      <c r="H641" s="260">
        <v>38.719999999999999</v>
      </c>
      <c r="I641" s="261"/>
      <c r="J641" s="257"/>
      <c r="K641" s="257"/>
      <c r="L641" s="262"/>
      <c r="M641" s="263"/>
      <c r="N641" s="264"/>
      <c r="O641" s="264"/>
      <c r="P641" s="264"/>
      <c r="Q641" s="264"/>
      <c r="R641" s="264"/>
      <c r="S641" s="264"/>
      <c r="T641" s="26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6" t="s">
        <v>181</v>
      </c>
      <c r="AU641" s="266" t="s">
        <v>86</v>
      </c>
      <c r="AV641" s="14" t="s">
        <v>178</v>
      </c>
      <c r="AW641" s="14" t="s">
        <v>33</v>
      </c>
      <c r="AX641" s="14" t="s">
        <v>84</v>
      </c>
      <c r="AY641" s="266" t="s">
        <v>171</v>
      </c>
    </row>
    <row r="642" s="2" customFormat="1" ht="24.15" customHeight="1">
      <c r="A642" s="38"/>
      <c r="B642" s="39"/>
      <c r="C642" s="226" t="s">
        <v>896</v>
      </c>
      <c r="D642" s="226" t="s">
        <v>173</v>
      </c>
      <c r="E642" s="227" t="s">
        <v>897</v>
      </c>
      <c r="F642" s="228" t="s">
        <v>898</v>
      </c>
      <c r="G642" s="229" t="s">
        <v>176</v>
      </c>
      <c r="H642" s="230">
        <v>484</v>
      </c>
      <c r="I642" s="231"/>
      <c r="J642" s="232">
        <f>ROUND(I642*H642,2)</f>
        <v>0</v>
      </c>
      <c r="K642" s="228" t="s">
        <v>177</v>
      </c>
      <c r="L642" s="44"/>
      <c r="M642" s="233" t="s">
        <v>1</v>
      </c>
      <c r="N642" s="234" t="s">
        <v>41</v>
      </c>
      <c r="O642" s="91"/>
      <c r="P642" s="235">
        <f>O642*H642</f>
        <v>0</v>
      </c>
      <c r="Q642" s="235">
        <v>0</v>
      </c>
      <c r="R642" s="235">
        <f>Q642*H642</f>
        <v>0</v>
      </c>
      <c r="S642" s="235">
        <v>0</v>
      </c>
      <c r="T642" s="236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37" t="s">
        <v>227</v>
      </c>
      <c r="AT642" s="237" t="s">
        <v>173</v>
      </c>
      <c r="AU642" s="237" t="s">
        <v>86</v>
      </c>
      <c r="AY642" s="17" t="s">
        <v>171</v>
      </c>
      <c r="BE642" s="238">
        <f>IF(N642="základní",J642,0)</f>
        <v>0</v>
      </c>
      <c r="BF642" s="238">
        <f>IF(N642="snížená",J642,0)</f>
        <v>0</v>
      </c>
      <c r="BG642" s="238">
        <f>IF(N642="zákl. přenesená",J642,0)</f>
        <v>0</v>
      </c>
      <c r="BH642" s="238">
        <f>IF(N642="sníž. přenesená",J642,0)</f>
        <v>0</v>
      </c>
      <c r="BI642" s="238">
        <f>IF(N642="nulová",J642,0)</f>
        <v>0</v>
      </c>
      <c r="BJ642" s="17" t="s">
        <v>84</v>
      </c>
      <c r="BK642" s="238">
        <f>ROUND(I642*H642,2)</f>
        <v>0</v>
      </c>
      <c r="BL642" s="17" t="s">
        <v>227</v>
      </c>
      <c r="BM642" s="237" t="s">
        <v>899</v>
      </c>
    </row>
    <row r="643" s="2" customFormat="1">
      <c r="A643" s="38"/>
      <c r="B643" s="39"/>
      <c r="C643" s="40"/>
      <c r="D643" s="239" t="s">
        <v>179</v>
      </c>
      <c r="E643" s="40"/>
      <c r="F643" s="240" t="s">
        <v>900</v>
      </c>
      <c r="G643" s="40"/>
      <c r="H643" s="40"/>
      <c r="I643" s="241"/>
      <c r="J643" s="40"/>
      <c r="K643" s="40"/>
      <c r="L643" s="44"/>
      <c r="M643" s="242"/>
      <c r="N643" s="243"/>
      <c r="O643" s="91"/>
      <c r="P643" s="91"/>
      <c r="Q643" s="91"/>
      <c r="R643" s="91"/>
      <c r="S643" s="91"/>
      <c r="T643" s="92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T643" s="17" t="s">
        <v>179</v>
      </c>
      <c r="AU643" s="17" t="s">
        <v>86</v>
      </c>
    </row>
    <row r="644" s="2" customFormat="1" ht="16.5" customHeight="1">
      <c r="A644" s="38"/>
      <c r="B644" s="39"/>
      <c r="C644" s="267" t="s">
        <v>547</v>
      </c>
      <c r="D644" s="267" t="s">
        <v>304</v>
      </c>
      <c r="E644" s="268" t="s">
        <v>901</v>
      </c>
      <c r="F644" s="269" t="s">
        <v>902</v>
      </c>
      <c r="G644" s="270" t="s">
        <v>536</v>
      </c>
      <c r="H644" s="271">
        <v>36300</v>
      </c>
      <c r="I644" s="272"/>
      <c r="J644" s="273">
        <f>ROUND(I644*H644,2)</f>
        <v>0</v>
      </c>
      <c r="K644" s="269" t="s">
        <v>177</v>
      </c>
      <c r="L644" s="274"/>
      <c r="M644" s="275" t="s">
        <v>1</v>
      </c>
      <c r="N644" s="276" t="s">
        <v>41</v>
      </c>
      <c r="O644" s="91"/>
      <c r="P644" s="235">
        <f>O644*H644</f>
        <v>0</v>
      </c>
      <c r="Q644" s="235">
        <v>8.0000000000000007E-05</v>
      </c>
      <c r="R644" s="235">
        <f>Q644*H644</f>
        <v>2.9040000000000004</v>
      </c>
      <c r="S644" s="235">
        <v>0</v>
      </c>
      <c r="T644" s="236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37" t="s">
        <v>271</v>
      </c>
      <c r="AT644" s="237" t="s">
        <v>304</v>
      </c>
      <c r="AU644" s="237" t="s">
        <v>86</v>
      </c>
      <c r="AY644" s="17" t="s">
        <v>171</v>
      </c>
      <c r="BE644" s="238">
        <f>IF(N644="základní",J644,0)</f>
        <v>0</v>
      </c>
      <c r="BF644" s="238">
        <f>IF(N644="snížená",J644,0)</f>
        <v>0</v>
      </c>
      <c r="BG644" s="238">
        <f>IF(N644="zákl. přenesená",J644,0)</f>
        <v>0</v>
      </c>
      <c r="BH644" s="238">
        <f>IF(N644="sníž. přenesená",J644,0)</f>
        <v>0</v>
      </c>
      <c r="BI644" s="238">
        <f>IF(N644="nulová",J644,0)</f>
        <v>0</v>
      </c>
      <c r="BJ644" s="17" t="s">
        <v>84</v>
      </c>
      <c r="BK644" s="238">
        <f>ROUND(I644*H644,2)</f>
        <v>0</v>
      </c>
      <c r="BL644" s="17" t="s">
        <v>227</v>
      </c>
      <c r="BM644" s="237" t="s">
        <v>903</v>
      </c>
    </row>
    <row r="645" s="2" customFormat="1" ht="33" customHeight="1">
      <c r="A645" s="38"/>
      <c r="B645" s="39"/>
      <c r="C645" s="226" t="s">
        <v>904</v>
      </c>
      <c r="D645" s="226" t="s">
        <v>173</v>
      </c>
      <c r="E645" s="227" t="s">
        <v>905</v>
      </c>
      <c r="F645" s="228" t="s">
        <v>906</v>
      </c>
      <c r="G645" s="229" t="s">
        <v>231</v>
      </c>
      <c r="H645" s="230">
        <v>30.457000000000001</v>
      </c>
      <c r="I645" s="231"/>
      <c r="J645" s="232">
        <f>ROUND(I645*H645,2)</f>
        <v>0</v>
      </c>
      <c r="K645" s="228" t="s">
        <v>177</v>
      </c>
      <c r="L645" s="44"/>
      <c r="M645" s="233" t="s">
        <v>1</v>
      </c>
      <c r="N645" s="234" t="s">
        <v>41</v>
      </c>
      <c r="O645" s="91"/>
      <c r="P645" s="235">
        <f>O645*H645</f>
        <v>0</v>
      </c>
      <c r="Q645" s="235">
        <v>0</v>
      </c>
      <c r="R645" s="235">
        <f>Q645*H645</f>
        <v>0</v>
      </c>
      <c r="S645" s="235">
        <v>0</v>
      </c>
      <c r="T645" s="236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37" t="s">
        <v>227</v>
      </c>
      <c r="AT645" s="237" t="s">
        <v>173</v>
      </c>
      <c r="AU645" s="237" t="s">
        <v>86</v>
      </c>
      <c r="AY645" s="17" t="s">
        <v>171</v>
      </c>
      <c r="BE645" s="238">
        <f>IF(N645="základní",J645,0)</f>
        <v>0</v>
      </c>
      <c r="BF645" s="238">
        <f>IF(N645="snížená",J645,0)</f>
        <v>0</v>
      </c>
      <c r="BG645" s="238">
        <f>IF(N645="zákl. přenesená",J645,0)</f>
        <v>0</v>
      </c>
      <c r="BH645" s="238">
        <f>IF(N645="sníž. přenesená",J645,0)</f>
        <v>0</v>
      </c>
      <c r="BI645" s="238">
        <f>IF(N645="nulová",J645,0)</f>
        <v>0</v>
      </c>
      <c r="BJ645" s="17" t="s">
        <v>84</v>
      </c>
      <c r="BK645" s="238">
        <f>ROUND(I645*H645,2)</f>
        <v>0</v>
      </c>
      <c r="BL645" s="17" t="s">
        <v>227</v>
      </c>
      <c r="BM645" s="237" t="s">
        <v>907</v>
      </c>
    </row>
    <row r="646" s="2" customFormat="1">
      <c r="A646" s="38"/>
      <c r="B646" s="39"/>
      <c r="C646" s="40"/>
      <c r="D646" s="239" t="s">
        <v>179</v>
      </c>
      <c r="E646" s="40"/>
      <c r="F646" s="240" t="s">
        <v>908</v>
      </c>
      <c r="G646" s="40"/>
      <c r="H646" s="40"/>
      <c r="I646" s="241"/>
      <c r="J646" s="40"/>
      <c r="K646" s="40"/>
      <c r="L646" s="44"/>
      <c r="M646" s="242"/>
      <c r="N646" s="243"/>
      <c r="O646" s="91"/>
      <c r="P646" s="91"/>
      <c r="Q646" s="91"/>
      <c r="R646" s="91"/>
      <c r="S646" s="91"/>
      <c r="T646" s="92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T646" s="17" t="s">
        <v>179</v>
      </c>
      <c r="AU646" s="17" t="s">
        <v>86</v>
      </c>
    </row>
    <row r="647" s="12" customFormat="1" ht="22.8" customHeight="1">
      <c r="A647" s="12"/>
      <c r="B647" s="210"/>
      <c r="C647" s="211"/>
      <c r="D647" s="212" t="s">
        <v>75</v>
      </c>
      <c r="E647" s="224" t="s">
        <v>909</v>
      </c>
      <c r="F647" s="224" t="s">
        <v>910</v>
      </c>
      <c r="G647" s="211"/>
      <c r="H647" s="211"/>
      <c r="I647" s="214"/>
      <c r="J647" s="225">
        <f>BK647</f>
        <v>0</v>
      </c>
      <c r="K647" s="211"/>
      <c r="L647" s="216"/>
      <c r="M647" s="217"/>
      <c r="N647" s="218"/>
      <c r="O647" s="218"/>
      <c r="P647" s="219">
        <f>SUM(P648:P677)</f>
        <v>0</v>
      </c>
      <c r="Q647" s="218"/>
      <c r="R647" s="219">
        <f>SUM(R648:R677)</f>
        <v>5.3510945999999997</v>
      </c>
      <c r="S647" s="218"/>
      <c r="T647" s="220">
        <f>SUM(T648:T677)</f>
        <v>1.21</v>
      </c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R647" s="221" t="s">
        <v>86</v>
      </c>
      <c r="AT647" s="222" t="s">
        <v>75</v>
      </c>
      <c r="AU647" s="222" t="s">
        <v>84</v>
      </c>
      <c r="AY647" s="221" t="s">
        <v>171</v>
      </c>
      <c r="BK647" s="223">
        <f>SUM(BK648:BK677)</f>
        <v>0</v>
      </c>
    </row>
    <row r="648" s="2" customFormat="1" ht="24.15" customHeight="1">
      <c r="A648" s="38"/>
      <c r="B648" s="39"/>
      <c r="C648" s="226" t="s">
        <v>559</v>
      </c>
      <c r="D648" s="226" t="s">
        <v>173</v>
      </c>
      <c r="E648" s="227" t="s">
        <v>911</v>
      </c>
      <c r="F648" s="228" t="s">
        <v>912</v>
      </c>
      <c r="G648" s="229" t="s">
        <v>176</v>
      </c>
      <c r="H648" s="230">
        <v>484</v>
      </c>
      <c r="I648" s="231"/>
      <c r="J648" s="232">
        <f>ROUND(I648*H648,2)</f>
        <v>0</v>
      </c>
      <c r="K648" s="228" t="s">
        <v>177</v>
      </c>
      <c r="L648" s="44"/>
      <c r="M648" s="233" t="s">
        <v>1</v>
      </c>
      <c r="N648" s="234" t="s">
        <v>41</v>
      </c>
      <c r="O648" s="91"/>
      <c r="P648" s="235">
        <f>O648*H648</f>
        <v>0</v>
      </c>
      <c r="Q648" s="235">
        <v>0</v>
      </c>
      <c r="R648" s="235">
        <f>Q648*H648</f>
        <v>0</v>
      </c>
      <c r="S648" s="235">
        <v>0.0025000000000000001</v>
      </c>
      <c r="T648" s="236">
        <f>S648*H648</f>
        <v>1.21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37" t="s">
        <v>227</v>
      </c>
      <c r="AT648" s="237" t="s">
        <v>173</v>
      </c>
      <c r="AU648" s="237" t="s">
        <v>86</v>
      </c>
      <c r="AY648" s="17" t="s">
        <v>171</v>
      </c>
      <c r="BE648" s="238">
        <f>IF(N648="základní",J648,0)</f>
        <v>0</v>
      </c>
      <c r="BF648" s="238">
        <f>IF(N648="snížená",J648,0)</f>
        <v>0</v>
      </c>
      <c r="BG648" s="238">
        <f>IF(N648="zákl. přenesená",J648,0)</f>
        <v>0</v>
      </c>
      <c r="BH648" s="238">
        <f>IF(N648="sníž. přenesená",J648,0)</f>
        <v>0</v>
      </c>
      <c r="BI648" s="238">
        <f>IF(N648="nulová",J648,0)</f>
        <v>0</v>
      </c>
      <c r="BJ648" s="17" t="s">
        <v>84</v>
      </c>
      <c r="BK648" s="238">
        <f>ROUND(I648*H648,2)</f>
        <v>0</v>
      </c>
      <c r="BL648" s="17" t="s">
        <v>227</v>
      </c>
      <c r="BM648" s="237" t="s">
        <v>913</v>
      </c>
    </row>
    <row r="649" s="2" customFormat="1">
      <c r="A649" s="38"/>
      <c r="B649" s="39"/>
      <c r="C649" s="40"/>
      <c r="D649" s="239" t="s">
        <v>179</v>
      </c>
      <c r="E649" s="40"/>
      <c r="F649" s="240" t="s">
        <v>914</v>
      </c>
      <c r="G649" s="40"/>
      <c r="H649" s="40"/>
      <c r="I649" s="241"/>
      <c r="J649" s="40"/>
      <c r="K649" s="40"/>
      <c r="L649" s="44"/>
      <c r="M649" s="242"/>
      <c r="N649" s="243"/>
      <c r="O649" s="91"/>
      <c r="P649" s="91"/>
      <c r="Q649" s="91"/>
      <c r="R649" s="91"/>
      <c r="S649" s="91"/>
      <c r="T649" s="92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7" t="s">
        <v>179</v>
      </c>
      <c r="AU649" s="17" t="s">
        <v>86</v>
      </c>
    </row>
    <row r="650" s="13" customFormat="1">
      <c r="A650" s="13"/>
      <c r="B650" s="244"/>
      <c r="C650" s="245"/>
      <c r="D650" s="246" t="s">
        <v>181</v>
      </c>
      <c r="E650" s="247" t="s">
        <v>1</v>
      </c>
      <c r="F650" s="248" t="s">
        <v>805</v>
      </c>
      <c r="G650" s="245"/>
      <c r="H650" s="249">
        <v>484</v>
      </c>
      <c r="I650" s="250"/>
      <c r="J650" s="245"/>
      <c r="K650" s="245"/>
      <c r="L650" s="251"/>
      <c r="M650" s="252"/>
      <c r="N650" s="253"/>
      <c r="O650" s="253"/>
      <c r="P650" s="253"/>
      <c r="Q650" s="253"/>
      <c r="R650" s="253"/>
      <c r="S650" s="253"/>
      <c r="T650" s="25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5" t="s">
        <v>181</v>
      </c>
      <c r="AU650" s="255" t="s">
        <v>86</v>
      </c>
      <c r="AV650" s="13" t="s">
        <v>86</v>
      </c>
      <c r="AW650" s="13" t="s">
        <v>33</v>
      </c>
      <c r="AX650" s="13" t="s">
        <v>76</v>
      </c>
      <c r="AY650" s="255" t="s">
        <v>171</v>
      </c>
    </row>
    <row r="651" s="14" customFormat="1">
      <c r="A651" s="14"/>
      <c r="B651" s="256"/>
      <c r="C651" s="257"/>
      <c r="D651" s="246" t="s">
        <v>181</v>
      </c>
      <c r="E651" s="258" t="s">
        <v>1</v>
      </c>
      <c r="F651" s="259" t="s">
        <v>189</v>
      </c>
      <c r="G651" s="257"/>
      <c r="H651" s="260">
        <v>484</v>
      </c>
      <c r="I651" s="261"/>
      <c r="J651" s="257"/>
      <c r="K651" s="257"/>
      <c r="L651" s="262"/>
      <c r="M651" s="263"/>
      <c r="N651" s="264"/>
      <c r="O651" s="264"/>
      <c r="P651" s="264"/>
      <c r="Q651" s="264"/>
      <c r="R651" s="264"/>
      <c r="S651" s="264"/>
      <c r="T651" s="26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6" t="s">
        <v>181</v>
      </c>
      <c r="AU651" s="266" t="s">
        <v>86</v>
      </c>
      <c r="AV651" s="14" t="s">
        <v>178</v>
      </c>
      <c r="AW651" s="14" t="s">
        <v>33</v>
      </c>
      <c r="AX651" s="14" t="s">
        <v>84</v>
      </c>
      <c r="AY651" s="266" t="s">
        <v>171</v>
      </c>
    </row>
    <row r="652" s="2" customFormat="1" ht="33" customHeight="1">
      <c r="A652" s="38"/>
      <c r="B652" s="39"/>
      <c r="C652" s="226" t="s">
        <v>915</v>
      </c>
      <c r="D652" s="226" t="s">
        <v>173</v>
      </c>
      <c r="E652" s="227" t="s">
        <v>916</v>
      </c>
      <c r="F652" s="228" t="s">
        <v>917</v>
      </c>
      <c r="G652" s="229" t="s">
        <v>176</v>
      </c>
      <c r="H652" s="230">
        <v>1112.1600000000001</v>
      </c>
      <c r="I652" s="231"/>
      <c r="J652" s="232">
        <f>ROUND(I652*H652,2)</f>
        <v>0</v>
      </c>
      <c r="K652" s="228" t="s">
        <v>177</v>
      </c>
      <c r="L652" s="44"/>
      <c r="M652" s="233" t="s">
        <v>1</v>
      </c>
      <c r="N652" s="234" t="s">
        <v>41</v>
      </c>
      <c r="O652" s="91"/>
      <c r="P652" s="235">
        <f>O652*H652</f>
        <v>0</v>
      </c>
      <c r="Q652" s="235">
        <v>0.00116</v>
      </c>
      <c r="R652" s="235">
        <f>Q652*H652</f>
        <v>1.2901056000000002</v>
      </c>
      <c r="S652" s="235">
        <v>0</v>
      </c>
      <c r="T652" s="236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37" t="s">
        <v>227</v>
      </c>
      <c r="AT652" s="237" t="s">
        <v>173</v>
      </c>
      <c r="AU652" s="237" t="s">
        <v>86</v>
      </c>
      <c r="AY652" s="17" t="s">
        <v>171</v>
      </c>
      <c r="BE652" s="238">
        <f>IF(N652="základní",J652,0)</f>
        <v>0</v>
      </c>
      <c r="BF652" s="238">
        <f>IF(N652="snížená",J652,0)</f>
        <v>0</v>
      </c>
      <c r="BG652" s="238">
        <f>IF(N652="zákl. přenesená",J652,0)</f>
        <v>0</v>
      </c>
      <c r="BH652" s="238">
        <f>IF(N652="sníž. přenesená",J652,0)</f>
        <v>0</v>
      </c>
      <c r="BI652" s="238">
        <f>IF(N652="nulová",J652,0)</f>
        <v>0</v>
      </c>
      <c r="BJ652" s="17" t="s">
        <v>84</v>
      </c>
      <c r="BK652" s="238">
        <f>ROUND(I652*H652,2)</f>
        <v>0</v>
      </c>
      <c r="BL652" s="17" t="s">
        <v>227</v>
      </c>
      <c r="BM652" s="237" t="s">
        <v>918</v>
      </c>
    </row>
    <row r="653" s="2" customFormat="1">
      <c r="A653" s="38"/>
      <c r="B653" s="39"/>
      <c r="C653" s="40"/>
      <c r="D653" s="239" t="s">
        <v>179</v>
      </c>
      <c r="E653" s="40"/>
      <c r="F653" s="240" t="s">
        <v>919</v>
      </c>
      <c r="G653" s="40"/>
      <c r="H653" s="40"/>
      <c r="I653" s="241"/>
      <c r="J653" s="40"/>
      <c r="K653" s="40"/>
      <c r="L653" s="44"/>
      <c r="M653" s="242"/>
      <c r="N653" s="243"/>
      <c r="O653" s="91"/>
      <c r="P653" s="91"/>
      <c r="Q653" s="91"/>
      <c r="R653" s="91"/>
      <c r="S653" s="91"/>
      <c r="T653" s="92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179</v>
      </c>
      <c r="AU653" s="17" t="s">
        <v>86</v>
      </c>
    </row>
    <row r="654" s="13" customFormat="1">
      <c r="A654" s="13"/>
      <c r="B654" s="244"/>
      <c r="C654" s="245"/>
      <c r="D654" s="246" t="s">
        <v>181</v>
      </c>
      <c r="E654" s="247" t="s">
        <v>1</v>
      </c>
      <c r="F654" s="248" t="s">
        <v>920</v>
      </c>
      <c r="G654" s="245"/>
      <c r="H654" s="249">
        <v>1038</v>
      </c>
      <c r="I654" s="250"/>
      <c r="J654" s="245"/>
      <c r="K654" s="245"/>
      <c r="L654" s="251"/>
      <c r="M654" s="252"/>
      <c r="N654" s="253"/>
      <c r="O654" s="253"/>
      <c r="P654" s="253"/>
      <c r="Q654" s="253"/>
      <c r="R654" s="253"/>
      <c r="S654" s="253"/>
      <c r="T654" s="25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5" t="s">
        <v>181</v>
      </c>
      <c r="AU654" s="255" t="s">
        <v>86</v>
      </c>
      <c r="AV654" s="13" t="s">
        <v>86</v>
      </c>
      <c r="AW654" s="13" t="s">
        <v>33</v>
      </c>
      <c r="AX654" s="13" t="s">
        <v>76</v>
      </c>
      <c r="AY654" s="255" t="s">
        <v>171</v>
      </c>
    </row>
    <row r="655" s="13" customFormat="1">
      <c r="A655" s="13"/>
      <c r="B655" s="244"/>
      <c r="C655" s="245"/>
      <c r="D655" s="246" t="s">
        <v>181</v>
      </c>
      <c r="E655" s="247" t="s">
        <v>1</v>
      </c>
      <c r="F655" s="248" t="s">
        <v>921</v>
      </c>
      <c r="G655" s="245"/>
      <c r="H655" s="249">
        <v>74.159999999999997</v>
      </c>
      <c r="I655" s="250"/>
      <c r="J655" s="245"/>
      <c r="K655" s="245"/>
      <c r="L655" s="251"/>
      <c r="M655" s="252"/>
      <c r="N655" s="253"/>
      <c r="O655" s="253"/>
      <c r="P655" s="253"/>
      <c r="Q655" s="253"/>
      <c r="R655" s="253"/>
      <c r="S655" s="253"/>
      <c r="T655" s="25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5" t="s">
        <v>181</v>
      </c>
      <c r="AU655" s="255" t="s">
        <v>86</v>
      </c>
      <c r="AV655" s="13" t="s">
        <v>86</v>
      </c>
      <c r="AW655" s="13" t="s">
        <v>33</v>
      </c>
      <c r="AX655" s="13" t="s">
        <v>76</v>
      </c>
      <c r="AY655" s="255" t="s">
        <v>171</v>
      </c>
    </row>
    <row r="656" s="14" customFormat="1">
      <c r="A656" s="14"/>
      <c r="B656" s="256"/>
      <c r="C656" s="257"/>
      <c r="D656" s="246" t="s">
        <v>181</v>
      </c>
      <c r="E656" s="258" t="s">
        <v>1</v>
      </c>
      <c r="F656" s="259" t="s">
        <v>184</v>
      </c>
      <c r="G656" s="257"/>
      <c r="H656" s="260">
        <v>1112.1600000000001</v>
      </c>
      <c r="I656" s="261"/>
      <c r="J656" s="257"/>
      <c r="K656" s="257"/>
      <c r="L656" s="262"/>
      <c r="M656" s="263"/>
      <c r="N656" s="264"/>
      <c r="O656" s="264"/>
      <c r="P656" s="264"/>
      <c r="Q656" s="264"/>
      <c r="R656" s="264"/>
      <c r="S656" s="264"/>
      <c r="T656" s="265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6" t="s">
        <v>181</v>
      </c>
      <c r="AU656" s="266" t="s">
        <v>86</v>
      </c>
      <c r="AV656" s="14" t="s">
        <v>178</v>
      </c>
      <c r="AW656" s="14" t="s">
        <v>33</v>
      </c>
      <c r="AX656" s="14" t="s">
        <v>84</v>
      </c>
      <c r="AY656" s="266" t="s">
        <v>171</v>
      </c>
    </row>
    <row r="657" s="2" customFormat="1" ht="24.15" customHeight="1">
      <c r="A657" s="38"/>
      <c r="B657" s="39"/>
      <c r="C657" s="226" t="s">
        <v>562</v>
      </c>
      <c r="D657" s="226" t="s">
        <v>173</v>
      </c>
      <c r="E657" s="227" t="s">
        <v>922</v>
      </c>
      <c r="F657" s="228" t="s">
        <v>923</v>
      </c>
      <c r="G657" s="229" t="s">
        <v>176</v>
      </c>
      <c r="H657" s="230">
        <v>13.598000000000001</v>
      </c>
      <c r="I657" s="231"/>
      <c r="J657" s="232">
        <f>ROUND(I657*H657,2)</f>
        <v>0</v>
      </c>
      <c r="K657" s="228" t="s">
        <v>177</v>
      </c>
      <c r="L657" s="44"/>
      <c r="M657" s="233" t="s">
        <v>1</v>
      </c>
      <c r="N657" s="234" t="s">
        <v>41</v>
      </c>
      <c r="O657" s="91"/>
      <c r="P657" s="235">
        <f>O657*H657</f>
        <v>0</v>
      </c>
      <c r="Q657" s="235">
        <v>0</v>
      </c>
      <c r="R657" s="235">
        <f>Q657*H657</f>
        <v>0</v>
      </c>
      <c r="S657" s="235">
        <v>0</v>
      </c>
      <c r="T657" s="236">
        <f>S657*H657</f>
        <v>0</v>
      </c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R657" s="237" t="s">
        <v>227</v>
      </c>
      <c r="AT657" s="237" t="s">
        <v>173</v>
      </c>
      <c r="AU657" s="237" t="s">
        <v>86</v>
      </c>
      <c r="AY657" s="17" t="s">
        <v>171</v>
      </c>
      <c r="BE657" s="238">
        <f>IF(N657="základní",J657,0)</f>
        <v>0</v>
      </c>
      <c r="BF657" s="238">
        <f>IF(N657="snížená",J657,0)</f>
        <v>0</v>
      </c>
      <c r="BG657" s="238">
        <f>IF(N657="zákl. přenesená",J657,0)</f>
        <v>0</v>
      </c>
      <c r="BH657" s="238">
        <f>IF(N657="sníž. přenesená",J657,0)</f>
        <v>0</v>
      </c>
      <c r="BI657" s="238">
        <f>IF(N657="nulová",J657,0)</f>
        <v>0</v>
      </c>
      <c r="BJ657" s="17" t="s">
        <v>84</v>
      </c>
      <c r="BK657" s="238">
        <f>ROUND(I657*H657,2)</f>
        <v>0</v>
      </c>
      <c r="BL657" s="17" t="s">
        <v>227</v>
      </c>
      <c r="BM657" s="237" t="s">
        <v>924</v>
      </c>
    </row>
    <row r="658" s="2" customFormat="1">
      <c r="A658" s="38"/>
      <c r="B658" s="39"/>
      <c r="C658" s="40"/>
      <c r="D658" s="239" t="s">
        <v>179</v>
      </c>
      <c r="E658" s="40"/>
      <c r="F658" s="240" t="s">
        <v>925</v>
      </c>
      <c r="G658" s="40"/>
      <c r="H658" s="40"/>
      <c r="I658" s="241"/>
      <c r="J658" s="40"/>
      <c r="K658" s="40"/>
      <c r="L658" s="44"/>
      <c r="M658" s="242"/>
      <c r="N658" s="243"/>
      <c r="O658" s="91"/>
      <c r="P658" s="91"/>
      <c r="Q658" s="91"/>
      <c r="R658" s="91"/>
      <c r="S658" s="91"/>
      <c r="T658" s="92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T658" s="17" t="s">
        <v>179</v>
      </c>
      <c r="AU658" s="17" t="s">
        <v>86</v>
      </c>
    </row>
    <row r="659" s="13" customFormat="1">
      <c r="A659" s="13"/>
      <c r="B659" s="244"/>
      <c r="C659" s="245"/>
      <c r="D659" s="246" t="s">
        <v>181</v>
      </c>
      <c r="E659" s="247" t="s">
        <v>1</v>
      </c>
      <c r="F659" s="248" t="s">
        <v>926</v>
      </c>
      <c r="G659" s="245"/>
      <c r="H659" s="249">
        <v>6.4480000000000004</v>
      </c>
      <c r="I659" s="250"/>
      <c r="J659" s="245"/>
      <c r="K659" s="245"/>
      <c r="L659" s="251"/>
      <c r="M659" s="252"/>
      <c r="N659" s="253"/>
      <c r="O659" s="253"/>
      <c r="P659" s="253"/>
      <c r="Q659" s="253"/>
      <c r="R659" s="253"/>
      <c r="S659" s="253"/>
      <c r="T659" s="25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55" t="s">
        <v>181</v>
      </c>
      <c r="AU659" s="255" t="s">
        <v>86</v>
      </c>
      <c r="AV659" s="13" t="s">
        <v>86</v>
      </c>
      <c r="AW659" s="13" t="s">
        <v>33</v>
      </c>
      <c r="AX659" s="13" t="s">
        <v>76</v>
      </c>
      <c r="AY659" s="255" t="s">
        <v>171</v>
      </c>
    </row>
    <row r="660" s="13" customFormat="1">
      <c r="A660" s="13"/>
      <c r="B660" s="244"/>
      <c r="C660" s="245"/>
      <c r="D660" s="246" t="s">
        <v>181</v>
      </c>
      <c r="E660" s="247" t="s">
        <v>1</v>
      </c>
      <c r="F660" s="248" t="s">
        <v>927</v>
      </c>
      <c r="G660" s="245"/>
      <c r="H660" s="249">
        <v>7.1500000000000004</v>
      </c>
      <c r="I660" s="250"/>
      <c r="J660" s="245"/>
      <c r="K660" s="245"/>
      <c r="L660" s="251"/>
      <c r="M660" s="252"/>
      <c r="N660" s="253"/>
      <c r="O660" s="253"/>
      <c r="P660" s="253"/>
      <c r="Q660" s="253"/>
      <c r="R660" s="253"/>
      <c r="S660" s="253"/>
      <c r="T660" s="254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55" t="s">
        <v>181</v>
      </c>
      <c r="AU660" s="255" t="s">
        <v>86</v>
      </c>
      <c r="AV660" s="13" t="s">
        <v>86</v>
      </c>
      <c r="AW660" s="13" t="s">
        <v>33</v>
      </c>
      <c r="AX660" s="13" t="s">
        <v>76</v>
      </c>
      <c r="AY660" s="255" t="s">
        <v>171</v>
      </c>
    </row>
    <row r="661" s="14" customFormat="1">
      <c r="A661" s="14"/>
      <c r="B661" s="256"/>
      <c r="C661" s="257"/>
      <c r="D661" s="246" t="s">
        <v>181</v>
      </c>
      <c r="E661" s="258" t="s">
        <v>1</v>
      </c>
      <c r="F661" s="259" t="s">
        <v>184</v>
      </c>
      <c r="G661" s="257"/>
      <c r="H661" s="260">
        <v>13.598000000000001</v>
      </c>
      <c r="I661" s="261"/>
      <c r="J661" s="257"/>
      <c r="K661" s="257"/>
      <c r="L661" s="262"/>
      <c r="M661" s="263"/>
      <c r="N661" s="264"/>
      <c r="O661" s="264"/>
      <c r="P661" s="264"/>
      <c r="Q661" s="264"/>
      <c r="R661" s="264"/>
      <c r="S661" s="264"/>
      <c r="T661" s="265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66" t="s">
        <v>181</v>
      </c>
      <c r="AU661" s="266" t="s">
        <v>86</v>
      </c>
      <c r="AV661" s="14" t="s">
        <v>178</v>
      </c>
      <c r="AW661" s="14" t="s">
        <v>33</v>
      </c>
      <c r="AX661" s="14" t="s">
        <v>84</v>
      </c>
      <c r="AY661" s="266" t="s">
        <v>171</v>
      </c>
    </row>
    <row r="662" s="2" customFormat="1" ht="24.15" customHeight="1">
      <c r="A662" s="38"/>
      <c r="B662" s="39"/>
      <c r="C662" s="267" t="s">
        <v>928</v>
      </c>
      <c r="D662" s="267" t="s">
        <v>304</v>
      </c>
      <c r="E662" s="268" t="s">
        <v>929</v>
      </c>
      <c r="F662" s="269" t="s">
        <v>930</v>
      </c>
      <c r="G662" s="270" t="s">
        <v>176</v>
      </c>
      <c r="H662" s="271">
        <v>13.869999999999999</v>
      </c>
      <c r="I662" s="272"/>
      <c r="J662" s="273">
        <f>ROUND(I662*H662,2)</f>
        <v>0</v>
      </c>
      <c r="K662" s="269" t="s">
        <v>177</v>
      </c>
      <c r="L662" s="274"/>
      <c r="M662" s="275" t="s">
        <v>1</v>
      </c>
      <c r="N662" s="276" t="s">
        <v>41</v>
      </c>
      <c r="O662" s="91"/>
      <c r="P662" s="235">
        <f>O662*H662</f>
        <v>0</v>
      </c>
      <c r="Q662" s="235">
        <v>0.002</v>
      </c>
      <c r="R662" s="235">
        <f>Q662*H662</f>
        <v>0.027739999999999997</v>
      </c>
      <c r="S662" s="235">
        <v>0</v>
      </c>
      <c r="T662" s="236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37" t="s">
        <v>271</v>
      </c>
      <c r="AT662" s="237" t="s">
        <v>304</v>
      </c>
      <c r="AU662" s="237" t="s">
        <v>86</v>
      </c>
      <c r="AY662" s="17" t="s">
        <v>171</v>
      </c>
      <c r="BE662" s="238">
        <f>IF(N662="základní",J662,0)</f>
        <v>0</v>
      </c>
      <c r="BF662" s="238">
        <f>IF(N662="snížená",J662,0)</f>
        <v>0</v>
      </c>
      <c r="BG662" s="238">
        <f>IF(N662="zákl. přenesená",J662,0)</f>
        <v>0</v>
      </c>
      <c r="BH662" s="238">
        <f>IF(N662="sníž. přenesená",J662,0)</f>
        <v>0</v>
      </c>
      <c r="BI662" s="238">
        <f>IF(N662="nulová",J662,0)</f>
        <v>0</v>
      </c>
      <c r="BJ662" s="17" t="s">
        <v>84</v>
      </c>
      <c r="BK662" s="238">
        <f>ROUND(I662*H662,2)</f>
        <v>0</v>
      </c>
      <c r="BL662" s="17" t="s">
        <v>227</v>
      </c>
      <c r="BM662" s="237" t="s">
        <v>931</v>
      </c>
    </row>
    <row r="663" s="13" customFormat="1">
      <c r="A663" s="13"/>
      <c r="B663" s="244"/>
      <c r="C663" s="245"/>
      <c r="D663" s="246" t="s">
        <v>181</v>
      </c>
      <c r="E663" s="247" t="s">
        <v>1</v>
      </c>
      <c r="F663" s="248" t="s">
        <v>932</v>
      </c>
      <c r="G663" s="245"/>
      <c r="H663" s="249">
        <v>13.869999999999999</v>
      </c>
      <c r="I663" s="250"/>
      <c r="J663" s="245"/>
      <c r="K663" s="245"/>
      <c r="L663" s="251"/>
      <c r="M663" s="252"/>
      <c r="N663" s="253"/>
      <c r="O663" s="253"/>
      <c r="P663" s="253"/>
      <c r="Q663" s="253"/>
      <c r="R663" s="253"/>
      <c r="S663" s="253"/>
      <c r="T663" s="25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5" t="s">
        <v>181</v>
      </c>
      <c r="AU663" s="255" t="s">
        <v>86</v>
      </c>
      <c r="AV663" s="13" t="s">
        <v>86</v>
      </c>
      <c r="AW663" s="13" t="s">
        <v>33</v>
      </c>
      <c r="AX663" s="13" t="s">
        <v>76</v>
      </c>
      <c r="AY663" s="255" t="s">
        <v>171</v>
      </c>
    </row>
    <row r="664" s="14" customFormat="1">
      <c r="A664" s="14"/>
      <c r="B664" s="256"/>
      <c r="C664" s="257"/>
      <c r="D664" s="246" t="s">
        <v>181</v>
      </c>
      <c r="E664" s="258" t="s">
        <v>1</v>
      </c>
      <c r="F664" s="259" t="s">
        <v>189</v>
      </c>
      <c r="G664" s="257"/>
      <c r="H664" s="260">
        <v>13.869999999999999</v>
      </c>
      <c r="I664" s="261"/>
      <c r="J664" s="257"/>
      <c r="K664" s="257"/>
      <c r="L664" s="262"/>
      <c r="M664" s="263"/>
      <c r="N664" s="264"/>
      <c r="O664" s="264"/>
      <c r="P664" s="264"/>
      <c r="Q664" s="264"/>
      <c r="R664" s="264"/>
      <c r="S664" s="264"/>
      <c r="T664" s="26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6" t="s">
        <v>181</v>
      </c>
      <c r="AU664" s="266" t="s">
        <v>86</v>
      </c>
      <c r="AV664" s="14" t="s">
        <v>178</v>
      </c>
      <c r="AW664" s="14" t="s">
        <v>33</v>
      </c>
      <c r="AX664" s="14" t="s">
        <v>84</v>
      </c>
      <c r="AY664" s="266" t="s">
        <v>171</v>
      </c>
    </row>
    <row r="665" s="2" customFormat="1" ht="24.15" customHeight="1">
      <c r="A665" s="38"/>
      <c r="B665" s="39"/>
      <c r="C665" s="267" t="s">
        <v>566</v>
      </c>
      <c r="D665" s="267" t="s">
        <v>304</v>
      </c>
      <c r="E665" s="268" t="s">
        <v>933</v>
      </c>
      <c r="F665" s="269" t="s">
        <v>934</v>
      </c>
      <c r="G665" s="270" t="s">
        <v>176</v>
      </c>
      <c r="H665" s="271">
        <v>1149.2139999999999</v>
      </c>
      <c r="I665" s="272"/>
      <c r="J665" s="273">
        <f>ROUND(I665*H665,2)</f>
        <v>0</v>
      </c>
      <c r="K665" s="269" t="s">
        <v>177</v>
      </c>
      <c r="L665" s="274"/>
      <c r="M665" s="275" t="s">
        <v>1</v>
      </c>
      <c r="N665" s="276" t="s">
        <v>41</v>
      </c>
      <c r="O665" s="91"/>
      <c r="P665" s="235">
        <f>O665*H665</f>
        <v>0</v>
      </c>
      <c r="Q665" s="235">
        <v>0.0035000000000000001</v>
      </c>
      <c r="R665" s="235">
        <f>Q665*H665</f>
        <v>4.0222489999999995</v>
      </c>
      <c r="S665" s="235">
        <v>0</v>
      </c>
      <c r="T665" s="236">
        <f>S665*H665</f>
        <v>0</v>
      </c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R665" s="237" t="s">
        <v>271</v>
      </c>
      <c r="AT665" s="237" t="s">
        <v>304</v>
      </c>
      <c r="AU665" s="237" t="s">
        <v>86</v>
      </c>
      <c r="AY665" s="17" t="s">
        <v>171</v>
      </c>
      <c r="BE665" s="238">
        <f>IF(N665="základní",J665,0)</f>
        <v>0</v>
      </c>
      <c r="BF665" s="238">
        <f>IF(N665="snížená",J665,0)</f>
        <v>0</v>
      </c>
      <c r="BG665" s="238">
        <f>IF(N665="zákl. přenesená",J665,0)</f>
        <v>0</v>
      </c>
      <c r="BH665" s="238">
        <f>IF(N665="sníž. přenesená",J665,0)</f>
        <v>0</v>
      </c>
      <c r="BI665" s="238">
        <f>IF(N665="nulová",J665,0)</f>
        <v>0</v>
      </c>
      <c r="BJ665" s="17" t="s">
        <v>84</v>
      </c>
      <c r="BK665" s="238">
        <f>ROUND(I665*H665,2)</f>
        <v>0</v>
      </c>
      <c r="BL665" s="17" t="s">
        <v>227</v>
      </c>
      <c r="BM665" s="237" t="s">
        <v>935</v>
      </c>
    </row>
    <row r="666" s="13" customFormat="1">
      <c r="A666" s="13"/>
      <c r="B666" s="244"/>
      <c r="C666" s="245"/>
      <c r="D666" s="246" t="s">
        <v>181</v>
      </c>
      <c r="E666" s="247" t="s">
        <v>1</v>
      </c>
      <c r="F666" s="248" t="s">
        <v>936</v>
      </c>
      <c r="G666" s="245"/>
      <c r="H666" s="249">
        <v>1149.2139999999999</v>
      </c>
      <c r="I666" s="250"/>
      <c r="J666" s="245"/>
      <c r="K666" s="245"/>
      <c r="L666" s="251"/>
      <c r="M666" s="252"/>
      <c r="N666" s="253"/>
      <c r="O666" s="253"/>
      <c r="P666" s="253"/>
      <c r="Q666" s="253"/>
      <c r="R666" s="253"/>
      <c r="S666" s="253"/>
      <c r="T666" s="25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55" t="s">
        <v>181</v>
      </c>
      <c r="AU666" s="255" t="s">
        <v>86</v>
      </c>
      <c r="AV666" s="13" t="s">
        <v>86</v>
      </c>
      <c r="AW666" s="13" t="s">
        <v>33</v>
      </c>
      <c r="AX666" s="13" t="s">
        <v>76</v>
      </c>
      <c r="AY666" s="255" t="s">
        <v>171</v>
      </c>
    </row>
    <row r="667" s="14" customFormat="1">
      <c r="A667" s="14"/>
      <c r="B667" s="256"/>
      <c r="C667" s="257"/>
      <c r="D667" s="246" t="s">
        <v>181</v>
      </c>
      <c r="E667" s="258" t="s">
        <v>1</v>
      </c>
      <c r="F667" s="259" t="s">
        <v>189</v>
      </c>
      <c r="G667" s="257"/>
      <c r="H667" s="260">
        <v>1149.2139999999999</v>
      </c>
      <c r="I667" s="261"/>
      <c r="J667" s="257"/>
      <c r="K667" s="257"/>
      <c r="L667" s="262"/>
      <c r="M667" s="263"/>
      <c r="N667" s="264"/>
      <c r="O667" s="264"/>
      <c r="P667" s="264"/>
      <c r="Q667" s="264"/>
      <c r="R667" s="264"/>
      <c r="S667" s="264"/>
      <c r="T667" s="265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6" t="s">
        <v>181</v>
      </c>
      <c r="AU667" s="266" t="s">
        <v>86</v>
      </c>
      <c r="AV667" s="14" t="s">
        <v>178</v>
      </c>
      <c r="AW667" s="14" t="s">
        <v>33</v>
      </c>
      <c r="AX667" s="14" t="s">
        <v>84</v>
      </c>
      <c r="AY667" s="266" t="s">
        <v>171</v>
      </c>
    </row>
    <row r="668" s="2" customFormat="1" ht="24.15" customHeight="1">
      <c r="A668" s="38"/>
      <c r="B668" s="39"/>
      <c r="C668" s="226" t="s">
        <v>937</v>
      </c>
      <c r="D668" s="226" t="s">
        <v>173</v>
      </c>
      <c r="E668" s="227" t="s">
        <v>938</v>
      </c>
      <c r="F668" s="228" t="s">
        <v>939</v>
      </c>
      <c r="G668" s="229" t="s">
        <v>176</v>
      </c>
      <c r="H668" s="230">
        <v>14.52</v>
      </c>
      <c r="I668" s="231"/>
      <c r="J668" s="232">
        <f>ROUND(I668*H668,2)</f>
        <v>0</v>
      </c>
      <c r="K668" s="228" t="s">
        <v>177</v>
      </c>
      <c r="L668" s="44"/>
      <c r="M668" s="233" t="s">
        <v>1</v>
      </c>
      <c r="N668" s="234" t="s">
        <v>41</v>
      </c>
      <c r="O668" s="91"/>
      <c r="P668" s="235">
        <f>O668*H668</f>
        <v>0</v>
      </c>
      <c r="Q668" s="235">
        <v>0</v>
      </c>
      <c r="R668" s="235">
        <f>Q668*H668</f>
        <v>0</v>
      </c>
      <c r="S668" s="235">
        <v>0</v>
      </c>
      <c r="T668" s="236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37" t="s">
        <v>227</v>
      </c>
      <c r="AT668" s="237" t="s">
        <v>173</v>
      </c>
      <c r="AU668" s="237" t="s">
        <v>86</v>
      </c>
      <c r="AY668" s="17" t="s">
        <v>171</v>
      </c>
      <c r="BE668" s="238">
        <f>IF(N668="základní",J668,0)</f>
        <v>0</v>
      </c>
      <c r="BF668" s="238">
        <f>IF(N668="snížená",J668,0)</f>
        <v>0</v>
      </c>
      <c r="BG668" s="238">
        <f>IF(N668="zákl. přenesená",J668,0)</f>
        <v>0</v>
      </c>
      <c r="BH668" s="238">
        <f>IF(N668="sníž. přenesená",J668,0)</f>
        <v>0</v>
      </c>
      <c r="BI668" s="238">
        <f>IF(N668="nulová",J668,0)</f>
        <v>0</v>
      </c>
      <c r="BJ668" s="17" t="s">
        <v>84</v>
      </c>
      <c r="BK668" s="238">
        <f>ROUND(I668*H668,2)</f>
        <v>0</v>
      </c>
      <c r="BL668" s="17" t="s">
        <v>227</v>
      </c>
      <c r="BM668" s="237" t="s">
        <v>940</v>
      </c>
    </row>
    <row r="669" s="2" customFormat="1">
      <c r="A669" s="38"/>
      <c r="B669" s="39"/>
      <c r="C669" s="40"/>
      <c r="D669" s="239" t="s">
        <v>179</v>
      </c>
      <c r="E669" s="40"/>
      <c r="F669" s="240" t="s">
        <v>941</v>
      </c>
      <c r="G669" s="40"/>
      <c r="H669" s="40"/>
      <c r="I669" s="241"/>
      <c r="J669" s="40"/>
      <c r="K669" s="40"/>
      <c r="L669" s="44"/>
      <c r="M669" s="242"/>
      <c r="N669" s="243"/>
      <c r="O669" s="91"/>
      <c r="P669" s="91"/>
      <c r="Q669" s="91"/>
      <c r="R669" s="91"/>
      <c r="S669" s="91"/>
      <c r="T669" s="92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T669" s="17" t="s">
        <v>179</v>
      </c>
      <c r="AU669" s="17" t="s">
        <v>86</v>
      </c>
    </row>
    <row r="670" s="13" customFormat="1">
      <c r="A670" s="13"/>
      <c r="B670" s="244"/>
      <c r="C670" s="245"/>
      <c r="D670" s="246" t="s">
        <v>181</v>
      </c>
      <c r="E670" s="247" t="s">
        <v>1</v>
      </c>
      <c r="F670" s="248" t="s">
        <v>942</v>
      </c>
      <c r="G670" s="245"/>
      <c r="H670" s="249">
        <v>10.359999999999999</v>
      </c>
      <c r="I670" s="250"/>
      <c r="J670" s="245"/>
      <c r="K670" s="245"/>
      <c r="L670" s="251"/>
      <c r="M670" s="252"/>
      <c r="N670" s="253"/>
      <c r="O670" s="253"/>
      <c r="P670" s="253"/>
      <c r="Q670" s="253"/>
      <c r="R670" s="253"/>
      <c r="S670" s="253"/>
      <c r="T670" s="254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5" t="s">
        <v>181</v>
      </c>
      <c r="AU670" s="255" t="s">
        <v>86</v>
      </c>
      <c r="AV670" s="13" t="s">
        <v>86</v>
      </c>
      <c r="AW670" s="13" t="s">
        <v>33</v>
      </c>
      <c r="AX670" s="13" t="s">
        <v>76</v>
      </c>
      <c r="AY670" s="255" t="s">
        <v>171</v>
      </c>
    </row>
    <row r="671" s="13" customFormat="1">
      <c r="A671" s="13"/>
      <c r="B671" s="244"/>
      <c r="C671" s="245"/>
      <c r="D671" s="246" t="s">
        <v>181</v>
      </c>
      <c r="E671" s="247" t="s">
        <v>1</v>
      </c>
      <c r="F671" s="248" t="s">
        <v>943</v>
      </c>
      <c r="G671" s="245"/>
      <c r="H671" s="249">
        <v>4.1600000000000001</v>
      </c>
      <c r="I671" s="250"/>
      <c r="J671" s="245"/>
      <c r="K671" s="245"/>
      <c r="L671" s="251"/>
      <c r="M671" s="252"/>
      <c r="N671" s="253"/>
      <c r="O671" s="253"/>
      <c r="P671" s="253"/>
      <c r="Q671" s="253"/>
      <c r="R671" s="253"/>
      <c r="S671" s="253"/>
      <c r="T671" s="25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55" t="s">
        <v>181</v>
      </c>
      <c r="AU671" s="255" t="s">
        <v>86</v>
      </c>
      <c r="AV671" s="13" t="s">
        <v>86</v>
      </c>
      <c r="AW671" s="13" t="s">
        <v>33</v>
      </c>
      <c r="AX671" s="13" t="s">
        <v>76</v>
      </c>
      <c r="AY671" s="255" t="s">
        <v>171</v>
      </c>
    </row>
    <row r="672" s="14" customFormat="1">
      <c r="A672" s="14"/>
      <c r="B672" s="256"/>
      <c r="C672" s="257"/>
      <c r="D672" s="246" t="s">
        <v>181</v>
      </c>
      <c r="E672" s="258" t="s">
        <v>1</v>
      </c>
      <c r="F672" s="259" t="s">
        <v>184</v>
      </c>
      <c r="G672" s="257"/>
      <c r="H672" s="260">
        <v>14.52</v>
      </c>
      <c r="I672" s="261"/>
      <c r="J672" s="257"/>
      <c r="K672" s="257"/>
      <c r="L672" s="262"/>
      <c r="M672" s="263"/>
      <c r="N672" s="264"/>
      <c r="O672" s="264"/>
      <c r="P672" s="264"/>
      <c r="Q672" s="264"/>
      <c r="R672" s="264"/>
      <c r="S672" s="264"/>
      <c r="T672" s="26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6" t="s">
        <v>181</v>
      </c>
      <c r="AU672" s="266" t="s">
        <v>86</v>
      </c>
      <c r="AV672" s="14" t="s">
        <v>178</v>
      </c>
      <c r="AW672" s="14" t="s">
        <v>33</v>
      </c>
      <c r="AX672" s="14" t="s">
        <v>84</v>
      </c>
      <c r="AY672" s="266" t="s">
        <v>171</v>
      </c>
    </row>
    <row r="673" s="2" customFormat="1" ht="24.15" customHeight="1">
      <c r="A673" s="38"/>
      <c r="B673" s="39"/>
      <c r="C673" s="226" t="s">
        <v>569</v>
      </c>
      <c r="D673" s="226" t="s">
        <v>173</v>
      </c>
      <c r="E673" s="227" t="s">
        <v>944</v>
      </c>
      <c r="F673" s="228" t="s">
        <v>945</v>
      </c>
      <c r="G673" s="229" t="s">
        <v>536</v>
      </c>
      <c r="H673" s="230">
        <v>5</v>
      </c>
      <c r="I673" s="231"/>
      <c r="J673" s="232">
        <f>ROUND(I673*H673,2)</f>
        <v>0</v>
      </c>
      <c r="K673" s="228" t="s">
        <v>177</v>
      </c>
      <c r="L673" s="44"/>
      <c r="M673" s="233" t="s">
        <v>1</v>
      </c>
      <c r="N673" s="234" t="s">
        <v>41</v>
      </c>
      <c r="O673" s="91"/>
      <c r="P673" s="235">
        <f>O673*H673</f>
        <v>0</v>
      </c>
      <c r="Q673" s="235">
        <v>0</v>
      </c>
      <c r="R673" s="235">
        <f>Q673*H673</f>
        <v>0</v>
      </c>
      <c r="S673" s="235">
        <v>0</v>
      </c>
      <c r="T673" s="236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237" t="s">
        <v>227</v>
      </c>
      <c r="AT673" s="237" t="s">
        <v>173</v>
      </c>
      <c r="AU673" s="237" t="s">
        <v>86</v>
      </c>
      <c r="AY673" s="17" t="s">
        <v>171</v>
      </c>
      <c r="BE673" s="238">
        <f>IF(N673="základní",J673,0)</f>
        <v>0</v>
      </c>
      <c r="BF673" s="238">
        <f>IF(N673="snížená",J673,0)</f>
        <v>0</v>
      </c>
      <c r="BG673" s="238">
        <f>IF(N673="zákl. přenesená",J673,0)</f>
        <v>0</v>
      </c>
      <c r="BH673" s="238">
        <f>IF(N673="sníž. přenesená",J673,0)</f>
        <v>0</v>
      </c>
      <c r="BI673" s="238">
        <f>IF(N673="nulová",J673,0)</f>
        <v>0</v>
      </c>
      <c r="BJ673" s="17" t="s">
        <v>84</v>
      </c>
      <c r="BK673" s="238">
        <f>ROUND(I673*H673,2)</f>
        <v>0</v>
      </c>
      <c r="BL673" s="17" t="s">
        <v>227</v>
      </c>
      <c r="BM673" s="237" t="s">
        <v>946</v>
      </c>
    </row>
    <row r="674" s="2" customFormat="1">
      <c r="A674" s="38"/>
      <c r="B674" s="39"/>
      <c r="C674" s="40"/>
      <c r="D674" s="239" t="s">
        <v>179</v>
      </c>
      <c r="E674" s="40"/>
      <c r="F674" s="240" t="s">
        <v>947</v>
      </c>
      <c r="G674" s="40"/>
      <c r="H674" s="40"/>
      <c r="I674" s="241"/>
      <c r="J674" s="40"/>
      <c r="K674" s="40"/>
      <c r="L674" s="44"/>
      <c r="M674" s="242"/>
      <c r="N674" s="243"/>
      <c r="O674" s="91"/>
      <c r="P674" s="91"/>
      <c r="Q674" s="91"/>
      <c r="R674" s="91"/>
      <c r="S674" s="91"/>
      <c r="T674" s="92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T674" s="17" t="s">
        <v>179</v>
      </c>
      <c r="AU674" s="17" t="s">
        <v>86</v>
      </c>
    </row>
    <row r="675" s="2" customFormat="1" ht="16.5" customHeight="1">
      <c r="A675" s="38"/>
      <c r="B675" s="39"/>
      <c r="C675" s="267" t="s">
        <v>948</v>
      </c>
      <c r="D675" s="267" t="s">
        <v>304</v>
      </c>
      <c r="E675" s="268" t="s">
        <v>949</v>
      </c>
      <c r="F675" s="269" t="s">
        <v>950</v>
      </c>
      <c r="G675" s="270" t="s">
        <v>536</v>
      </c>
      <c r="H675" s="271">
        <v>5</v>
      </c>
      <c r="I675" s="272"/>
      <c r="J675" s="273">
        <f>ROUND(I675*H675,2)</f>
        <v>0</v>
      </c>
      <c r="K675" s="269" t="s">
        <v>177</v>
      </c>
      <c r="L675" s="274"/>
      <c r="M675" s="275" t="s">
        <v>1</v>
      </c>
      <c r="N675" s="276" t="s">
        <v>41</v>
      </c>
      <c r="O675" s="91"/>
      <c r="P675" s="235">
        <f>O675*H675</f>
        <v>0</v>
      </c>
      <c r="Q675" s="235">
        <v>0.0022000000000000001</v>
      </c>
      <c r="R675" s="235">
        <f>Q675*H675</f>
        <v>0.011000000000000001</v>
      </c>
      <c r="S675" s="235">
        <v>0</v>
      </c>
      <c r="T675" s="236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237" t="s">
        <v>271</v>
      </c>
      <c r="AT675" s="237" t="s">
        <v>304</v>
      </c>
      <c r="AU675" s="237" t="s">
        <v>86</v>
      </c>
      <c r="AY675" s="17" t="s">
        <v>171</v>
      </c>
      <c r="BE675" s="238">
        <f>IF(N675="základní",J675,0)</f>
        <v>0</v>
      </c>
      <c r="BF675" s="238">
        <f>IF(N675="snížená",J675,0)</f>
        <v>0</v>
      </c>
      <c r="BG675" s="238">
        <f>IF(N675="zákl. přenesená",J675,0)</f>
        <v>0</v>
      </c>
      <c r="BH675" s="238">
        <f>IF(N675="sníž. přenesená",J675,0)</f>
        <v>0</v>
      </c>
      <c r="BI675" s="238">
        <f>IF(N675="nulová",J675,0)</f>
        <v>0</v>
      </c>
      <c r="BJ675" s="17" t="s">
        <v>84</v>
      </c>
      <c r="BK675" s="238">
        <f>ROUND(I675*H675,2)</f>
        <v>0</v>
      </c>
      <c r="BL675" s="17" t="s">
        <v>227</v>
      </c>
      <c r="BM675" s="237" t="s">
        <v>951</v>
      </c>
    </row>
    <row r="676" s="2" customFormat="1" ht="33" customHeight="1">
      <c r="A676" s="38"/>
      <c r="B676" s="39"/>
      <c r="C676" s="226" t="s">
        <v>575</v>
      </c>
      <c r="D676" s="226" t="s">
        <v>173</v>
      </c>
      <c r="E676" s="227" t="s">
        <v>952</v>
      </c>
      <c r="F676" s="228" t="s">
        <v>953</v>
      </c>
      <c r="G676" s="229" t="s">
        <v>231</v>
      </c>
      <c r="H676" s="230">
        <v>5.351</v>
      </c>
      <c r="I676" s="231"/>
      <c r="J676" s="232">
        <f>ROUND(I676*H676,2)</f>
        <v>0</v>
      </c>
      <c r="K676" s="228" t="s">
        <v>177</v>
      </c>
      <c r="L676" s="44"/>
      <c r="M676" s="233" t="s">
        <v>1</v>
      </c>
      <c r="N676" s="234" t="s">
        <v>41</v>
      </c>
      <c r="O676" s="91"/>
      <c r="P676" s="235">
        <f>O676*H676</f>
        <v>0</v>
      </c>
      <c r="Q676" s="235">
        <v>0</v>
      </c>
      <c r="R676" s="235">
        <f>Q676*H676</f>
        <v>0</v>
      </c>
      <c r="S676" s="235">
        <v>0</v>
      </c>
      <c r="T676" s="236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37" t="s">
        <v>227</v>
      </c>
      <c r="AT676" s="237" t="s">
        <v>173</v>
      </c>
      <c r="AU676" s="237" t="s">
        <v>86</v>
      </c>
      <c r="AY676" s="17" t="s">
        <v>171</v>
      </c>
      <c r="BE676" s="238">
        <f>IF(N676="základní",J676,0)</f>
        <v>0</v>
      </c>
      <c r="BF676" s="238">
        <f>IF(N676="snížená",J676,0)</f>
        <v>0</v>
      </c>
      <c r="BG676" s="238">
        <f>IF(N676="zákl. přenesená",J676,0)</f>
        <v>0</v>
      </c>
      <c r="BH676" s="238">
        <f>IF(N676="sníž. přenesená",J676,0)</f>
        <v>0</v>
      </c>
      <c r="BI676" s="238">
        <f>IF(N676="nulová",J676,0)</f>
        <v>0</v>
      </c>
      <c r="BJ676" s="17" t="s">
        <v>84</v>
      </c>
      <c r="BK676" s="238">
        <f>ROUND(I676*H676,2)</f>
        <v>0</v>
      </c>
      <c r="BL676" s="17" t="s">
        <v>227</v>
      </c>
      <c r="BM676" s="237" t="s">
        <v>954</v>
      </c>
    </row>
    <row r="677" s="2" customFormat="1">
      <c r="A677" s="38"/>
      <c r="B677" s="39"/>
      <c r="C677" s="40"/>
      <c r="D677" s="239" t="s">
        <v>179</v>
      </c>
      <c r="E677" s="40"/>
      <c r="F677" s="240" t="s">
        <v>955</v>
      </c>
      <c r="G677" s="40"/>
      <c r="H677" s="40"/>
      <c r="I677" s="241"/>
      <c r="J677" s="40"/>
      <c r="K677" s="40"/>
      <c r="L677" s="44"/>
      <c r="M677" s="242"/>
      <c r="N677" s="243"/>
      <c r="O677" s="91"/>
      <c r="P677" s="91"/>
      <c r="Q677" s="91"/>
      <c r="R677" s="91"/>
      <c r="S677" s="91"/>
      <c r="T677" s="92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T677" s="17" t="s">
        <v>179</v>
      </c>
      <c r="AU677" s="17" t="s">
        <v>86</v>
      </c>
    </row>
    <row r="678" s="12" customFormat="1" ht="22.8" customHeight="1">
      <c r="A678" s="12"/>
      <c r="B678" s="210"/>
      <c r="C678" s="211"/>
      <c r="D678" s="212" t="s">
        <v>75</v>
      </c>
      <c r="E678" s="224" t="s">
        <v>956</v>
      </c>
      <c r="F678" s="224" t="s">
        <v>957</v>
      </c>
      <c r="G678" s="211"/>
      <c r="H678" s="211"/>
      <c r="I678" s="214"/>
      <c r="J678" s="225">
        <f>BK678</f>
        <v>0</v>
      </c>
      <c r="K678" s="211"/>
      <c r="L678" s="216"/>
      <c r="M678" s="217"/>
      <c r="N678" s="218"/>
      <c r="O678" s="218"/>
      <c r="P678" s="219">
        <f>SUM(P679:P684)</f>
        <v>0</v>
      </c>
      <c r="Q678" s="218"/>
      <c r="R678" s="219">
        <f>SUM(R679:R684)</f>
        <v>0.0014499999999999999</v>
      </c>
      <c r="S678" s="218"/>
      <c r="T678" s="220">
        <f>SUM(T679:T684)</f>
        <v>0.034099999999999998</v>
      </c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R678" s="221" t="s">
        <v>86</v>
      </c>
      <c r="AT678" s="222" t="s">
        <v>75</v>
      </c>
      <c r="AU678" s="222" t="s">
        <v>84</v>
      </c>
      <c r="AY678" s="221" t="s">
        <v>171</v>
      </c>
      <c r="BK678" s="223">
        <f>SUM(BK679:BK684)</f>
        <v>0</v>
      </c>
    </row>
    <row r="679" s="2" customFormat="1" ht="16.5" customHeight="1">
      <c r="A679" s="38"/>
      <c r="B679" s="39"/>
      <c r="C679" s="226" t="s">
        <v>958</v>
      </c>
      <c r="D679" s="226" t="s">
        <v>173</v>
      </c>
      <c r="E679" s="227" t="s">
        <v>959</v>
      </c>
      <c r="F679" s="228" t="s">
        <v>960</v>
      </c>
      <c r="G679" s="229" t="s">
        <v>536</v>
      </c>
      <c r="H679" s="230">
        <v>2</v>
      </c>
      <c r="I679" s="231"/>
      <c r="J679" s="232">
        <f>ROUND(I679*H679,2)</f>
        <v>0</v>
      </c>
      <c r="K679" s="228" t="s">
        <v>177</v>
      </c>
      <c r="L679" s="44"/>
      <c r="M679" s="233" t="s">
        <v>1</v>
      </c>
      <c r="N679" s="234" t="s">
        <v>41</v>
      </c>
      <c r="O679" s="91"/>
      <c r="P679" s="235">
        <f>O679*H679</f>
        <v>0</v>
      </c>
      <c r="Q679" s="235">
        <v>0</v>
      </c>
      <c r="R679" s="235">
        <f>Q679*H679</f>
        <v>0</v>
      </c>
      <c r="S679" s="235">
        <v>0.017049999999999999</v>
      </c>
      <c r="T679" s="236">
        <f>S679*H679</f>
        <v>0.034099999999999998</v>
      </c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R679" s="237" t="s">
        <v>227</v>
      </c>
      <c r="AT679" s="237" t="s">
        <v>173</v>
      </c>
      <c r="AU679" s="237" t="s">
        <v>86</v>
      </c>
      <c r="AY679" s="17" t="s">
        <v>171</v>
      </c>
      <c r="BE679" s="238">
        <f>IF(N679="základní",J679,0)</f>
        <v>0</v>
      </c>
      <c r="BF679" s="238">
        <f>IF(N679="snížená",J679,0)</f>
        <v>0</v>
      </c>
      <c r="BG679" s="238">
        <f>IF(N679="zákl. přenesená",J679,0)</f>
        <v>0</v>
      </c>
      <c r="BH679" s="238">
        <f>IF(N679="sníž. přenesená",J679,0)</f>
        <v>0</v>
      </c>
      <c r="BI679" s="238">
        <f>IF(N679="nulová",J679,0)</f>
        <v>0</v>
      </c>
      <c r="BJ679" s="17" t="s">
        <v>84</v>
      </c>
      <c r="BK679" s="238">
        <f>ROUND(I679*H679,2)</f>
        <v>0</v>
      </c>
      <c r="BL679" s="17" t="s">
        <v>227</v>
      </c>
      <c r="BM679" s="237" t="s">
        <v>961</v>
      </c>
    </row>
    <row r="680" s="2" customFormat="1">
      <c r="A680" s="38"/>
      <c r="B680" s="39"/>
      <c r="C680" s="40"/>
      <c r="D680" s="239" t="s">
        <v>179</v>
      </c>
      <c r="E680" s="40"/>
      <c r="F680" s="240" t="s">
        <v>962</v>
      </c>
      <c r="G680" s="40"/>
      <c r="H680" s="40"/>
      <c r="I680" s="241"/>
      <c r="J680" s="40"/>
      <c r="K680" s="40"/>
      <c r="L680" s="44"/>
      <c r="M680" s="242"/>
      <c r="N680" s="243"/>
      <c r="O680" s="91"/>
      <c r="P680" s="91"/>
      <c r="Q680" s="91"/>
      <c r="R680" s="91"/>
      <c r="S680" s="91"/>
      <c r="T680" s="92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7" t="s">
        <v>179</v>
      </c>
      <c r="AU680" s="17" t="s">
        <v>86</v>
      </c>
    </row>
    <row r="681" s="2" customFormat="1" ht="16.5" customHeight="1">
      <c r="A681" s="38"/>
      <c r="B681" s="39"/>
      <c r="C681" s="226" t="s">
        <v>578</v>
      </c>
      <c r="D681" s="226" t="s">
        <v>173</v>
      </c>
      <c r="E681" s="227" t="s">
        <v>963</v>
      </c>
      <c r="F681" s="228" t="s">
        <v>964</v>
      </c>
      <c r="G681" s="229" t="s">
        <v>536</v>
      </c>
      <c r="H681" s="230">
        <v>5</v>
      </c>
      <c r="I681" s="231"/>
      <c r="J681" s="232">
        <f>ROUND(I681*H681,2)</f>
        <v>0</v>
      </c>
      <c r="K681" s="228" t="s">
        <v>177</v>
      </c>
      <c r="L681" s="44"/>
      <c r="M681" s="233" t="s">
        <v>1</v>
      </c>
      <c r="N681" s="234" t="s">
        <v>41</v>
      </c>
      <c r="O681" s="91"/>
      <c r="P681" s="235">
        <f>O681*H681</f>
        <v>0</v>
      </c>
      <c r="Q681" s="235">
        <v>0.00029</v>
      </c>
      <c r="R681" s="235">
        <f>Q681*H681</f>
        <v>0.0014499999999999999</v>
      </c>
      <c r="S681" s="235">
        <v>0</v>
      </c>
      <c r="T681" s="236">
        <f>S681*H681</f>
        <v>0</v>
      </c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R681" s="237" t="s">
        <v>227</v>
      </c>
      <c r="AT681" s="237" t="s">
        <v>173</v>
      </c>
      <c r="AU681" s="237" t="s">
        <v>86</v>
      </c>
      <c r="AY681" s="17" t="s">
        <v>171</v>
      </c>
      <c r="BE681" s="238">
        <f>IF(N681="základní",J681,0)</f>
        <v>0</v>
      </c>
      <c r="BF681" s="238">
        <f>IF(N681="snížená",J681,0)</f>
        <v>0</v>
      </c>
      <c r="BG681" s="238">
        <f>IF(N681="zákl. přenesená",J681,0)</f>
        <v>0</v>
      </c>
      <c r="BH681" s="238">
        <f>IF(N681="sníž. přenesená",J681,0)</f>
        <v>0</v>
      </c>
      <c r="BI681" s="238">
        <f>IF(N681="nulová",J681,0)</f>
        <v>0</v>
      </c>
      <c r="BJ681" s="17" t="s">
        <v>84</v>
      </c>
      <c r="BK681" s="238">
        <f>ROUND(I681*H681,2)</f>
        <v>0</v>
      </c>
      <c r="BL681" s="17" t="s">
        <v>227</v>
      </c>
      <c r="BM681" s="237" t="s">
        <v>965</v>
      </c>
    </row>
    <row r="682" s="2" customFormat="1">
      <c r="A682" s="38"/>
      <c r="B682" s="39"/>
      <c r="C682" s="40"/>
      <c r="D682" s="239" t="s">
        <v>179</v>
      </c>
      <c r="E682" s="40"/>
      <c r="F682" s="240" t="s">
        <v>966</v>
      </c>
      <c r="G682" s="40"/>
      <c r="H682" s="40"/>
      <c r="I682" s="241"/>
      <c r="J682" s="40"/>
      <c r="K682" s="40"/>
      <c r="L682" s="44"/>
      <c r="M682" s="242"/>
      <c r="N682" s="243"/>
      <c r="O682" s="91"/>
      <c r="P682" s="91"/>
      <c r="Q682" s="91"/>
      <c r="R682" s="91"/>
      <c r="S682" s="91"/>
      <c r="T682" s="92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T682" s="17" t="s">
        <v>179</v>
      </c>
      <c r="AU682" s="17" t="s">
        <v>86</v>
      </c>
    </row>
    <row r="683" s="2" customFormat="1" ht="33" customHeight="1">
      <c r="A683" s="38"/>
      <c r="B683" s="39"/>
      <c r="C683" s="226" t="s">
        <v>967</v>
      </c>
      <c r="D683" s="226" t="s">
        <v>173</v>
      </c>
      <c r="E683" s="227" t="s">
        <v>968</v>
      </c>
      <c r="F683" s="228" t="s">
        <v>969</v>
      </c>
      <c r="G683" s="229" t="s">
        <v>231</v>
      </c>
      <c r="H683" s="230">
        <v>0.001</v>
      </c>
      <c r="I683" s="231"/>
      <c r="J683" s="232">
        <f>ROUND(I683*H683,2)</f>
        <v>0</v>
      </c>
      <c r="K683" s="228" t="s">
        <v>177</v>
      </c>
      <c r="L683" s="44"/>
      <c r="M683" s="233" t="s">
        <v>1</v>
      </c>
      <c r="N683" s="234" t="s">
        <v>41</v>
      </c>
      <c r="O683" s="91"/>
      <c r="P683" s="235">
        <f>O683*H683</f>
        <v>0</v>
      </c>
      <c r="Q683" s="235">
        <v>0</v>
      </c>
      <c r="R683" s="235">
        <f>Q683*H683</f>
        <v>0</v>
      </c>
      <c r="S683" s="235">
        <v>0</v>
      </c>
      <c r="T683" s="236">
        <f>S683*H683</f>
        <v>0</v>
      </c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R683" s="237" t="s">
        <v>227</v>
      </c>
      <c r="AT683" s="237" t="s">
        <v>173</v>
      </c>
      <c r="AU683" s="237" t="s">
        <v>86</v>
      </c>
      <c r="AY683" s="17" t="s">
        <v>171</v>
      </c>
      <c r="BE683" s="238">
        <f>IF(N683="základní",J683,0)</f>
        <v>0</v>
      </c>
      <c r="BF683" s="238">
        <f>IF(N683="snížená",J683,0)</f>
        <v>0</v>
      </c>
      <c r="BG683" s="238">
        <f>IF(N683="zákl. přenesená",J683,0)</f>
        <v>0</v>
      </c>
      <c r="BH683" s="238">
        <f>IF(N683="sníž. přenesená",J683,0)</f>
        <v>0</v>
      </c>
      <c r="BI683" s="238">
        <f>IF(N683="nulová",J683,0)</f>
        <v>0</v>
      </c>
      <c r="BJ683" s="17" t="s">
        <v>84</v>
      </c>
      <c r="BK683" s="238">
        <f>ROUND(I683*H683,2)</f>
        <v>0</v>
      </c>
      <c r="BL683" s="17" t="s">
        <v>227</v>
      </c>
      <c r="BM683" s="237" t="s">
        <v>970</v>
      </c>
    </row>
    <row r="684" s="2" customFormat="1">
      <c r="A684" s="38"/>
      <c r="B684" s="39"/>
      <c r="C684" s="40"/>
      <c r="D684" s="239" t="s">
        <v>179</v>
      </c>
      <c r="E684" s="40"/>
      <c r="F684" s="240" t="s">
        <v>971</v>
      </c>
      <c r="G684" s="40"/>
      <c r="H684" s="40"/>
      <c r="I684" s="241"/>
      <c r="J684" s="40"/>
      <c r="K684" s="40"/>
      <c r="L684" s="44"/>
      <c r="M684" s="242"/>
      <c r="N684" s="243"/>
      <c r="O684" s="91"/>
      <c r="P684" s="91"/>
      <c r="Q684" s="91"/>
      <c r="R684" s="91"/>
      <c r="S684" s="91"/>
      <c r="T684" s="92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T684" s="17" t="s">
        <v>179</v>
      </c>
      <c r="AU684" s="17" t="s">
        <v>86</v>
      </c>
    </row>
    <row r="685" s="12" customFormat="1" ht="22.8" customHeight="1">
      <c r="A685" s="12"/>
      <c r="B685" s="210"/>
      <c r="C685" s="211"/>
      <c r="D685" s="212" t="s">
        <v>75</v>
      </c>
      <c r="E685" s="224" t="s">
        <v>972</v>
      </c>
      <c r="F685" s="224" t="s">
        <v>973</v>
      </c>
      <c r="G685" s="211"/>
      <c r="H685" s="211"/>
      <c r="I685" s="214"/>
      <c r="J685" s="225">
        <f>BK685</f>
        <v>0</v>
      </c>
      <c r="K685" s="211"/>
      <c r="L685" s="216"/>
      <c r="M685" s="217"/>
      <c r="N685" s="218"/>
      <c r="O685" s="218"/>
      <c r="P685" s="219">
        <f>SUM(P686:P693)</f>
        <v>0</v>
      </c>
      <c r="Q685" s="218"/>
      <c r="R685" s="219">
        <f>SUM(R686:R693)</f>
        <v>0</v>
      </c>
      <c r="S685" s="218"/>
      <c r="T685" s="220">
        <f>SUM(T686:T693)</f>
        <v>0</v>
      </c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R685" s="221" t="s">
        <v>86</v>
      </c>
      <c r="AT685" s="222" t="s">
        <v>75</v>
      </c>
      <c r="AU685" s="222" t="s">
        <v>84</v>
      </c>
      <c r="AY685" s="221" t="s">
        <v>171</v>
      </c>
      <c r="BK685" s="223">
        <f>SUM(BK686:BK693)</f>
        <v>0</v>
      </c>
    </row>
    <row r="686" s="2" customFormat="1" ht="24.15" customHeight="1">
      <c r="A686" s="38"/>
      <c r="B686" s="39"/>
      <c r="C686" s="226" t="s">
        <v>582</v>
      </c>
      <c r="D686" s="226" t="s">
        <v>173</v>
      </c>
      <c r="E686" s="227" t="s">
        <v>974</v>
      </c>
      <c r="F686" s="228" t="s">
        <v>975</v>
      </c>
      <c r="G686" s="229" t="s">
        <v>976</v>
      </c>
      <c r="H686" s="230">
        <v>10</v>
      </c>
      <c r="I686" s="231"/>
      <c r="J686" s="232">
        <f>ROUND(I686*H686,2)</f>
        <v>0</v>
      </c>
      <c r="K686" s="228" t="s">
        <v>270</v>
      </c>
      <c r="L686" s="44"/>
      <c r="M686" s="233" t="s">
        <v>1</v>
      </c>
      <c r="N686" s="234" t="s">
        <v>41</v>
      </c>
      <c r="O686" s="91"/>
      <c r="P686" s="235">
        <f>O686*H686</f>
        <v>0</v>
      </c>
      <c r="Q686" s="235">
        <v>0</v>
      </c>
      <c r="R686" s="235">
        <f>Q686*H686</f>
        <v>0</v>
      </c>
      <c r="S686" s="235">
        <v>0</v>
      </c>
      <c r="T686" s="236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37" t="s">
        <v>227</v>
      </c>
      <c r="AT686" s="237" t="s">
        <v>173</v>
      </c>
      <c r="AU686" s="237" t="s">
        <v>86</v>
      </c>
      <c r="AY686" s="17" t="s">
        <v>171</v>
      </c>
      <c r="BE686" s="238">
        <f>IF(N686="základní",J686,0)</f>
        <v>0</v>
      </c>
      <c r="BF686" s="238">
        <f>IF(N686="snížená",J686,0)</f>
        <v>0</v>
      </c>
      <c r="BG686" s="238">
        <f>IF(N686="zákl. přenesená",J686,0)</f>
        <v>0</v>
      </c>
      <c r="BH686" s="238">
        <f>IF(N686="sníž. přenesená",J686,0)</f>
        <v>0</v>
      </c>
      <c r="BI686" s="238">
        <f>IF(N686="nulová",J686,0)</f>
        <v>0</v>
      </c>
      <c r="BJ686" s="17" t="s">
        <v>84</v>
      </c>
      <c r="BK686" s="238">
        <f>ROUND(I686*H686,2)</f>
        <v>0</v>
      </c>
      <c r="BL686" s="17" t="s">
        <v>227</v>
      </c>
      <c r="BM686" s="237" t="s">
        <v>977</v>
      </c>
    </row>
    <row r="687" s="2" customFormat="1" ht="24.15" customHeight="1">
      <c r="A687" s="38"/>
      <c r="B687" s="39"/>
      <c r="C687" s="226" t="s">
        <v>978</v>
      </c>
      <c r="D687" s="226" t="s">
        <v>173</v>
      </c>
      <c r="E687" s="227" t="s">
        <v>979</v>
      </c>
      <c r="F687" s="228" t="s">
        <v>980</v>
      </c>
      <c r="G687" s="229" t="s">
        <v>976</v>
      </c>
      <c r="H687" s="230">
        <v>8</v>
      </c>
      <c r="I687" s="231"/>
      <c r="J687" s="232">
        <f>ROUND(I687*H687,2)</f>
        <v>0</v>
      </c>
      <c r="K687" s="228" t="s">
        <v>270</v>
      </c>
      <c r="L687" s="44"/>
      <c r="M687" s="233" t="s">
        <v>1</v>
      </c>
      <c r="N687" s="234" t="s">
        <v>41</v>
      </c>
      <c r="O687" s="91"/>
      <c r="P687" s="235">
        <f>O687*H687</f>
        <v>0</v>
      </c>
      <c r="Q687" s="235">
        <v>0</v>
      </c>
      <c r="R687" s="235">
        <f>Q687*H687</f>
        <v>0</v>
      </c>
      <c r="S687" s="235">
        <v>0</v>
      </c>
      <c r="T687" s="236">
        <f>S687*H687</f>
        <v>0</v>
      </c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R687" s="237" t="s">
        <v>227</v>
      </c>
      <c r="AT687" s="237" t="s">
        <v>173</v>
      </c>
      <c r="AU687" s="237" t="s">
        <v>86</v>
      </c>
      <c r="AY687" s="17" t="s">
        <v>171</v>
      </c>
      <c r="BE687" s="238">
        <f>IF(N687="základní",J687,0)</f>
        <v>0</v>
      </c>
      <c r="BF687" s="238">
        <f>IF(N687="snížená",J687,0)</f>
        <v>0</v>
      </c>
      <c r="BG687" s="238">
        <f>IF(N687="zákl. přenesená",J687,0)</f>
        <v>0</v>
      </c>
      <c r="BH687" s="238">
        <f>IF(N687="sníž. přenesená",J687,0)</f>
        <v>0</v>
      </c>
      <c r="BI687" s="238">
        <f>IF(N687="nulová",J687,0)</f>
        <v>0</v>
      </c>
      <c r="BJ687" s="17" t="s">
        <v>84</v>
      </c>
      <c r="BK687" s="238">
        <f>ROUND(I687*H687,2)</f>
        <v>0</v>
      </c>
      <c r="BL687" s="17" t="s">
        <v>227</v>
      </c>
      <c r="BM687" s="237" t="s">
        <v>981</v>
      </c>
    </row>
    <row r="688" s="2" customFormat="1" ht="24.15" customHeight="1">
      <c r="A688" s="38"/>
      <c r="B688" s="39"/>
      <c r="C688" s="226" t="s">
        <v>585</v>
      </c>
      <c r="D688" s="226" t="s">
        <v>173</v>
      </c>
      <c r="E688" s="227" t="s">
        <v>982</v>
      </c>
      <c r="F688" s="228" t="s">
        <v>983</v>
      </c>
      <c r="G688" s="229" t="s">
        <v>976</v>
      </c>
      <c r="H688" s="230">
        <v>10</v>
      </c>
      <c r="I688" s="231"/>
      <c r="J688" s="232">
        <f>ROUND(I688*H688,2)</f>
        <v>0</v>
      </c>
      <c r="K688" s="228" t="s">
        <v>270</v>
      </c>
      <c r="L688" s="44"/>
      <c r="M688" s="233" t="s">
        <v>1</v>
      </c>
      <c r="N688" s="234" t="s">
        <v>41</v>
      </c>
      <c r="O688" s="91"/>
      <c r="P688" s="235">
        <f>O688*H688</f>
        <v>0</v>
      </c>
      <c r="Q688" s="235">
        <v>0</v>
      </c>
      <c r="R688" s="235">
        <f>Q688*H688</f>
        <v>0</v>
      </c>
      <c r="S688" s="235">
        <v>0</v>
      </c>
      <c r="T688" s="236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37" t="s">
        <v>227</v>
      </c>
      <c r="AT688" s="237" t="s">
        <v>173</v>
      </c>
      <c r="AU688" s="237" t="s">
        <v>86</v>
      </c>
      <c r="AY688" s="17" t="s">
        <v>171</v>
      </c>
      <c r="BE688" s="238">
        <f>IF(N688="základní",J688,0)</f>
        <v>0</v>
      </c>
      <c r="BF688" s="238">
        <f>IF(N688="snížená",J688,0)</f>
        <v>0</v>
      </c>
      <c r="BG688" s="238">
        <f>IF(N688="zákl. přenesená",J688,0)</f>
        <v>0</v>
      </c>
      <c r="BH688" s="238">
        <f>IF(N688="sníž. přenesená",J688,0)</f>
        <v>0</v>
      </c>
      <c r="BI688" s="238">
        <f>IF(N688="nulová",J688,0)</f>
        <v>0</v>
      </c>
      <c r="BJ688" s="17" t="s">
        <v>84</v>
      </c>
      <c r="BK688" s="238">
        <f>ROUND(I688*H688,2)</f>
        <v>0</v>
      </c>
      <c r="BL688" s="17" t="s">
        <v>227</v>
      </c>
      <c r="BM688" s="237" t="s">
        <v>984</v>
      </c>
    </row>
    <row r="689" s="2" customFormat="1" ht="24.15" customHeight="1">
      <c r="A689" s="38"/>
      <c r="B689" s="39"/>
      <c r="C689" s="226" t="s">
        <v>985</v>
      </c>
      <c r="D689" s="226" t="s">
        <v>173</v>
      </c>
      <c r="E689" s="227" t="s">
        <v>986</v>
      </c>
      <c r="F689" s="228" t="s">
        <v>987</v>
      </c>
      <c r="G689" s="229" t="s">
        <v>976</v>
      </c>
      <c r="H689" s="230">
        <v>2</v>
      </c>
      <c r="I689" s="231"/>
      <c r="J689" s="232">
        <f>ROUND(I689*H689,2)</f>
        <v>0</v>
      </c>
      <c r="K689" s="228" t="s">
        <v>270</v>
      </c>
      <c r="L689" s="44"/>
      <c r="M689" s="233" t="s">
        <v>1</v>
      </c>
      <c r="N689" s="234" t="s">
        <v>41</v>
      </c>
      <c r="O689" s="91"/>
      <c r="P689" s="235">
        <f>O689*H689</f>
        <v>0</v>
      </c>
      <c r="Q689" s="235">
        <v>0</v>
      </c>
      <c r="R689" s="235">
        <f>Q689*H689</f>
        <v>0</v>
      </c>
      <c r="S689" s="235">
        <v>0</v>
      </c>
      <c r="T689" s="236">
        <f>S689*H689</f>
        <v>0</v>
      </c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R689" s="237" t="s">
        <v>227</v>
      </c>
      <c r="AT689" s="237" t="s">
        <v>173</v>
      </c>
      <c r="AU689" s="237" t="s">
        <v>86</v>
      </c>
      <c r="AY689" s="17" t="s">
        <v>171</v>
      </c>
      <c r="BE689" s="238">
        <f>IF(N689="základní",J689,0)</f>
        <v>0</v>
      </c>
      <c r="BF689" s="238">
        <f>IF(N689="snížená",J689,0)</f>
        <v>0</v>
      </c>
      <c r="BG689" s="238">
        <f>IF(N689="zákl. přenesená",J689,0)</f>
        <v>0</v>
      </c>
      <c r="BH689" s="238">
        <f>IF(N689="sníž. přenesená",J689,0)</f>
        <v>0</v>
      </c>
      <c r="BI689" s="238">
        <f>IF(N689="nulová",J689,0)</f>
        <v>0</v>
      </c>
      <c r="BJ689" s="17" t="s">
        <v>84</v>
      </c>
      <c r="BK689" s="238">
        <f>ROUND(I689*H689,2)</f>
        <v>0</v>
      </c>
      <c r="BL689" s="17" t="s">
        <v>227</v>
      </c>
      <c r="BM689" s="237" t="s">
        <v>988</v>
      </c>
    </row>
    <row r="690" s="2" customFormat="1" ht="24.15" customHeight="1">
      <c r="A690" s="38"/>
      <c r="B690" s="39"/>
      <c r="C690" s="226" t="s">
        <v>589</v>
      </c>
      <c r="D690" s="226" t="s">
        <v>173</v>
      </c>
      <c r="E690" s="227" t="s">
        <v>989</v>
      </c>
      <c r="F690" s="228" t="s">
        <v>990</v>
      </c>
      <c r="G690" s="229" t="s">
        <v>976</v>
      </c>
      <c r="H690" s="230">
        <v>2</v>
      </c>
      <c r="I690" s="231"/>
      <c r="J690" s="232">
        <f>ROUND(I690*H690,2)</f>
        <v>0</v>
      </c>
      <c r="K690" s="228" t="s">
        <v>270</v>
      </c>
      <c r="L690" s="44"/>
      <c r="M690" s="233" t="s">
        <v>1</v>
      </c>
      <c r="N690" s="234" t="s">
        <v>41</v>
      </c>
      <c r="O690" s="91"/>
      <c r="P690" s="235">
        <f>O690*H690</f>
        <v>0</v>
      </c>
      <c r="Q690" s="235">
        <v>0</v>
      </c>
      <c r="R690" s="235">
        <f>Q690*H690</f>
        <v>0</v>
      </c>
      <c r="S690" s="235">
        <v>0</v>
      </c>
      <c r="T690" s="236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37" t="s">
        <v>227</v>
      </c>
      <c r="AT690" s="237" t="s">
        <v>173</v>
      </c>
      <c r="AU690" s="237" t="s">
        <v>86</v>
      </c>
      <c r="AY690" s="17" t="s">
        <v>171</v>
      </c>
      <c r="BE690" s="238">
        <f>IF(N690="základní",J690,0)</f>
        <v>0</v>
      </c>
      <c r="BF690" s="238">
        <f>IF(N690="snížená",J690,0)</f>
        <v>0</v>
      </c>
      <c r="BG690" s="238">
        <f>IF(N690="zákl. přenesená",J690,0)</f>
        <v>0</v>
      </c>
      <c r="BH690" s="238">
        <f>IF(N690="sníž. přenesená",J690,0)</f>
        <v>0</v>
      </c>
      <c r="BI690" s="238">
        <f>IF(N690="nulová",J690,0)</f>
        <v>0</v>
      </c>
      <c r="BJ690" s="17" t="s">
        <v>84</v>
      </c>
      <c r="BK690" s="238">
        <f>ROUND(I690*H690,2)</f>
        <v>0</v>
      </c>
      <c r="BL690" s="17" t="s">
        <v>227</v>
      </c>
      <c r="BM690" s="237" t="s">
        <v>991</v>
      </c>
    </row>
    <row r="691" s="2" customFormat="1" ht="24.15" customHeight="1">
      <c r="A691" s="38"/>
      <c r="B691" s="39"/>
      <c r="C691" s="226" t="s">
        <v>992</v>
      </c>
      <c r="D691" s="226" t="s">
        <v>173</v>
      </c>
      <c r="E691" s="227" t="s">
        <v>993</v>
      </c>
      <c r="F691" s="228" t="s">
        <v>994</v>
      </c>
      <c r="G691" s="229" t="s">
        <v>976</v>
      </c>
      <c r="H691" s="230">
        <v>2</v>
      </c>
      <c r="I691" s="231"/>
      <c r="J691" s="232">
        <f>ROUND(I691*H691,2)</f>
        <v>0</v>
      </c>
      <c r="K691" s="228" t="s">
        <v>270</v>
      </c>
      <c r="L691" s="44"/>
      <c r="M691" s="233" t="s">
        <v>1</v>
      </c>
      <c r="N691" s="234" t="s">
        <v>41</v>
      </c>
      <c r="O691" s="91"/>
      <c r="P691" s="235">
        <f>O691*H691</f>
        <v>0</v>
      </c>
      <c r="Q691" s="235">
        <v>0</v>
      </c>
      <c r="R691" s="235">
        <f>Q691*H691</f>
        <v>0</v>
      </c>
      <c r="S691" s="235">
        <v>0</v>
      </c>
      <c r="T691" s="236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37" t="s">
        <v>227</v>
      </c>
      <c r="AT691" s="237" t="s">
        <v>173</v>
      </c>
      <c r="AU691" s="237" t="s">
        <v>86</v>
      </c>
      <c r="AY691" s="17" t="s">
        <v>171</v>
      </c>
      <c r="BE691" s="238">
        <f>IF(N691="základní",J691,0)</f>
        <v>0</v>
      </c>
      <c r="BF691" s="238">
        <f>IF(N691="snížená",J691,0)</f>
        <v>0</v>
      </c>
      <c r="BG691" s="238">
        <f>IF(N691="zákl. přenesená",J691,0)</f>
        <v>0</v>
      </c>
      <c r="BH691" s="238">
        <f>IF(N691="sníž. přenesená",J691,0)</f>
        <v>0</v>
      </c>
      <c r="BI691" s="238">
        <f>IF(N691="nulová",J691,0)</f>
        <v>0</v>
      </c>
      <c r="BJ691" s="17" t="s">
        <v>84</v>
      </c>
      <c r="BK691" s="238">
        <f>ROUND(I691*H691,2)</f>
        <v>0</v>
      </c>
      <c r="BL691" s="17" t="s">
        <v>227</v>
      </c>
      <c r="BM691" s="237" t="s">
        <v>995</v>
      </c>
    </row>
    <row r="692" s="2" customFormat="1" ht="24.15" customHeight="1">
      <c r="A692" s="38"/>
      <c r="B692" s="39"/>
      <c r="C692" s="226" t="s">
        <v>592</v>
      </c>
      <c r="D692" s="226" t="s">
        <v>173</v>
      </c>
      <c r="E692" s="227" t="s">
        <v>996</v>
      </c>
      <c r="F692" s="228" t="s">
        <v>997</v>
      </c>
      <c r="G692" s="229" t="s">
        <v>998</v>
      </c>
      <c r="H692" s="278"/>
      <c r="I692" s="231"/>
      <c r="J692" s="232">
        <f>ROUND(I692*H692,2)</f>
        <v>0</v>
      </c>
      <c r="K692" s="228" t="s">
        <v>177</v>
      </c>
      <c r="L692" s="44"/>
      <c r="M692" s="233" t="s">
        <v>1</v>
      </c>
      <c r="N692" s="234" t="s">
        <v>41</v>
      </c>
      <c r="O692" s="91"/>
      <c r="P692" s="235">
        <f>O692*H692</f>
        <v>0</v>
      </c>
      <c r="Q692" s="235">
        <v>0</v>
      </c>
      <c r="R692" s="235">
        <f>Q692*H692</f>
        <v>0</v>
      </c>
      <c r="S692" s="235">
        <v>0</v>
      </c>
      <c r="T692" s="236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37" t="s">
        <v>227</v>
      </c>
      <c r="AT692" s="237" t="s">
        <v>173</v>
      </c>
      <c r="AU692" s="237" t="s">
        <v>86</v>
      </c>
      <c r="AY692" s="17" t="s">
        <v>171</v>
      </c>
      <c r="BE692" s="238">
        <f>IF(N692="základní",J692,0)</f>
        <v>0</v>
      </c>
      <c r="BF692" s="238">
        <f>IF(N692="snížená",J692,0)</f>
        <v>0</v>
      </c>
      <c r="BG692" s="238">
        <f>IF(N692="zákl. přenesená",J692,0)</f>
        <v>0</v>
      </c>
      <c r="BH692" s="238">
        <f>IF(N692="sníž. přenesená",J692,0)</f>
        <v>0</v>
      </c>
      <c r="BI692" s="238">
        <f>IF(N692="nulová",J692,0)</f>
        <v>0</v>
      </c>
      <c r="BJ692" s="17" t="s">
        <v>84</v>
      </c>
      <c r="BK692" s="238">
        <f>ROUND(I692*H692,2)</f>
        <v>0</v>
      </c>
      <c r="BL692" s="17" t="s">
        <v>227</v>
      </c>
      <c r="BM692" s="237" t="s">
        <v>999</v>
      </c>
    </row>
    <row r="693" s="2" customFormat="1">
      <c r="A693" s="38"/>
      <c r="B693" s="39"/>
      <c r="C693" s="40"/>
      <c r="D693" s="239" t="s">
        <v>179</v>
      </c>
      <c r="E693" s="40"/>
      <c r="F693" s="240" t="s">
        <v>1000</v>
      </c>
      <c r="G693" s="40"/>
      <c r="H693" s="40"/>
      <c r="I693" s="241"/>
      <c r="J693" s="40"/>
      <c r="K693" s="40"/>
      <c r="L693" s="44"/>
      <c r="M693" s="242"/>
      <c r="N693" s="243"/>
      <c r="O693" s="91"/>
      <c r="P693" s="91"/>
      <c r="Q693" s="91"/>
      <c r="R693" s="91"/>
      <c r="S693" s="91"/>
      <c r="T693" s="92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T693" s="17" t="s">
        <v>179</v>
      </c>
      <c r="AU693" s="17" t="s">
        <v>86</v>
      </c>
    </row>
    <row r="694" s="12" customFormat="1" ht="22.8" customHeight="1">
      <c r="A694" s="12"/>
      <c r="B694" s="210"/>
      <c r="C694" s="211"/>
      <c r="D694" s="212" t="s">
        <v>75</v>
      </c>
      <c r="E694" s="224" t="s">
        <v>1001</v>
      </c>
      <c r="F694" s="224" t="s">
        <v>1002</v>
      </c>
      <c r="G694" s="211"/>
      <c r="H694" s="211"/>
      <c r="I694" s="214"/>
      <c r="J694" s="225">
        <f>BK694</f>
        <v>0</v>
      </c>
      <c r="K694" s="211"/>
      <c r="L694" s="216"/>
      <c r="M694" s="217"/>
      <c r="N694" s="218"/>
      <c r="O694" s="218"/>
      <c r="P694" s="219">
        <f>SUM(P695:P698)</f>
        <v>0</v>
      </c>
      <c r="Q694" s="218"/>
      <c r="R694" s="219">
        <f>SUM(R695:R698)</f>
        <v>0.2438505</v>
      </c>
      <c r="S694" s="218"/>
      <c r="T694" s="220">
        <f>SUM(T695:T698)</f>
        <v>0</v>
      </c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R694" s="221" t="s">
        <v>86</v>
      </c>
      <c r="AT694" s="222" t="s">
        <v>75</v>
      </c>
      <c r="AU694" s="222" t="s">
        <v>84</v>
      </c>
      <c r="AY694" s="221" t="s">
        <v>171</v>
      </c>
      <c r="BK694" s="223">
        <f>SUM(BK695:BK698)</f>
        <v>0</v>
      </c>
    </row>
    <row r="695" s="2" customFormat="1" ht="24.15" customHeight="1">
      <c r="A695" s="38"/>
      <c r="B695" s="39"/>
      <c r="C695" s="226" t="s">
        <v>1003</v>
      </c>
      <c r="D695" s="226" t="s">
        <v>173</v>
      </c>
      <c r="E695" s="227" t="s">
        <v>1004</v>
      </c>
      <c r="F695" s="228" t="s">
        <v>1005</v>
      </c>
      <c r="G695" s="229" t="s">
        <v>176</v>
      </c>
      <c r="H695" s="230">
        <v>2.4300000000000002</v>
      </c>
      <c r="I695" s="231"/>
      <c r="J695" s="232">
        <f>ROUND(I695*H695,2)</f>
        <v>0</v>
      </c>
      <c r="K695" s="228" t="s">
        <v>177</v>
      </c>
      <c r="L695" s="44"/>
      <c r="M695" s="233" t="s">
        <v>1</v>
      </c>
      <c r="N695" s="234" t="s">
        <v>41</v>
      </c>
      <c r="O695" s="91"/>
      <c r="P695" s="235">
        <f>O695*H695</f>
        <v>0</v>
      </c>
      <c r="Q695" s="235">
        <v>0.10035</v>
      </c>
      <c r="R695" s="235">
        <f>Q695*H695</f>
        <v>0.2438505</v>
      </c>
      <c r="S695" s="235">
        <v>0</v>
      </c>
      <c r="T695" s="236">
        <f>S695*H695</f>
        <v>0</v>
      </c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R695" s="237" t="s">
        <v>227</v>
      </c>
      <c r="AT695" s="237" t="s">
        <v>173</v>
      </c>
      <c r="AU695" s="237" t="s">
        <v>86</v>
      </c>
      <c r="AY695" s="17" t="s">
        <v>171</v>
      </c>
      <c r="BE695" s="238">
        <f>IF(N695="základní",J695,0)</f>
        <v>0</v>
      </c>
      <c r="BF695" s="238">
        <f>IF(N695="snížená",J695,0)</f>
        <v>0</v>
      </c>
      <c r="BG695" s="238">
        <f>IF(N695="zákl. přenesená",J695,0)</f>
        <v>0</v>
      </c>
      <c r="BH695" s="238">
        <f>IF(N695="sníž. přenesená",J695,0)</f>
        <v>0</v>
      </c>
      <c r="BI695" s="238">
        <f>IF(N695="nulová",J695,0)</f>
        <v>0</v>
      </c>
      <c r="BJ695" s="17" t="s">
        <v>84</v>
      </c>
      <c r="BK695" s="238">
        <f>ROUND(I695*H695,2)</f>
        <v>0</v>
      </c>
      <c r="BL695" s="17" t="s">
        <v>227</v>
      </c>
      <c r="BM695" s="237" t="s">
        <v>1006</v>
      </c>
    </row>
    <row r="696" s="2" customFormat="1">
      <c r="A696" s="38"/>
      <c r="B696" s="39"/>
      <c r="C696" s="40"/>
      <c r="D696" s="239" t="s">
        <v>179</v>
      </c>
      <c r="E696" s="40"/>
      <c r="F696" s="240" t="s">
        <v>1007</v>
      </c>
      <c r="G696" s="40"/>
      <c r="H696" s="40"/>
      <c r="I696" s="241"/>
      <c r="J696" s="40"/>
      <c r="K696" s="40"/>
      <c r="L696" s="44"/>
      <c r="M696" s="242"/>
      <c r="N696" s="243"/>
      <c r="O696" s="91"/>
      <c r="P696" s="91"/>
      <c r="Q696" s="91"/>
      <c r="R696" s="91"/>
      <c r="S696" s="91"/>
      <c r="T696" s="92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T696" s="17" t="s">
        <v>179</v>
      </c>
      <c r="AU696" s="17" t="s">
        <v>86</v>
      </c>
    </row>
    <row r="697" s="2" customFormat="1" ht="33" customHeight="1">
      <c r="A697" s="38"/>
      <c r="B697" s="39"/>
      <c r="C697" s="226" t="s">
        <v>599</v>
      </c>
      <c r="D697" s="226" t="s">
        <v>173</v>
      </c>
      <c r="E697" s="227" t="s">
        <v>1008</v>
      </c>
      <c r="F697" s="228" t="s">
        <v>1009</v>
      </c>
      <c r="G697" s="229" t="s">
        <v>231</v>
      </c>
      <c r="H697" s="230">
        <v>0.244</v>
      </c>
      <c r="I697" s="231"/>
      <c r="J697" s="232">
        <f>ROUND(I697*H697,2)</f>
        <v>0</v>
      </c>
      <c r="K697" s="228" t="s">
        <v>177</v>
      </c>
      <c r="L697" s="44"/>
      <c r="M697" s="233" t="s">
        <v>1</v>
      </c>
      <c r="N697" s="234" t="s">
        <v>41</v>
      </c>
      <c r="O697" s="91"/>
      <c r="P697" s="235">
        <f>O697*H697</f>
        <v>0</v>
      </c>
      <c r="Q697" s="235">
        <v>0</v>
      </c>
      <c r="R697" s="235">
        <f>Q697*H697</f>
        <v>0</v>
      </c>
      <c r="S697" s="235">
        <v>0</v>
      </c>
      <c r="T697" s="236">
        <f>S697*H697</f>
        <v>0</v>
      </c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R697" s="237" t="s">
        <v>227</v>
      </c>
      <c r="AT697" s="237" t="s">
        <v>173</v>
      </c>
      <c r="AU697" s="237" t="s">
        <v>86</v>
      </c>
      <c r="AY697" s="17" t="s">
        <v>171</v>
      </c>
      <c r="BE697" s="238">
        <f>IF(N697="základní",J697,0)</f>
        <v>0</v>
      </c>
      <c r="BF697" s="238">
        <f>IF(N697="snížená",J697,0)</f>
        <v>0</v>
      </c>
      <c r="BG697" s="238">
        <f>IF(N697="zákl. přenesená",J697,0)</f>
        <v>0</v>
      </c>
      <c r="BH697" s="238">
        <f>IF(N697="sníž. přenesená",J697,0)</f>
        <v>0</v>
      </c>
      <c r="BI697" s="238">
        <f>IF(N697="nulová",J697,0)</f>
        <v>0</v>
      </c>
      <c r="BJ697" s="17" t="s">
        <v>84</v>
      </c>
      <c r="BK697" s="238">
        <f>ROUND(I697*H697,2)</f>
        <v>0</v>
      </c>
      <c r="BL697" s="17" t="s">
        <v>227</v>
      </c>
      <c r="BM697" s="237" t="s">
        <v>1010</v>
      </c>
    </row>
    <row r="698" s="2" customFormat="1">
      <c r="A698" s="38"/>
      <c r="B698" s="39"/>
      <c r="C698" s="40"/>
      <c r="D698" s="239" t="s">
        <v>179</v>
      </c>
      <c r="E698" s="40"/>
      <c r="F698" s="240" t="s">
        <v>1011</v>
      </c>
      <c r="G698" s="40"/>
      <c r="H698" s="40"/>
      <c r="I698" s="241"/>
      <c r="J698" s="40"/>
      <c r="K698" s="40"/>
      <c r="L698" s="44"/>
      <c r="M698" s="242"/>
      <c r="N698" s="243"/>
      <c r="O698" s="91"/>
      <c r="P698" s="91"/>
      <c r="Q698" s="91"/>
      <c r="R698" s="91"/>
      <c r="S698" s="91"/>
      <c r="T698" s="92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T698" s="17" t="s">
        <v>179</v>
      </c>
      <c r="AU698" s="17" t="s">
        <v>86</v>
      </c>
    </row>
    <row r="699" s="12" customFormat="1" ht="22.8" customHeight="1">
      <c r="A699" s="12"/>
      <c r="B699" s="210"/>
      <c r="C699" s="211"/>
      <c r="D699" s="212" t="s">
        <v>75</v>
      </c>
      <c r="E699" s="224" t="s">
        <v>1012</v>
      </c>
      <c r="F699" s="224" t="s">
        <v>1013</v>
      </c>
      <c r="G699" s="211"/>
      <c r="H699" s="211"/>
      <c r="I699" s="214"/>
      <c r="J699" s="225">
        <f>BK699</f>
        <v>0</v>
      </c>
      <c r="K699" s="211"/>
      <c r="L699" s="216"/>
      <c r="M699" s="217"/>
      <c r="N699" s="218"/>
      <c r="O699" s="218"/>
      <c r="P699" s="219">
        <f>SUM(P700:P723)</f>
        <v>0</v>
      </c>
      <c r="Q699" s="218"/>
      <c r="R699" s="219">
        <f>SUM(R700:R723)</f>
        <v>1.7187835</v>
      </c>
      <c r="S699" s="218"/>
      <c r="T699" s="220">
        <f>SUM(T700:T723)</f>
        <v>2.9133750000000003</v>
      </c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R699" s="221" t="s">
        <v>86</v>
      </c>
      <c r="AT699" s="222" t="s">
        <v>75</v>
      </c>
      <c r="AU699" s="222" t="s">
        <v>84</v>
      </c>
      <c r="AY699" s="221" t="s">
        <v>171</v>
      </c>
      <c r="BK699" s="223">
        <f>SUM(BK700:BK723)</f>
        <v>0</v>
      </c>
    </row>
    <row r="700" s="2" customFormat="1" ht="24.15" customHeight="1">
      <c r="A700" s="38"/>
      <c r="B700" s="39"/>
      <c r="C700" s="226" t="s">
        <v>1014</v>
      </c>
      <c r="D700" s="226" t="s">
        <v>173</v>
      </c>
      <c r="E700" s="227" t="s">
        <v>1015</v>
      </c>
      <c r="F700" s="228" t="s">
        <v>1016</v>
      </c>
      <c r="G700" s="229" t="s">
        <v>176</v>
      </c>
      <c r="H700" s="230">
        <v>53.774999999999999</v>
      </c>
      <c r="I700" s="231"/>
      <c r="J700" s="232">
        <f>ROUND(I700*H700,2)</f>
        <v>0</v>
      </c>
      <c r="K700" s="228" t="s">
        <v>177</v>
      </c>
      <c r="L700" s="44"/>
      <c r="M700" s="233" t="s">
        <v>1</v>
      </c>
      <c r="N700" s="234" t="s">
        <v>41</v>
      </c>
      <c r="O700" s="91"/>
      <c r="P700" s="235">
        <f>O700*H700</f>
        <v>0</v>
      </c>
      <c r="Q700" s="235">
        <v>0.01434</v>
      </c>
      <c r="R700" s="235">
        <f>Q700*H700</f>
        <v>0.77113350000000003</v>
      </c>
      <c r="S700" s="235">
        <v>0</v>
      </c>
      <c r="T700" s="236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37" t="s">
        <v>227</v>
      </c>
      <c r="AT700" s="237" t="s">
        <v>173</v>
      </c>
      <c r="AU700" s="237" t="s">
        <v>86</v>
      </c>
      <c r="AY700" s="17" t="s">
        <v>171</v>
      </c>
      <c r="BE700" s="238">
        <f>IF(N700="základní",J700,0)</f>
        <v>0</v>
      </c>
      <c r="BF700" s="238">
        <f>IF(N700="snížená",J700,0)</f>
        <v>0</v>
      </c>
      <c r="BG700" s="238">
        <f>IF(N700="zákl. přenesená",J700,0)</f>
        <v>0</v>
      </c>
      <c r="BH700" s="238">
        <f>IF(N700="sníž. přenesená",J700,0)</f>
        <v>0</v>
      </c>
      <c r="BI700" s="238">
        <f>IF(N700="nulová",J700,0)</f>
        <v>0</v>
      </c>
      <c r="BJ700" s="17" t="s">
        <v>84</v>
      </c>
      <c r="BK700" s="238">
        <f>ROUND(I700*H700,2)</f>
        <v>0</v>
      </c>
      <c r="BL700" s="17" t="s">
        <v>227</v>
      </c>
      <c r="BM700" s="237" t="s">
        <v>1017</v>
      </c>
    </row>
    <row r="701" s="2" customFormat="1">
      <c r="A701" s="38"/>
      <c r="B701" s="39"/>
      <c r="C701" s="40"/>
      <c r="D701" s="239" t="s">
        <v>179</v>
      </c>
      <c r="E701" s="40"/>
      <c r="F701" s="240" t="s">
        <v>1018</v>
      </c>
      <c r="G701" s="40"/>
      <c r="H701" s="40"/>
      <c r="I701" s="241"/>
      <c r="J701" s="40"/>
      <c r="K701" s="40"/>
      <c r="L701" s="44"/>
      <c r="M701" s="242"/>
      <c r="N701" s="243"/>
      <c r="O701" s="91"/>
      <c r="P701" s="91"/>
      <c r="Q701" s="91"/>
      <c r="R701" s="91"/>
      <c r="S701" s="91"/>
      <c r="T701" s="92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7" t="s">
        <v>179</v>
      </c>
      <c r="AU701" s="17" t="s">
        <v>86</v>
      </c>
    </row>
    <row r="702" s="13" customFormat="1">
      <c r="A702" s="13"/>
      <c r="B702" s="244"/>
      <c r="C702" s="245"/>
      <c r="D702" s="246" t="s">
        <v>181</v>
      </c>
      <c r="E702" s="247" t="s">
        <v>1</v>
      </c>
      <c r="F702" s="248" t="s">
        <v>1019</v>
      </c>
      <c r="G702" s="245"/>
      <c r="H702" s="249">
        <v>53.774999999999999</v>
      </c>
      <c r="I702" s="250"/>
      <c r="J702" s="245"/>
      <c r="K702" s="245"/>
      <c r="L702" s="251"/>
      <c r="M702" s="252"/>
      <c r="N702" s="253"/>
      <c r="O702" s="253"/>
      <c r="P702" s="253"/>
      <c r="Q702" s="253"/>
      <c r="R702" s="253"/>
      <c r="S702" s="253"/>
      <c r="T702" s="254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55" t="s">
        <v>181</v>
      </c>
      <c r="AU702" s="255" t="s">
        <v>86</v>
      </c>
      <c r="AV702" s="13" t="s">
        <v>86</v>
      </c>
      <c r="AW702" s="13" t="s">
        <v>33</v>
      </c>
      <c r="AX702" s="13" t="s">
        <v>76</v>
      </c>
      <c r="AY702" s="255" t="s">
        <v>171</v>
      </c>
    </row>
    <row r="703" s="14" customFormat="1">
      <c r="A703" s="14"/>
      <c r="B703" s="256"/>
      <c r="C703" s="257"/>
      <c r="D703" s="246" t="s">
        <v>181</v>
      </c>
      <c r="E703" s="258" t="s">
        <v>1</v>
      </c>
      <c r="F703" s="259" t="s">
        <v>189</v>
      </c>
      <c r="G703" s="257"/>
      <c r="H703" s="260">
        <v>53.774999999999999</v>
      </c>
      <c r="I703" s="261"/>
      <c r="J703" s="257"/>
      <c r="K703" s="257"/>
      <c r="L703" s="262"/>
      <c r="M703" s="263"/>
      <c r="N703" s="264"/>
      <c r="O703" s="264"/>
      <c r="P703" s="264"/>
      <c r="Q703" s="264"/>
      <c r="R703" s="264"/>
      <c r="S703" s="264"/>
      <c r="T703" s="26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6" t="s">
        <v>181</v>
      </c>
      <c r="AU703" s="266" t="s">
        <v>86</v>
      </c>
      <c r="AV703" s="14" t="s">
        <v>178</v>
      </c>
      <c r="AW703" s="14" t="s">
        <v>33</v>
      </c>
      <c r="AX703" s="14" t="s">
        <v>84</v>
      </c>
      <c r="AY703" s="266" t="s">
        <v>171</v>
      </c>
    </row>
    <row r="704" s="2" customFormat="1" ht="16.5" customHeight="1">
      <c r="A704" s="38"/>
      <c r="B704" s="39"/>
      <c r="C704" s="226" t="s">
        <v>602</v>
      </c>
      <c r="D704" s="226" t="s">
        <v>173</v>
      </c>
      <c r="E704" s="227" t="s">
        <v>1020</v>
      </c>
      <c r="F704" s="228" t="s">
        <v>1021</v>
      </c>
      <c r="G704" s="229" t="s">
        <v>176</v>
      </c>
      <c r="H704" s="230">
        <v>102.825</v>
      </c>
      <c r="I704" s="231"/>
      <c r="J704" s="232">
        <f>ROUND(I704*H704,2)</f>
        <v>0</v>
      </c>
      <c r="K704" s="228" t="s">
        <v>177</v>
      </c>
      <c r="L704" s="44"/>
      <c r="M704" s="233" t="s">
        <v>1</v>
      </c>
      <c r="N704" s="234" t="s">
        <v>41</v>
      </c>
      <c r="O704" s="91"/>
      <c r="P704" s="235">
        <f>O704*H704</f>
        <v>0</v>
      </c>
      <c r="Q704" s="235">
        <v>0</v>
      </c>
      <c r="R704" s="235">
        <f>Q704*H704</f>
        <v>0</v>
      </c>
      <c r="S704" s="235">
        <v>0.014999999999999999</v>
      </c>
      <c r="T704" s="236">
        <f>S704*H704</f>
        <v>1.5423750000000001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37" t="s">
        <v>227</v>
      </c>
      <c r="AT704" s="237" t="s">
        <v>173</v>
      </c>
      <c r="AU704" s="237" t="s">
        <v>86</v>
      </c>
      <c r="AY704" s="17" t="s">
        <v>171</v>
      </c>
      <c r="BE704" s="238">
        <f>IF(N704="základní",J704,0)</f>
        <v>0</v>
      </c>
      <c r="BF704" s="238">
        <f>IF(N704="snížená",J704,0)</f>
        <v>0</v>
      </c>
      <c r="BG704" s="238">
        <f>IF(N704="zákl. přenesená",J704,0)</f>
        <v>0</v>
      </c>
      <c r="BH704" s="238">
        <f>IF(N704="sníž. přenesená",J704,0)</f>
        <v>0</v>
      </c>
      <c r="BI704" s="238">
        <f>IF(N704="nulová",J704,0)</f>
        <v>0</v>
      </c>
      <c r="BJ704" s="17" t="s">
        <v>84</v>
      </c>
      <c r="BK704" s="238">
        <f>ROUND(I704*H704,2)</f>
        <v>0</v>
      </c>
      <c r="BL704" s="17" t="s">
        <v>227</v>
      </c>
      <c r="BM704" s="237" t="s">
        <v>1022</v>
      </c>
    </row>
    <row r="705" s="2" customFormat="1">
      <c r="A705" s="38"/>
      <c r="B705" s="39"/>
      <c r="C705" s="40"/>
      <c r="D705" s="239" t="s">
        <v>179</v>
      </c>
      <c r="E705" s="40"/>
      <c r="F705" s="240" t="s">
        <v>1023</v>
      </c>
      <c r="G705" s="40"/>
      <c r="H705" s="40"/>
      <c r="I705" s="241"/>
      <c r="J705" s="40"/>
      <c r="K705" s="40"/>
      <c r="L705" s="44"/>
      <c r="M705" s="242"/>
      <c r="N705" s="243"/>
      <c r="O705" s="91"/>
      <c r="P705" s="91"/>
      <c r="Q705" s="91"/>
      <c r="R705" s="91"/>
      <c r="S705" s="91"/>
      <c r="T705" s="92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7" t="s">
        <v>179</v>
      </c>
      <c r="AU705" s="17" t="s">
        <v>86</v>
      </c>
    </row>
    <row r="706" s="13" customFormat="1">
      <c r="A706" s="13"/>
      <c r="B706" s="244"/>
      <c r="C706" s="245"/>
      <c r="D706" s="246" t="s">
        <v>181</v>
      </c>
      <c r="E706" s="247" t="s">
        <v>1</v>
      </c>
      <c r="F706" s="248" t="s">
        <v>1024</v>
      </c>
      <c r="G706" s="245"/>
      <c r="H706" s="249">
        <v>102.825</v>
      </c>
      <c r="I706" s="250"/>
      <c r="J706" s="245"/>
      <c r="K706" s="245"/>
      <c r="L706" s="251"/>
      <c r="M706" s="252"/>
      <c r="N706" s="253"/>
      <c r="O706" s="253"/>
      <c r="P706" s="253"/>
      <c r="Q706" s="253"/>
      <c r="R706" s="253"/>
      <c r="S706" s="253"/>
      <c r="T706" s="25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5" t="s">
        <v>181</v>
      </c>
      <c r="AU706" s="255" t="s">
        <v>86</v>
      </c>
      <c r="AV706" s="13" t="s">
        <v>86</v>
      </c>
      <c r="AW706" s="13" t="s">
        <v>33</v>
      </c>
      <c r="AX706" s="13" t="s">
        <v>76</v>
      </c>
      <c r="AY706" s="255" t="s">
        <v>171</v>
      </c>
    </row>
    <row r="707" s="14" customFormat="1">
      <c r="A707" s="14"/>
      <c r="B707" s="256"/>
      <c r="C707" s="257"/>
      <c r="D707" s="246" t="s">
        <v>181</v>
      </c>
      <c r="E707" s="258" t="s">
        <v>1</v>
      </c>
      <c r="F707" s="259" t="s">
        <v>184</v>
      </c>
      <c r="G707" s="257"/>
      <c r="H707" s="260">
        <v>102.825</v>
      </c>
      <c r="I707" s="261"/>
      <c r="J707" s="257"/>
      <c r="K707" s="257"/>
      <c r="L707" s="262"/>
      <c r="M707" s="263"/>
      <c r="N707" s="264"/>
      <c r="O707" s="264"/>
      <c r="P707" s="264"/>
      <c r="Q707" s="264"/>
      <c r="R707" s="264"/>
      <c r="S707" s="264"/>
      <c r="T707" s="26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6" t="s">
        <v>181</v>
      </c>
      <c r="AU707" s="266" t="s">
        <v>86</v>
      </c>
      <c r="AV707" s="14" t="s">
        <v>178</v>
      </c>
      <c r="AW707" s="14" t="s">
        <v>33</v>
      </c>
      <c r="AX707" s="14" t="s">
        <v>84</v>
      </c>
      <c r="AY707" s="266" t="s">
        <v>171</v>
      </c>
    </row>
    <row r="708" s="2" customFormat="1" ht="24.15" customHeight="1">
      <c r="A708" s="38"/>
      <c r="B708" s="39"/>
      <c r="C708" s="226" t="s">
        <v>1025</v>
      </c>
      <c r="D708" s="226" t="s">
        <v>173</v>
      </c>
      <c r="E708" s="227" t="s">
        <v>1026</v>
      </c>
      <c r="F708" s="228" t="s">
        <v>1027</v>
      </c>
      <c r="G708" s="229" t="s">
        <v>176</v>
      </c>
      <c r="H708" s="230">
        <v>1.613</v>
      </c>
      <c r="I708" s="231"/>
      <c r="J708" s="232">
        <f>ROUND(I708*H708,2)</f>
        <v>0</v>
      </c>
      <c r="K708" s="228" t="s">
        <v>177</v>
      </c>
      <c r="L708" s="44"/>
      <c r="M708" s="233" t="s">
        <v>1</v>
      </c>
      <c r="N708" s="234" t="s">
        <v>41</v>
      </c>
      <c r="O708" s="91"/>
      <c r="P708" s="235">
        <f>O708*H708</f>
        <v>0</v>
      </c>
      <c r="Q708" s="235">
        <v>0</v>
      </c>
      <c r="R708" s="235">
        <f>Q708*H708</f>
        <v>0</v>
      </c>
      <c r="S708" s="235">
        <v>0</v>
      </c>
      <c r="T708" s="236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37" t="s">
        <v>227</v>
      </c>
      <c r="AT708" s="237" t="s">
        <v>173</v>
      </c>
      <c r="AU708" s="237" t="s">
        <v>86</v>
      </c>
      <c r="AY708" s="17" t="s">
        <v>171</v>
      </c>
      <c r="BE708" s="238">
        <f>IF(N708="základní",J708,0)</f>
        <v>0</v>
      </c>
      <c r="BF708" s="238">
        <f>IF(N708="snížená",J708,0)</f>
        <v>0</v>
      </c>
      <c r="BG708" s="238">
        <f>IF(N708="zákl. přenesená",J708,0)</f>
        <v>0</v>
      </c>
      <c r="BH708" s="238">
        <f>IF(N708="sníž. přenesená",J708,0)</f>
        <v>0</v>
      </c>
      <c r="BI708" s="238">
        <f>IF(N708="nulová",J708,0)</f>
        <v>0</v>
      </c>
      <c r="BJ708" s="17" t="s">
        <v>84</v>
      </c>
      <c r="BK708" s="238">
        <f>ROUND(I708*H708,2)</f>
        <v>0</v>
      </c>
      <c r="BL708" s="17" t="s">
        <v>227</v>
      </c>
      <c r="BM708" s="237" t="s">
        <v>1028</v>
      </c>
    </row>
    <row r="709" s="2" customFormat="1">
      <c r="A709" s="38"/>
      <c r="B709" s="39"/>
      <c r="C709" s="40"/>
      <c r="D709" s="239" t="s">
        <v>179</v>
      </c>
      <c r="E709" s="40"/>
      <c r="F709" s="240" t="s">
        <v>1029</v>
      </c>
      <c r="G709" s="40"/>
      <c r="H709" s="40"/>
      <c r="I709" s="241"/>
      <c r="J709" s="40"/>
      <c r="K709" s="40"/>
      <c r="L709" s="44"/>
      <c r="M709" s="242"/>
      <c r="N709" s="243"/>
      <c r="O709" s="91"/>
      <c r="P709" s="91"/>
      <c r="Q709" s="91"/>
      <c r="R709" s="91"/>
      <c r="S709" s="91"/>
      <c r="T709" s="92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7" t="s">
        <v>179</v>
      </c>
      <c r="AU709" s="17" t="s">
        <v>86</v>
      </c>
    </row>
    <row r="710" s="13" customFormat="1">
      <c r="A710" s="13"/>
      <c r="B710" s="244"/>
      <c r="C710" s="245"/>
      <c r="D710" s="246" t="s">
        <v>181</v>
      </c>
      <c r="E710" s="247" t="s">
        <v>1</v>
      </c>
      <c r="F710" s="248" t="s">
        <v>1030</v>
      </c>
      <c r="G710" s="245"/>
      <c r="H710" s="249">
        <v>1.613</v>
      </c>
      <c r="I710" s="250"/>
      <c r="J710" s="245"/>
      <c r="K710" s="245"/>
      <c r="L710" s="251"/>
      <c r="M710" s="252"/>
      <c r="N710" s="253"/>
      <c r="O710" s="253"/>
      <c r="P710" s="253"/>
      <c r="Q710" s="253"/>
      <c r="R710" s="253"/>
      <c r="S710" s="253"/>
      <c r="T710" s="25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5" t="s">
        <v>181</v>
      </c>
      <c r="AU710" s="255" t="s">
        <v>86</v>
      </c>
      <c r="AV710" s="13" t="s">
        <v>86</v>
      </c>
      <c r="AW710" s="13" t="s">
        <v>33</v>
      </c>
      <c r="AX710" s="13" t="s">
        <v>76</v>
      </c>
      <c r="AY710" s="255" t="s">
        <v>171</v>
      </c>
    </row>
    <row r="711" s="14" customFormat="1">
      <c r="A711" s="14"/>
      <c r="B711" s="256"/>
      <c r="C711" s="257"/>
      <c r="D711" s="246" t="s">
        <v>181</v>
      </c>
      <c r="E711" s="258" t="s">
        <v>1</v>
      </c>
      <c r="F711" s="259" t="s">
        <v>189</v>
      </c>
      <c r="G711" s="257"/>
      <c r="H711" s="260">
        <v>1.613</v>
      </c>
      <c r="I711" s="261"/>
      <c r="J711" s="257"/>
      <c r="K711" s="257"/>
      <c r="L711" s="262"/>
      <c r="M711" s="263"/>
      <c r="N711" s="264"/>
      <c r="O711" s="264"/>
      <c r="P711" s="264"/>
      <c r="Q711" s="264"/>
      <c r="R711" s="264"/>
      <c r="S711" s="264"/>
      <c r="T711" s="265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6" t="s">
        <v>181</v>
      </c>
      <c r="AU711" s="266" t="s">
        <v>86</v>
      </c>
      <c r="AV711" s="14" t="s">
        <v>178</v>
      </c>
      <c r="AW711" s="14" t="s">
        <v>33</v>
      </c>
      <c r="AX711" s="14" t="s">
        <v>84</v>
      </c>
      <c r="AY711" s="266" t="s">
        <v>171</v>
      </c>
    </row>
    <row r="712" s="2" customFormat="1" ht="16.5" customHeight="1">
      <c r="A712" s="38"/>
      <c r="B712" s="39"/>
      <c r="C712" s="267" t="s">
        <v>607</v>
      </c>
      <c r="D712" s="267" t="s">
        <v>304</v>
      </c>
      <c r="E712" s="268" t="s">
        <v>1031</v>
      </c>
      <c r="F712" s="269" t="s">
        <v>1032</v>
      </c>
      <c r="G712" s="270" t="s">
        <v>198</v>
      </c>
      <c r="H712" s="271">
        <v>1.613</v>
      </c>
      <c r="I712" s="272"/>
      <c r="J712" s="273">
        <f>ROUND(I712*H712,2)</f>
        <v>0</v>
      </c>
      <c r="K712" s="269" t="s">
        <v>177</v>
      </c>
      <c r="L712" s="274"/>
      <c r="M712" s="275" t="s">
        <v>1</v>
      </c>
      <c r="N712" s="276" t="s">
        <v>41</v>
      </c>
      <c r="O712" s="91"/>
      <c r="P712" s="235">
        <f>O712*H712</f>
        <v>0</v>
      </c>
      <c r="Q712" s="235">
        <v>0.55000000000000004</v>
      </c>
      <c r="R712" s="235">
        <f>Q712*H712</f>
        <v>0.88715000000000011</v>
      </c>
      <c r="S712" s="235">
        <v>0</v>
      </c>
      <c r="T712" s="236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37" t="s">
        <v>271</v>
      </c>
      <c r="AT712" s="237" t="s">
        <v>304</v>
      </c>
      <c r="AU712" s="237" t="s">
        <v>86</v>
      </c>
      <c r="AY712" s="17" t="s">
        <v>171</v>
      </c>
      <c r="BE712" s="238">
        <f>IF(N712="základní",J712,0)</f>
        <v>0</v>
      </c>
      <c r="BF712" s="238">
        <f>IF(N712="snížená",J712,0)</f>
        <v>0</v>
      </c>
      <c r="BG712" s="238">
        <f>IF(N712="zákl. přenesená",J712,0)</f>
        <v>0</v>
      </c>
      <c r="BH712" s="238">
        <f>IF(N712="sníž. přenesená",J712,0)</f>
        <v>0</v>
      </c>
      <c r="BI712" s="238">
        <f>IF(N712="nulová",J712,0)</f>
        <v>0</v>
      </c>
      <c r="BJ712" s="17" t="s">
        <v>84</v>
      </c>
      <c r="BK712" s="238">
        <f>ROUND(I712*H712,2)</f>
        <v>0</v>
      </c>
      <c r="BL712" s="17" t="s">
        <v>227</v>
      </c>
      <c r="BM712" s="237" t="s">
        <v>1033</v>
      </c>
    </row>
    <row r="713" s="2" customFormat="1" ht="24.15" customHeight="1">
      <c r="A713" s="38"/>
      <c r="B713" s="39"/>
      <c r="C713" s="226" t="s">
        <v>1034</v>
      </c>
      <c r="D713" s="226" t="s">
        <v>173</v>
      </c>
      <c r="E713" s="227" t="s">
        <v>1035</v>
      </c>
      <c r="F713" s="228" t="s">
        <v>1036</v>
      </c>
      <c r="G713" s="229" t="s">
        <v>486</v>
      </c>
      <c r="H713" s="230">
        <v>137.09999999999999</v>
      </c>
      <c r="I713" s="231"/>
      <c r="J713" s="232">
        <f>ROUND(I713*H713,2)</f>
        <v>0</v>
      </c>
      <c r="K713" s="228" t="s">
        <v>177</v>
      </c>
      <c r="L713" s="44"/>
      <c r="M713" s="233" t="s">
        <v>1</v>
      </c>
      <c r="N713" s="234" t="s">
        <v>41</v>
      </c>
      <c r="O713" s="91"/>
      <c r="P713" s="235">
        <f>O713*H713</f>
        <v>0</v>
      </c>
      <c r="Q713" s="235">
        <v>0</v>
      </c>
      <c r="R713" s="235">
        <f>Q713*H713</f>
        <v>0</v>
      </c>
      <c r="S713" s="235">
        <v>0.01</v>
      </c>
      <c r="T713" s="236">
        <f>S713*H713</f>
        <v>1.371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37" t="s">
        <v>227</v>
      </c>
      <c r="AT713" s="237" t="s">
        <v>173</v>
      </c>
      <c r="AU713" s="237" t="s">
        <v>86</v>
      </c>
      <c r="AY713" s="17" t="s">
        <v>171</v>
      </c>
      <c r="BE713" s="238">
        <f>IF(N713="základní",J713,0)</f>
        <v>0</v>
      </c>
      <c r="BF713" s="238">
        <f>IF(N713="snížená",J713,0)</f>
        <v>0</v>
      </c>
      <c r="BG713" s="238">
        <f>IF(N713="zákl. přenesená",J713,0)</f>
        <v>0</v>
      </c>
      <c r="BH713" s="238">
        <f>IF(N713="sníž. přenesená",J713,0)</f>
        <v>0</v>
      </c>
      <c r="BI713" s="238">
        <f>IF(N713="nulová",J713,0)</f>
        <v>0</v>
      </c>
      <c r="BJ713" s="17" t="s">
        <v>84</v>
      </c>
      <c r="BK713" s="238">
        <f>ROUND(I713*H713,2)</f>
        <v>0</v>
      </c>
      <c r="BL713" s="17" t="s">
        <v>227</v>
      </c>
      <c r="BM713" s="237" t="s">
        <v>1037</v>
      </c>
    </row>
    <row r="714" s="2" customFormat="1">
      <c r="A714" s="38"/>
      <c r="B714" s="39"/>
      <c r="C714" s="40"/>
      <c r="D714" s="239" t="s">
        <v>179</v>
      </c>
      <c r="E714" s="40"/>
      <c r="F714" s="240" t="s">
        <v>1038</v>
      </c>
      <c r="G714" s="40"/>
      <c r="H714" s="40"/>
      <c r="I714" s="241"/>
      <c r="J714" s="40"/>
      <c r="K714" s="40"/>
      <c r="L714" s="44"/>
      <c r="M714" s="242"/>
      <c r="N714" s="243"/>
      <c r="O714" s="91"/>
      <c r="P714" s="91"/>
      <c r="Q714" s="91"/>
      <c r="R714" s="91"/>
      <c r="S714" s="91"/>
      <c r="T714" s="92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T714" s="17" t="s">
        <v>179</v>
      </c>
      <c r="AU714" s="17" t="s">
        <v>86</v>
      </c>
    </row>
    <row r="715" s="13" customFormat="1">
      <c r="A715" s="13"/>
      <c r="B715" s="244"/>
      <c r="C715" s="245"/>
      <c r="D715" s="246" t="s">
        <v>181</v>
      </c>
      <c r="E715" s="247" t="s">
        <v>1</v>
      </c>
      <c r="F715" s="248" t="s">
        <v>1039</v>
      </c>
      <c r="G715" s="245"/>
      <c r="H715" s="249">
        <v>137.09999999999999</v>
      </c>
      <c r="I715" s="250"/>
      <c r="J715" s="245"/>
      <c r="K715" s="245"/>
      <c r="L715" s="251"/>
      <c r="M715" s="252"/>
      <c r="N715" s="253"/>
      <c r="O715" s="253"/>
      <c r="P715" s="253"/>
      <c r="Q715" s="253"/>
      <c r="R715" s="253"/>
      <c r="S715" s="253"/>
      <c r="T715" s="254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55" t="s">
        <v>181</v>
      </c>
      <c r="AU715" s="255" t="s">
        <v>86</v>
      </c>
      <c r="AV715" s="13" t="s">
        <v>86</v>
      </c>
      <c r="AW715" s="13" t="s">
        <v>33</v>
      </c>
      <c r="AX715" s="13" t="s">
        <v>76</v>
      </c>
      <c r="AY715" s="255" t="s">
        <v>171</v>
      </c>
    </row>
    <row r="716" s="14" customFormat="1">
      <c r="A716" s="14"/>
      <c r="B716" s="256"/>
      <c r="C716" s="257"/>
      <c r="D716" s="246" t="s">
        <v>181</v>
      </c>
      <c r="E716" s="258" t="s">
        <v>1</v>
      </c>
      <c r="F716" s="259" t="s">
        <v>189</v>
      </c>
      <c r="G716" s="257"/>
      <c r="H716" s="260">
        <v>137.09999999999999</v>
      </c>
      <c r="I716" s="261"/>
      <c r="J716" s="257"/>
      <c r="K716" s="257"/>
      <c r="L716" s="262"/>
      <c r="M716" s="263"/>
      <c r="N716" s="264"/>
      <c r="O716" s="264"/>
      <c r="P716" s="264"/>
      <c r="Q716" s="264"/>
      <c r="R716" s="264"/>
      <c r="S716" s="264"/>
      <c r="T716" s="265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6" t="s">
        <v>181</v>
      </c>
      <c r="AU716" s="266" t="s">
        <v>86</v>
      </c>
      <c r="AV716" s="14" t="s">
        <v>178</v>
      </c>
      <c r="AW716" s="14" t="s">
        <v>33</v>
      </c>
      <c r="AX716" s="14" t="s">
        <v>84</v>
      </c>
      <c r="AY716" s="266" t="s">
        <v>171</v>
      </c>
    </row>
    <row r="717" s="2" customFormat="1" ht="24.15" customHeight="1">
      <c r="A717" s="38"/>
      <c r="B717" s="39"/>
      <c r="C717" s="226" t="s">
        <v>613</v>
      </c>
      <c r="D717" s="226" t="s">
        <v>173</v>
      </c>
      <c r="E717" s="227" t="s">
        <v>1040</v>
      </c>
      <c r="F717" s="228" t="s">
        <v>1041</v>
      </c>
      <c r="G717" s="229" t="s">
        <v>176</v>
      </c>
      <c r="H717" s="230">
        <v>0.69999999999999996</v>
      </c>
      <c r="I717" s="231"/>
      <c r="J717" s="232">
        <f>ROUND(I717*H717,2)</f>
        <v>0</v>
      </c>
      <c r="K717" s="228" t="s">
        <v>177</v>
      </c>
      <c r="L717" s="44"/>
      <c r="M717" s="233" t="s">
        <v>1</v>
      </c>
      <c r="N717" s="234" t="s">
        <v>41</v>
      </c>
      <c r="O717" s="91"/>
      <c r="P717" s="235">
        <f>O717*H717</f>
        <v>0</v>
      </c>
      <c r="Q717" s="235">
        <v>0</v>
      </c>
      <c r="R717" s="235">
        <f>Q717*H717</f>
        <v>0</v>
      </c>
      <c r="S717" s="235">
        <v>0</v>
      </c>
      <c r="T717" s="236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237" t="s">
        <v>227</v>
      </c>
      <c r="AT717" s="237" t="s">
        <v>173</v>
      </c>
      <c r="AU717" s="237" t="s">
        <v>86</v>
      </c>
      <c r="AY717" s="17" t="s">
        <v>171</v>
      </c>
      <c r="BE717" s="238">
        <f>IF(N717="základní",J717,0)</f>
        <v>0</v>
      </c>
      <c r="BF717" s="238">
        <f>IF(N717="snížená",J717,0)</f>
        <v>0</v>
      </c>
      <c r="BG717" s="238">
        <f>IF(N717="zákl. přenesená",J717,0)</f>
        <v>0</v>
      </c>
      <c r="BH717" s="238">
        <f>IF(N717="sníž. přenesená",J717,0)</f>
        <v>0</v>
      </c>
      <c r="BI717" s="238">
        <f>IF(N717="nulová",J717,0)</f>
        <v>0</v>
      </c>
      <c r="BJ717" s="17" t="s">
        <v>84</v>
      </c>
      <c r="BK717" s="238">
        <f>ROUND(I717*H717,2)</f>
        <v>0</v>
      </c>
      <c r="BL717" s="17" t="s">
        <v>227</v>
      </c>
      <c r="BM717" s="237" t="s">
        <v>1042</v>
      </c>
    </row>
    <row r="718" s="2" customFormat="1">
      <c r="A718" s="38"/>
      <c r="B718" s="39"/>
      <c r="C718" s="40"/>
      <c r="D718" s="239" t="s">
        <v>179</v>
      </c>
      <c r="E718" s="40"/>
      <c r="F718" s="240" t="s">
        <v>1043</v>
      </c>
      <c r="G718" s="40"/>
      <c r="H718" s="40"/>
      <c r="I718" s="241"/>
      <c r="J718" s="40"/>
      <c r="K718" s="40"/>
      <c r="L718" s="44"/>
      <c r="M718" s="242"/>
      <c r="N718" s="243"/>
      <c r="O718" s="91"/>
      <c r="P718" s="91"/>
      <c r="Q718" s="91"/>
      <c r="R718" s="91"/>
      <c r="S718" s="91"/>
      <c r="T718" s="92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T718" s="17" t="s">
        <v>179</v>
      </c>
      <c r="AU718" s="17" t="s">
        <v>86</v>
      </c>
    </row>
    <row r="719" s="13" customFormat="1">
      <c r="A719" s="13"/>
      <c r="B719" s="244"/>
      <c r="C719" s="245"/>
      <c r="D719" s="246" t="s">
        <v>181</v>
      </c>
      <c r="E719" s="247" t="s">
        <v>1</v>
      </c>
      <c r="F719" s="248" t="s">
        <v>1044</v>
      </c>
      <c r="G719" s="245"/>
      <c r="H719" s="249">
        <v>0.69999999999999996</v>
      </c>
      <c r="I719" s="250"/>
      <c r="J719" s="245"/>
      <c r="K719" s="245"/>
      <c r="L719" s="251"/>
      <c r="M719" s="252"/>
      <c r="N719" s="253"/>
      <c r="O719" s="253"/>
      <c r="P719" s="253"/>
      <c r="Q719" s="253"/>
      <c r="R719" s="253"/>
      <c r="S719" s="253"/>
      <c r="T719" s="254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55" t="s">
        <v>181</v>
      </c>
      <c r="AU719" s="255" t="s">
        <v>86</v>
      </c>
      <c r="AV719" s="13" t="s">
        <v>86</v>
      </c>
      <c r="AW719" s="13" t="s">
        <v>33</v>
      </c>
      <c r="AX719" s="13" t="s">
        <v>76</v>
      </c>
      <c r="AY719" s="255" t="s">
        <v>171</v>
      </c>
    </row>
    <row r="720" s="14" customFormat="1">
      <c r="A720" s="14"/>
      <c r="B720" s="256"/>
      <c r="C720" s="257"/>
      <c r="D720" s="246" t="s">
        <v>181</v>
      </c>
      <c r="E720" s="258" t="s">
        <v>1</v>
      </c>
      <c r="F720" s="259" t="s">
        <v>189</v>
      </c>
      <c r="G720" s="257"/>
      <c r="H720" s="260">
        <v>0.69999999999999996</v>
      </c>
      <c r="I720" s="261"/>
      <c r="J720" s="257"/>
      <c r="K720" s="257"/>
      <c r="L720" s="262"/>
      <c r="M720" s="263"/>
      <c r="N720" s="264"/>
      <c r="O720" s="264"/>
      <c r="P720" s="264"/>
      <c r="Q720" s="264"/>
      <c r="R720" s="264"/>
      <c r="S720" s="264"/>
      <c r="T720" s="265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66" t="s">
        <v>181</v>
      </c>
      <c r="AU720" s="266" t="s">
        <v>86</v>
      </c>
      <c r="AV720" s="14" t="s">
        <v>178</v>
      </c>
      <c r="AW720" s="14" t="s">
        <v>33</v>
      </c>
      <c r="AX720" s="14" t="s">
        <v>84</v>
      </c>
      <c r="AY720" s="266" t="s">
        <v>171</v>
      </c>
    </row>
    <row r="721" s="2" customFormat="1" ht="16.5" customHeight="1">
      <c r="A721" s="38"/>
      <c r="B721" s="39"/>
      <c r="C721" s="267" t="s">
        <v>1045</v>
      </c>
      <c r="D721" s="267" t="s">
        <v>304</v>
      </c>
      <c r="E721" s="268" t="s">
        <v>1046</v>
      </c>
      <c r="F721" s="269" t="s">
        <v>1047</v>
      </c>
      <c r="G721" s="270" t="s">
        <v>198</v>
      </c>
      <c r="H721" s="271">
        <v>0.11</v>
      </c>
      <c r="I721" s="272"/>
      <c r="J721" s="273">
        <f>ROUND(I721*H721,2)</f>
        <v>0</v>
      </c>
      <c r="K721" s="269" t="s">
        <v>177</v>
      </c>
      <c r="L721" s="274"/>
      <c r="M721" s="275" t="s">
        <v>1</v>
      </c>
      <c r="N721" s="276" t="s">
        <v>41</v>
      </c>
      <c r="O721" s="91"/>
      <c r="P721" s="235">
        <f>O721*H721</f>
        <v>0</v>
      </c>
      <c r="Q721" s="235">
        <v>0.55000000000000004</v>
      </c>
      <c r="R721" s="235">
        <f>Q721*H721</f>
        <v>0.060500000000000005</v>
      </c>
      <c r="S721" s="235">
        <v>0</v>
      </c>
      <c r="T721" s="236">
        <f>S721*H721</f>
        <v>0</v>
      </c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R721" s="237" t="s">
        <v>271</v>
      </c>
      <c r="AT721" s="237" t="s">
        <v>304</v>
      </c>
      <c r="AU721" s="237" t="s">
        <v>86</v>
      </c>
      <c r="AY721" s="17" t="s">
        <v>171</v>
      </c>
      <c r="BE721" s="238">
        <f>IF(N721="základní",J721,0)</f>
        <v>0</v>
      </c>
      <c r="BF721" s="238">
        <f>IF(N721="snížená",J721,0)</f>
        <v>0</v>
      </c>
      <c r="BG721" s="238">
        <f>IF(N721="zákl. přenesená",J721,0)</f>
        <v>0</v>
      </c>
      <c r="BH721" s="238">
        <f>IF(N721="sníž. přenesená",J721,0)</f>
        <v>0</v>
      </c>
      <c r="BI721" s="238">
        <f>IF(N721="nulová",J721,0)</f>
        <v>0</v>
      </c>
      <c r="BJ721" s="17" t="s">
        <v>84</v>
      </c>
      <c r="BK721" s="238">
        <f>ROUND(I721*H721,2)</f>
        <v>0</v>
      </c>
      <c r="BL721" s="17" t="s">
        <v>227</v>
      </c>
      <c r="BM721" s="237" t="s">
        <v>1048</v>
      </c>
    </row>
    <row r="722" s="2" customFormat="1" ht="33" customHeight="1">
      <c r="A722" s="38"/>
      <c r="B722" s="39"/>
      <c r="C722" s="226" t="s">
        <v>619</v>
      </c>
      <c r="D722" s="226" t="s">
        <v>173</v>
      </c>
      <c r="E722" s="227" t="s">
        <v>1049</v>
      </c>
      <c r="F722" s="228" t="s">
        <v>1050</v>
      </c>
      <c r="G722" s="229" t="s">
        <v>231</v>
      </c>
      <c r="H722" s="230">
        <v>1.7190000000000001</v>
      </c>
      <c r="I722" s="231"/>
      <c r="J722" s="232">
        <f>ROUND(I722*H722,2)</f>
        <v>0</v>
      </c>
      <c r="K722" s="228" t="s">
        <v>177</v>
      </c>
      <c r="L722" s="44"/>
      <c r="M722" s="233" t="s">
        <v>1</v>
      </c>
      <c r="N722" s="234" t="s">
        <v>41</v>
      </c>
      <c r="O722" s="91"/>
      <c r="P722" s="235">
        <f>O722*H722</f>
        <v>0</v>
      </c>
      <c r="Q722" s="235">
        <v>0</v>
      </c>
      <c r="R722" s="235">
        <f>Q722*H722</f>
        <v>0</v>
      </c>
      <c r="S722" s="235">
        <v>0</v>
      </c>
      <c r="T722" s="236">
        <f>S722*H722</f>
        <v>0</v>
      </c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237" t="s">
        <v>227</v>
      </c>
      <c r="AT722" s="237" t="s">
        <v>173</v>
      </c>
      <c r="AU722" s="237" t="s">
        <v>86</v>
      </c>
      <c r="AY722" s="17" t="s">
        <v>171</v>
      </c>
      <c r="BE722" s="238">
        <f>IF(N722="základní",J722,0)</f>
        <v>0</v>
      </c>
      <c r="BF722" s="238">
        <f>IF(N722="snížená",J722,0)</f>
        <v>0</v>
      </c>
      <c r="BG722" s="238">
        <f>IF(N722="zákl. přenesená",J722,0)</f>
        <v>0</v>
      </c>
      <c r="BH722" s="238">
        <f>IF(N722="sníž. přenesená",J722,0)</f>
        <v>0</v>
      </c>
      <c r="BI722" s="238">
        <f>IF(N722="nulová",J722,0)</f>
        <v>0</v>
      </c>
      <c r="BJ722" s="17" t="s">
        <v>84</v>
      </c>
      <c r="BK722" s="238">
        <f>ROUND(I722*H722,2)</f>
        <v>0</v>
      </c>
      <c r="BL722" s="17" t="s">
        <v>227</v>
      </c>
      <c r="BM722" s="237" t="s">
        <v>1051</v>
      </c>
    </row>
    <row r="723" s="2" customFormat="1">
      <c r="A723" s="38"/>
      <c r="B723" s="39"/>
      <c r="C723" s="40"/>
      <c r="D723" s="239" t="s">
        <v>179</v>
      </c>
      <c r="E723" s="40"/>
      <c r="F723" s="240" t="s">
        <v>1052</v>
      </c>
      <c r="G723" s="40"/>
      <c r="H723" s="40"/>
      <c r="I723" s="241"/>
      <c r="J723" s="40"/>
      <c r="K723" s="40"/>
      <c r="L723" s="44"/>
      <c r="M723" s="242"/>
      <c r="N723" s="243"/>
      <c r="O723" s="91"/>
      <c r="P723" s="91"/>
      <c r="Q723" s="91"/>
      <c r="R723" s="91"/>
      <c r="S723" s="91"/>
      <c r="T723" s="92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T723" s="17" t="s">
        <v>179</v>
      </c>
      <c r="AU723" s="17" t="s">
        <v>86</v>
      </c>
    </row>
    <row r="724" s="12" customFormat="1" ht="22.8" customHeight="1">
      <c r="A724" s="12"/>
      <c r="B724" s="210"/>
      <c r="C724" s="211"/>
      <c r="D724" s="212" t="s">
        <v>75</v>
      </c>
      <c r="E724" s="224" t="s">
        <v>1053</v>
      </c>
      <c r="F724" s="224" t="s">
        <v>1054</v>
      </c>
      <c r="G724" s="211"/>
      <c r="H724" s="211"/>
      <c r="I724" s="214"/>
      <c r="J724" s="225">
        <f>BK724</f>
        <v>0</v>
      </c>
      <c r="K724" s="211"/>
      <c r="L724" s="216"/>
      <c r="M724" s="217"/>
      <c r="N724" s="218"/>
      <c r="O724" s="218"/>
      <c r="P724" s="219">
        <f>SUM(P725:P832)</f>
        <v>0</v>
      </c>
      <c r="Q724" s="218"/>
      <c r="R724" s="219">
        <f>SUM(R725:R832)</f>
        <v>50.105490280000012</v>
      </c>
      <c r="S724" s="218"/>
      <c r="T724" s="220">
        <f>SUM(T725:T832)</f>
        <v>15.730594160000001</v>
      </c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R724" s="221" t="s">
        <v>86</v>
      </c>
      <c r="AT724" s="222" t="s">
        <v>75</v>
      </c>
      <c r="AU724" s="222" t="s">
        <v>84</v>
      </c>
      <c r="AY724" s="221" t="s">
        <v>171</v>
      </c>
      <c r="BK724" s="223">
        <f>SUM(BK725:BK832)</f>
        <v>0</v>
      </c>
    </row>
    <row r="725" s="2" customFormat="1" ht="24.15" customHeight="1">
      <c r="A725" s="38"/>
      <c r="B725" s="39"/>
      <c r="C725" s="226" t="s">
        <v>1055</v>
      </c>
      <c r="D725" s="226" t="s">
        <v>173</v>
      </c>
      <c r="E725" s="227" t="s">
        <v>1056</v>
      </c>
      <c r="F725" s="228" t="s">
        <v>1057</v>
      </c>
      <c r="G725" s="229" t="s">
        <v>176</v>
      </c>
      <c r="H725" s="230">
        <v>192.45599999999999</v>
      </c>
      <c r="I725" s="231"/>
      <c r="J725" s="232">
        <f>ROUND(I725*H725,2)</f>
        <v>0</v>
      </c>
      <c r="K725" s="228" t="s">
        <v>177</v>
      </c>
      <c r="L725" s="44"/>
      <c r="M725" s="233" t="s">
        <v>1</v>
      </c>
      <c r="N725" s="234" t="s">
        <v>41</v>
      </c>
      <c r="O725" s="91"/>
      <c r="P725" s="235">
        <f>O725*H725</f>
        <v>0</v>
      </c>
      <c r="Q725" s="235">
        <v>0.02614</v>
      </c>
      <c r="R725" s="235">
        <f>Q725*H725</f>
        <v>5.0307998399999994</v>
      </c>
      <c r="S725" s="235">
        <v>0</v>
      </c>
      <c r="T725" s="236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37" t="s">
        <v>227</v>
      </c>
      <c r="AT725" s="237" t="s">
        <v>173</v>
      </c>
      <c r="AU725" s="237" t="s">
        <v>86</v>
      </c>
      <c r="AY725" s="17" t="s">
        <v>171</v>
      </c>
      <c r="BE725" s="238">
        <f>IF(N725="základní",J725,0)</f>
        <v>0</v>
      </c>
      <c r="BF725" s="238">
        <f>IF(N725="snížená",J725,0)</f>
        <v>0</v>
      </c>
      <c r="BG725" s="238">
        <f>IF(N725="zákl. přenesená",J725,0)</f>
        <v>0</v>
      </c>
      <c r="BH725" s="238">
        <f>IF(N725="sníž. přenesená",J725,0)</f>
        <v>0</v>
      </c>
      <c r="BI725" s="238">
        <f>IF(N725="nulová",J725,0)</f>
        <v>0</v>
      </c>
      <c r="BJ725" s="17" t="s">
        <v>84</v>
      </c>
      <c r="BK725" s="238">
        <f>ROUND(I725*H725,2)</f>
        <v>0</v>
      </c>
      <c r="BL725" s="17" t="s">
        <v>227</v>
      </c>
      <c r="BM725" s="237" t="s">
        <v>1058</v>
      </c>
    </row>
    <row r="726" s="2" customFormat="1">
      <c r="A726" s="38"/>
      <c r="B726" s="39"/>
      <c r="C726" s="40"/>
      <c r="D726" s="239" t="s">
        <v>179</v>
      </c>
      <c r="E726" s="40"/>
      <c r="F726" s="240" t="s">
        <v>1059</v>
      </c>
      <c r="G726" s="40"/>
      <c r="H726" s="40"/>
      <c r="I726" s="241"/>
      <c r="J726" s="40"/>
      <c r="K726" s="40"/>
      <c r="L726" s="44"/>
      <c r="M726" s="242"/>
      <c r="N726" s="243"/>
      <c r="O726" s="91"/>
      <c r="P726" s="91"/>
      <c r="Q726" s="91"/>
      <c r="R726" s="91"/>
      <c r="S726" s="91"/>
      <c r="T726" s="92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T726" s="17" t="s">
        <v>179</v>
      </c>
      <c r="AU726" s="17" t="s">
        <v>86</v>
      </c>
    </row>
    <row r="727" s="13" customFormat="1">
      <c r="A727" s="13"/>
      <c r="B727" s="244"/>
      <c r="C727" s="245"/>
      <c r="D727" s="246" t="s">
        <v>181</v>
      </c>
      <c r="E727" s="247" t="s">
        <v>1</v>
      </c>
      <c r="F727" s="248" t="s">
        <v>1060</v>
      </c>
      <c r="G727" s="245"/>
      <c r="H727" s="249">
        <v>99.105999999999995</v>
      </c>
      <c r="I727" s="250"/>
      <c r="J727" s="245"/>
      <c r="K727" s="245"/>
      <c r="L727" s="251"/>
      <c r="M727" s="252"/>
      <c r="N727" s="253"/>
      <c r="O727" s="253"/>
      <c r="P727" s="253"/>
      <c r="Q727" s="253"/>
      <c r="R727" s="253"/>
      <c r="S727" s="253"/>
      <c r="T727" s="254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5" t="s">
        <v>181</v>
      </c>
      <c r="AU727" s="255" t="s">
        <v>86</v>
      </c>
      <c r="AV727" s="13" t="s">
        <v>86</v>
      </c>
      <c r="AW727" s="13" t="s">
        <v>33</v>
      </c>
      <c r="AX727" s="13" t="s">
        <v>76</v>
      </c>
      <c r="AY727" s="255" t="s">
        <v>171</v>
      </c>
    </row>
    <row r="728" s="13" customFormat="1">
      <c r="A728" s="13"/>
      <c r="B728" s="244"/>
      <c r="C728" s="245"/>
      <c r="D728" s="246" t="s">
        <v>181</v>
      </c>
      <c r="E728" s="247" t="s">
        <v>1</v>
      </c>
      <c r="F728" s="248" t="s">
        <v>1061</v>
      </c>
      <c r="G728" s="245"/>
      <c r="H728" s="249">
        <v>93.349999999999994</v>
      </c>
      <c r="I728" s="250"/>
      <c r="J728" s="245"/>
      <c r="K728" s="245"/>
      <c r="L728" s="251"/>
      <c r="M728" s="252"/>
      <c r="N728" s="253"/>
      <c r="O728" s="253"/>
      <c r="P728" s="253"/>
      <c r="Q728" s="253"/>
      <c r="R728" s="253"/>
      <c r="S728" s="253"/>
      <c r="T728" s="25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55" t="s">
        <v>181</v>
      </c>
      <c r="AU728" s="255" t="s">
        <v>86</v>
      </c>
      <c r="AV728" s="13" t="s">
        <v>86</v>
      </c>
      <c r="AW728" s="13" t="s">
        <v>33</v>
      </c>
      <c r="AX728" s="13" t="s">
        <v>76</v>
      </c>
      <c r="AY728" s="255" t="s">
        <v>171</v>
      </c>
    </row>
    <row r="729" s="14" customFormat="1">
      <c r="A729" s="14"/>
      <c r="B729" s="256"/>
      <c r="C729" s="257"/>
      <c r="D729" s="246" t="s">
        <v>181</v>
      </c>
      <c r="E729" s="258" t="s">
        <v>1</v>
      </c>
      <c r="F729" s="259" t="s">
        <v>184</v>
      </c>
      <c r="G729" s="257"/>
      <c r="H729" s="260">
        <v>192.45599999999999</v>
      </c>
      <c r="I729" s="261"/>
      <c r="J729" s="257"/>
      <c r="K729" s="257"/>
      <c r="L729" s="262"/>
      <c r="M729" s="263"/>
      <c r="N729" s="264"/>
      <c r="O729" s="264"/>
      <c r="P729" s="264"/>
      <c r="Q729" s="264"/>
      <c r="R729" s="264"/>
      <c r="S729" s="264"/>
      <c r="T729" s="265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6" t="s">
        <v>181</v>
      </c>
      <c r="AU729" s="266" t="s">
        <v>86</v>
      </c>
      <c r="AV729" s="14" t="s">
        <v>178</v>
      </c>
      <c r="AW729" s="14" t="s">
        <v>33</v>
      </c>
      <c r="AX729" s="14" t="s">
        <v>84</v>
      </c>
      <c r="AY729" s="266" t="s">
        <v>171</v>
      </c>
    </row>
    <row r="730" s="2" customFormat="1" ht="24.15" customHeight="1">
      <c r="A730" s="38"/>
      <c r="B730" s="39"/>
      <c r="C730" s="226" t="s">
        <v>627</v>
      </c>
      <c r="D730" s="226" t="s">
        <v>173</v>
      </c>
      <c r="E730" s="227" t="s">
        <v>1062</v>
      </c>
      <c r="F730" s="228" t="s">
        <v>1063</v>
      </c>
      <c r="G730" s="229" t="s">
        <v>176</v>
      </c>
      <c r="H730" s="230">
        <v>18.065000000000001</v>
      </c>
      <c r="I730" s="231"/>
      <c r="J730" s="232">
        <f>ROUND(I730*H730,2)</f>
        <v>0</v>
      </c>
      <c r="K730" s="228" t="s">
        <v>177</v>
      </c>
      <c r="L730" s="44"/>
      <c r="M730" s="233" t="s">
        <v>1</v>
      </c>
      <c r="N730" s="234" t="s">
        <v>41</v>
      </c>
      <c r="O730" s="91"/>
      <c r="P730" s="235">
        <f>O730*H730</f>
        <v>0</v>
      </c>
      <c r="Q730" s="235">
        <v>0.028660000000000001</v>
      </c>
      <c r="R730" s="235">
        <f>Q730*H730</f>
        <v>0.51774290000000012</v>
      </c>
      <c r="S730" s="235">
        <v>0</v>
      </c>
      <c r="T730" s="236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237" t="s">
        <v>227</v>
      </c>
      <c r="AT730" s="237" t="s">
        <v>173</v>
      </c>
      <c r="AU730" s="237" t="s">
        <v>86</v>
      </c>
      <c r="AY730" s="17" t="s">
        <v>171</v>
      </c>
      <c r="BE730" s="238">
        <f>IF(N730="základní",J730,0)</f>
        <v>0</v>
      </c>
      <c r="BF730" s="238">
        <f>IF(N730="snížená",J730,0)</f>
        <v>0</v>
      </c>
      <c r="BG730" s="238">
        <f>IF(N730="zákl. přenesená",J730,0)</f>
        <v>0</v>
      </c>
      <c r="BH730" s="238">
        <f>IF(N730="sníž. přenesená",J730,0)</f>
        <v>0</v>
      </c>
      <c r="BI730" s="238">
        <f>IF(N730="nulová",J730,0)</f>
        <v>0</v>
      </c>
      <c r="BJ730" s="17" t="s">
        <v>84</v>
      </c>
      <c r="BK730" s="238">
        <f>ROUND(I730*H730,2)</f>
        <v>0</v>
      </c>
      <c r="BL730" s="17" t="s">
        <v>227</v>
      </c>
      <c r="BM730" s="237" t="s">
        <v>1064</v>
      </c>
    </row>
    <row r="731" s="2" customFormat="1">
      <c r="A731" s="38"/>
      <c r="B731" s="39"/>
      <c r="C731" s="40"/>
      <c r="D731" s="239" t="s">
        <v>179</v>
      </c>
      <c r="E731" s="40"/>
      <c r="F731" s="240" t="s">
        <v>1065</v>
      </c>
      <c r="G731" s="40"/>
      <c r="H731" s="40"/>
      <c r="I731" s="241"/>
      <c r="J731" s="40"/>
      <c r="K731" s="40"/>
      <c r="L731" s="44"/>
      <c r="M731" s="242"/>
      <c r="N731" s="243"/>
      <c r="O731" s="91"/>
      <c r="P731" s="91"/>
      <c r="Q731" s="91"/>
      <c r="R731" s="91"/>
      <c r="S731" s="91"/>
      <c r="T731" s="92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T731" s="17" t="s">
        <v>179</v>
      </c>
      <c r="AU731" s="17" t="s">
        <v>86</v>
      </c>
    </row>
    <row r="732" s="13" customFormat="1">
      <c r="A732" s="13"/>
      <c r="B732" s="244"/>
      <c r="C732" s="245"/>
      <c r="D732" s="246" t="s">
        <v>181</v>
      </c>
      <c r="E732" s="247" t="s">
        <v>1</v>
      </c>
      <c r="F732" s="248" t="s">
        <v>1066</v>
      </c>
      <c r="G732" s="245"/>
      <c r="H732" s="249">
        <v>9.0389999999999997</v>
      </c>
      <c r="I732" s="250"/>
      <c r="J732" s="245"/>
      <c r="K732" s="245"/>
      <c r="L732" s="251"/>
      <c r="M732" s="252"/>
      <c r="N732" s="253"/>
      <c r="O732" s="253"/>
      <c r="P732" s="253"/>
      <c r="Q732" s="253"/>
      <c r="R732" s="253"/>
      <c r="S732" s="253"/>
      <c r="T732" s="25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5" t="s">
        <v>181</v>
      </c>
      <c r="AU732" s="255" t="s">
        <v>86</v>
      </c>
      <c r="AV732" s="13" t="s">
        <v>86</v>
      </c>
      <c r="AW732" s="13" t="s">
        <v>33</v>
      </c>
      <c r="AX732" s="13" t="s">
        <v>76</v>
      </c>
      <c r="AY732" s="255" t="s">
        <v>171</v>
      </c>
    </row>
    <row r="733" s="13" customFormat="1">
      <c r="A733" s="13"/>
      <c r="B733" s="244"/>
      <c r="C733" s="245"/>
      <c r="D733" s="246" t="s">
        <v>181</v>
      </c>
      <c r="E733" s="247" t="s">
        <v>1</v>
      </c>
      <c r="F733" s="248" t="s">
        <v>1067</v>
      </c>
      <c r="G733" s="245"/>
      <c r="H733" s="249">
        <v>9.0259999999999998</v>
      </c>
      <c r="I733" s="250"/>
      <c r="J733" s="245"/>
      <c r="K733" s="245"/>
      <c r="L733" s="251"/>
      <c r="M733" s="252"/>
      <c r="N733" s="253"/>
      <c r="O733" s="253"/>
      <c r="P733" s="253"/>
      <c r="Q733" s="253"/>
      <c r="R733" s="253"/>
      <c r="S733" s="253"/>
      <c r="T733" s="25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55" t="s">
        <v>181</v>
      </c>
      <c r="AU733" s="255" t="s">
        <v>86</v>
      </c>
      <c r="AV733" s="13" t="s">
        <v>86</v>
      </c>
      <c r="AW733" s="13" t="s">
        <v>33</v>
      </c>
      <c r="AX733" s="13" t="s">
        <v>76</v>
      </c>
      <c r="AY733" s="255" t="s">
        <v>171</v>
      </c>
    </row>
    <row r="734" s="14" customFormat="1">
      <c r="A734" s="14"/>
      <c r="B734" s="256"/>
      <c r="C734" s="257"/>
      <c r="D734" s="246" t="s">
        <v>181</v>
      </c>
      <c r="E734" s="258" t="s">
        <v>1</v>
      </c>
      <c r="F734" s="259" t="s">
        <v>184</v>
      </c>
      <c r="G734" s="257"/>
      <c r="H734" s="260">
        <v>18.064999999999998</v>
      </c>
      <c r="I734" s="261"/>
      <c r="J734" s="257"/>
      <c r="K734" s="257"/>
      <c r="L734" s="262"/>
      <c r="M734" s="263"/>
      <c r="N734" s="264"/>
      <c r="O734" s="264"/>
      <c r="P734" s="264"/>
      <c r="Q734" s="264"/>
      <c r="R734" s="264"/>
      <c r="S734" s="264"/>
      <c r="T734" s="265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6" t="s">
        <v>181</v>
      </c>
      <c r="AU734" s="266" t="s">
        <v>86</v>
      </c>
      <c r="AV734" s="14" t="s">
        <v>178</v>
      </c>
      <c r="AW734" s="14" t="s">
        <v>33</v>
      </c>
      <c r="AX734" s="14" t="s">
        <v>84</v>
      </c>
      <c r="AY734" s="266" t="s">
        <v>171</v>
      </c>
    </row>
    <row r="735" s="2" customFormat="1" ht="24.15" customHeight="1">
      <c r="A735" s="38"/>
      <c r="B735" s="39"/>
      <c r="C735" s="226" t="s">
        <v>1068</v>
      </c>
      <c r="D735" s="226" t="s">
        <v>173</v>
      </c>
      <c r="E735" s="227" t="s">
        <v>1069</v>
      </c>
      <c r="F735" s="228" t="s">
        <v>1070</v>
      </c>
      <c r="G735" s="229" t="s">
        <v>176</v>
      </c>
      <c r="H735" s="230">
        <v>432.80900000000003</v>
      </c>
      <c r="I735" s="231"/>
      <c r="J735" s="232">
        <f>ROUND(I735*H735,2)</f>
        <v>0</v>
      </c>
      <c r="K735" s="228" t="s">
        <v>177</v>
      </c>
      <c r="L735" s="44"/>
      <c r="M735" s="233" t="s">
        <v>1</v>
      </c>
      <c r="N735" s="234" t="s">
        <v>41</v>
      </c>
      <c r="O735" s="91"/>
      <c r="P735" s="235">
        <f>O735*H735</f>
        <v>0</v>
      </c>
      <c r="Q735" s="235">
        <v>0.022450000000000001</v>
      </c>
      <c r="R735" s="235">
        <f>Q735*H735</f>
        <v>9.7165620500000003</v>
      </c>
      <c r="S735" s="235">
        <v>0</v>
      </c>
      <c r="T735" s="236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37" t="s">
        <v>227</v>
      </c>
      <c r="AT735" s="237" t="s">
        <v>173</v>
      </c>
      <c r="AU735" s="237" t="s">
        <v>86</v>
      </c>
      <c r="AY735" s="17" t="s">
        <v>171</v>
      </c>
      <c r="BE735" s="238">
        <f>IF(N735="základní",J735,0)</f>
        <v>0</v>
      </c>
      <c r="BF735" s="238">
        <f>IF(N735="snížená",J735,0)</f>
        <v>0</v>
      </c>
      <c r="BG735" s="238">
        <f>IF(N735="zákl. přenesená",J735,0)</f>
        <v>0</v>
      </c>
      <c r="BH735" s="238">
        <f>IF(N735="sníž. přenesená",J735,0)</f>
        <v>0</v>
      </c>
      <c r="BI735" s="238">
        <f>IF(N735="nulová",J735,0)</f>
        <v>0</v>
      </c>
      <c r="BJ735" s="17" t="s">
        <v>84</v>
      </c>
      <c r="BK735" s="238">
        <f>ROUND(I735*H735,2)</f>
        <v>0</v>
      </c>
      <c r="BL735" s="17" t="s">
        <v>227</v>
      </c>
      <c r="BM735" s="237" t="s">
        <v>1071</v>
      </c>
    </row>
    <row r="736" s="2" customFormat="1">
      <c r="A736" s="38"/>
      <c r="B736" s="39"/>
      <c r="C736" s="40"/>
      <c r="D736" s="239" t="s">
        <v>179</v>
      </c>
      <c r="E736" s="40"/>
      <c r="F736" s="240" t="s">
        <v>1072</v>
      </c>
      <c r="G736" s="40"/>
      <c r="H736" s="40"/>
      <c r="I736" s="241"/>
      <c r="J736" s="40"/>
      <c r="K736" s="40"/>
      <c r="L736" s="44"/>
      <c r="M736" s="242"/>
      <c r="N736" s="243"/>
      <c r="O736" s="91"/>
      <c r="P736" s="91"/>
      <c r="Q736" s="91"/>
      <c r="R736" s="91"/>
      <c r="S736" s="91"/>
      <c r="T736" s="92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T736" s="17" t="s">
        <v>179</v>
      </c>
      <c r="AU736" s="17" t="s">
        <v>86</v>
      </c>
    </row>
    <row r="737" s="13" customFormat="1">
      <c r="A737" s="13"/>
      <c r="B737" s="244"/>
      <c r="C737" s="245"/>
      <c r="D737" s="246" t="s">
        <v>181</v>
      </c>
      <c r="E737" s="247" t="s">
        <v>1</v>
      </c>
      <c r="F737" s="248" t="s">
        <v>1073</v>
      </c>
      <c r="G737" s="245"/>
      <c r="H737" s="249">
        <v>148.61000000000001</v>
      </c>
      <c r="I737" s="250"/>
      <c r="J737" s="245"/>
      <c r="K737" s="245"/>
      <c r="L737" s="251"/>
      <c r="M737" s="252"/>
      <c r="N737" s="253"/>
      <c r="O737" s="253"/>
      <c r="P737" s="253"/>
      <c r="Q737" s="253"/>
      <c r="R737" s="253"/>
      <c r="S737" s="253"/>
      <c r="T737" s="25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55" t="s">
        <v>181</v>
      </c>
      <c r="AU737" s="255" t="s">
        <v>86</v>
      </c>
      <c r="AV737" s="13" t="s">
        <v>86</v>
      </c>
      <c r="AW737" s="13" t="s">
        <v>33</v>
      </c>
      <c r="AX737" s="13" t="s">
        <v>76</v>
      </c>
      <c r="AY737" s="255" t="s">
        <v>171</v>
      </c>
    </row>
    <row r="738" s="13" customFormat="1">
      <c r="A738" s="13"/>
      <c r="B738" s="244"/>
      <c r="C738" s="245"/>
      <c r="D738" s="246" t="s">
        <v>181</v>
      </c>
      <c r="E738" s="247" t="s">
        <v>1</v>
      </c>
      <c r="F738" s="248" t="s">
        <v>1074</v>
      </c>
      <c r="G738" s="245"/>
      <c r="H738" s="249">
        <v>135.34999999999999</v>
      </c>
      <c r="I738" s="250"/>
      <c r="J738" s="245"/>
      <c r="K738" s="245"/>
      <c r="L738" s="251"/>
      <c r="M738" s="252"/>
      <c r="N738" s="253"/>
      <c r="O738" s="253"/>
      <c r="P738" s="253"/>
      <c r="Q738" s="253"/>
      <c r="R738" s="253"/>
      <c r="S738" s="253"/>
      <c r="T738" s="25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5" t="s">
        <v>181</v>
      </c>
      <c r="AU738" s="255" t="s">
        <v>86</v>
      </c>
      <c r="AV738" s="13" t="s">
        <v>86</v>
      </c>
      <c r="AW738" s="13" t="s">
        <v>33</v>
      </c>
      <c r="AX738" s="13" t="s">
        <v>76</v>
      </c>
      <c r="AY738" s="255" t="s">
        <v>171</v>
      </c>
    </row>
    <row r="739" s="13" customFormat="1">
      <c r="A739" s="13"/>
      <c r="B739" s="244"/>
      <c r="C739" s="245"/>
      <c r="D739" s="246" t="s">
        <v>181</v>
      </c>
      <c r="E739" s="247" t="s">
        <v>1</v>
      </c>
      <c r="F739" s="248" t="s">
        <v>1075</v>
      </c>
      <c r="G739" s="245"/>
      <c r="H739" s="249">
        <v>23.390000000000001</v>
      </c>
      <c r="I739" s="250"/>
      <c r="J739" s="245"/>
      <c r="K739" s="245"/>
      <c r="L739" s="251"/>
      <c r="M739" s="252"/>
      <c r="N739" s="253"/>
      <c r="O739" s="253"/>
      <c r="P739" s="253"/>
      <c r="Q739" s="253"/>
      <c r="R739" s="253"/>
      <c r="S739" s="253"/>
      <c r="T739" s="254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55" t="s">
        <v>181</v>
      </c>
      <c r="AU739" s="255" t="s">
        <v>86</v>
      </c>
      <c r="AV739" s="13" t="s">
        <v>86</v>
      </c>
      <c r="AW739" s="13" t="s">
        <v>33</v>
      </c>
      <c r="AX739" s="13" t="s">
        <v>76</v>
      </c>
      <c r="AY739" s="255" t="s">
        <v>171</v>
      </c>
    </row>
    <row r="740" s="13" customFormat="1">
      <c r="A740" s="13"/>
      <c r="B740" s="244"/>
      <c r="C740" s="245"/>
      <c r="D740" s="246" t="s">
        <v>181</v>
      </c>
      <c r="E740" s="247" t="s">
        <v>1</v>
      </c>
      <c r="F740" s="248" t="s">
        <v>1076</v>
      </c>
      <c r="G740" s="245"/>
      <c r="H740" s="249">
        <v>1.5109999999999999</v>
      </c>
      <c r="I740" s="250"/>
      <c r="J740" s="245"/>
      <c r="K740" s="245"/>
      <c r="L740" s="251"/>
      <c r="M740" s="252"/>
      <c r="N740" s="253"/>
      <c r="O740" s="253"/>
      <c r="P740" s="253"/>
      <c r="Q740" s="253"/>
      <c r="R740" s="253"/>
      <c r="S740" s="253"/>
      <c r="T740" s="25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55" t="s">
        <v>181</v>
      </c>
      <c r="AU740" s="255" t="s">
        <v>86</v>
      </c>
      <c r="AV740" s="13" t="s">
        <v>86</v>
      </c>
      <c r="AW740" s="13" t="s">
        <v>33</v>
      </c>
      <c r="AX740" s="13" t="s">
        <v>76</v>
      </c>
      <c r="AY740" s="255" t="s">
        <v>171</v>
      </c>
    </row>
    <row r="741" s="13" customFormat="1">
      <c r="A741" s="13"/>
      <c r="B741" s="244"/>
      <c r="C741" s="245"/>
      <c r="D741" s="246" t="s">
        <v>181</v>
      </c>
      <c r="E741" s="247" t="s">
        <v>1</v>
      </c>
      <c r="F741" s="248" t="s">
        <v>1077</v>
      </c>
      <c r="G741" s="245"/>
      <c r="H741" s="249">
        <v>123.94799999999999</v>
      </c>
      <c r="I741" s="250"/>
      <c r="J741" s="245"/>
      <c r="K741" s="245"/>
      <c r="L741" s="251"/>
      <c r="M741" s="252"/>
      <c r="N741" s="253"/>
      <c r="O741" s="253"/>
      <c r="P741" s="253"/>
      <c r="Q741" s="253"/>
      <c r="R741" s="253"/>
      <c r="S741" s="253"/>
      <c r="T741" s="25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55" t="s">
        <v>181</v>
      </c>
      <c r="AU741" s="255" t="s">
        <v>86</v>
      </c>
      <c r="AV741" s="13" t="s">
        <v>86</v>
      </c>
      <c r="AW741" s="13" t="s">
        <v>33</v>
      </c>
      <c r="AX741" s="13" t="s">
        <v>76</v>
      </c>
      <c r="AY741" s="255" t="s">
        <v>171</v>
      </c>
    </row>
    <row r="742" s="14" customFormat="1">
      <c r="A742" s="14"/>
      <c r="B742" s="256"/>
      <c r="C742" s="257"/>
      <c r="D742" s="246" t="s">
        <v>181</v>
      </c>
      <c r="E742" s="258" t="s">
        <v>1</v>
      </c>
      <c r="F742" s="259" t="s">
        <v>184</v>
      </c>
      <c r="G742" s="257"/>
      <c r="H742" s="260">
        <v>432.80900000000003</v>
      </c>
      <c r="I742" s="261"/>
      <c r="J742" s="257"/>
      <c r="K742" s="257"/>
      <c r="L742" s="262"/>
      <c r="M742" s="263"/>
      <c r="N742" s="264"/>
      <c r="O742" s="264"/>
      <c r="P742" s="264"/>
      <c r="Q742" s="264"/>
      <c r="R742" s="264"/>
      <c r="S742" s="264"/>
      <c r="T742" s="265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6" t="s">
        <v>181</v>
      </c>
      <c r="AU742" s="266" t="s">
        <v>86</v>
      </c>
      <c r="AV742" s="14" t="s">
        <v>178</v>
      </c>
      <c r="AW742" s="14" t="s">
        <v>33</v>
      </c>
      <c r="AX742" s="14" t="s">
        <v>84</v>
      </c>
      <c r="AY742" s="266" t="s">
        <v>171</v>
      </c>
    </row>
    <row r="743" s="2" customFormat="1" ht="24.15" customHeight="1">
      <c r="A743" s="38"/>
      <c r="B743" s="39"/>
      <c r="C743" s="226" t="s">
        <v>633</v>
      </c>
      <c r="D743" s="226" t="s">
        <v>173</v>
      </c>
      <c r="E743" s="227" t="s">
        <v>1078</v>
      </c>
      <c r="F743" s="228" t="s">
        <v>1079</v>
      </c>
      <c r="G743" s="229" t="s">
        <v>176</v>
      </c>
      <c r="H743" s="230">
        <v>244.375</v>
      </c>
      <c r="I743" s="231"/>
      <c r="J743" s="232">
        <f>ROUND(I743*H743,2)</f>
        <v>0</v>
      </c>
      <c r="K743" s="228" t="s">
        <v>177</v>
      </c>
      <c r="L743" s="44"/>
      <c r="M743" s="233" t="s">
        <v>1</v>
      </c>
      <c r="N743" s="234" t="s">
        <v>41</v>
      </c>
      <c r="O743" s="91"/>
      <c r="P743" s="235">
        <f>O743*H743</f>
        <v>0</v>
      </c>
      <c r="Q743" s="235">
        <v>0.045710000000000001</v>
      </c>
      <c r="R743" s="235">
        <f>Q743*H743</f>
        <v>11.17038125</v>
      </c>
      <c r="S743" s="235">
        <v>0</v>
      </c>
      <c r="T743" s="236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37" t="s">
        <v>227</v>
      </c>
      <c r="AT743" s="237" t="s">
        <v>173</v>
      </c>
      <c r="AU743" s="237" t="s">
        <v>86</v>
      </c>
      <c r="AY743" s="17" t="s">
        <v>171</v>
      </c>
      <c r="BE743" s="238">
        <f>IF(N743="základní",J743,0)</f>
        <v>0</v>
      </c>
      <c r="BF743" s="238">
        <f>IF(N743="snížená",J743,0)</f>
        <v>0</v>
      </c>
      <c r="BG743" s="238">
        <f>IF(N743="zákl. přenesená",J743,0)</f>
        <v>0</v>
      </c>
      <c r="BH743" s="238">
        <f>IF(N743="sníž. přenesená",J743,0)</f>
        <v>0</v>
      </c>
      <c r="BI743" s="238">
        <f>IF(N743="nulová",J743,0)</f>
        <v>0</v>
      </c>
      <c r="BJ743" s="17" t="s">
        <v>84</v>
      </c>
      <c r="BK743" s="238">
        <f>ROUND(I743*H743,2)</f>
        <v>0</v>
      </c>
      <c r="BL743" s="17" t="s">
        <v>227</v>
      </c>
      <c r="BM743" s="237" t="s">
        <v>1080</v>
      </c>
    </row>
    <row r="744" s="2" customFormat="1">
      <c r="A744" s="38"/>
      <c r="B744" s="39"/>
      <c r="C744" s="40"/>
      <c r="D744" s="239" t="s">
        <v>179</v>
      </c>
      <c r="E744" s="40"/>
      <c r="F744" s="240" t="s">
        <v>1081</v>
      </c>
      <c r="G744" s="40"/>
      <c r="H744" s="40"/>
      <c r="I744" s="241"/>
      <c r="J744" s="40"/>
      <c r="K744" s="40"/>
      <c r="L744" s="44"/>
      <c r="M744" s="242"/>
      <c r="N744" s="243"/>
      <c r="O744" s="91"/>
      <c r="P744" s="91"/>
      <c r="Q744" s="91"/>
      <c r="R744" s="91"/>
      <c r="S744" s="91"/>
      <c r="T744" s="92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T744" s="17" t="s">
        <v>179</v>
      </c>
      <c r="AU744" s="17" t="s">
        <v>86</v>
      </c>
    </row>
    <row r="745" s="13" customFormat="1">
      <c r="A745" s="13"/>
      <c r="B745" s="244"/>
      <c r="C745" s="245"/>
      <c r="D745" s="246" t="s">
        <v>181</v>
      </c>
      <c r="E745" s="247" t="s">
        <v>1</v>
      </c>
      <c r="F745" s="248" t="s">
        <v>1082</v>
      </c>
      <c r="G745" s="245"/>
      <c r="H745" s="249">
        <v>118.39</v>
      </c>
      <c r="I745" s="250"/>
      <c r="J745" s="245"/>
      <c r="K745" s="245"/>
      <c r="L745" s="251"/>
      <c r="M745" s="252"/>
      <c r="N745" s="253"/>
      <c r="O745" s="253"/>
      <c r="P745" s="253"/>
      <c r="Q745" s="253"/>
      <c r="R745" s="253"/>
      <c r="S745" s="253"/>
      <c r="T745" s="254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5" t="s">
        <v>181</v>
      </c>
      <c r="AU745" s="255" t="s">
        <v>86</v>
      </c>
      <c r="AV745" s="13" t="s">
        <v>86</v>
      </c>
      <c r="AW745" s="13" t="s">
        <v>33</v>
      </c>
      <c r="AX745" s="13" t="s">
        <v>76</v>
      </c>
      <c r="AY745" s="255" t="s">
        <v>171</v>
      </c>
    </row>
    <row r="746" s="13" customFormat="1">
      <c r="A746" s="13"/>
      <c r="B746" s="244"/>
      <c r="C746" s="245"/>
      <c r="D746" s="246" t="s">
        <v>181</v>
      </c>
      <c r="E746" s="247" t="s">
        <v>1</v>
      </c>
      <c r="F746" s="248" t="s">
        <v>1083</v>
      </c>
      <c r="G746" s="245"/>
      <c r="H746" s="249">
        <v>125.985</v>
      </c>
      <c r="I746" s="250"/>
      <c r="J746" s="245"/>
      <c r="K746" s="245"/>
      <c r="L746" s="251"/>
      <c r="M746" s="252"/>
      <c r="N746" s="253"/>
      <c r="O746" s="253"/>
      <c r="P746" s="253"/>
      <c r="Q746" s="253"/>
      <c r="R746" s="253"/>
      <c r="S746" s="253"/>
      <c r="T746" s="25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55" t="s">
        <v>181</v>
      </c>
      <c r="AU746" s="255" t="s">
        <v>86</v>
      </c>
      <c r="AV746" s="13" t="s">
        <v>86</v>
      </c>
      <c r="AW746" s="13" t="s">
        <v>33</v>
      </c>
      <c r="AX746" s="13" t="s">
        <v>76</v>
      </c>
      <c r="AY746" s="255" t="s">
        <v>171</v>
      </c>
    </row>
    <row r="747" s="14" customFormat="1">
      <c r="A747" s="14"/>
      <c r="B747" s="256"/>
      <c r="C747" s="257"/>
      <c r="D747" s="246" t="s">
        <v>181</v>
      </c>
      <c r="E747" s="258" t="s">
        <v>1</v>
      </c>
      <c r="F747" s="259" t="s">
        <v>184</v>
      </c>
      <c r="G747" s="257"/>
      <c r="H747" s="260">
        <v>244.375</v>
      </c>
      <c r="I747" s="261"/>
      <c r="J747" s="257"/>
      <c r="K747" s="257"/>
      <c r="L747" s="262"/>
      <c r="M747" s="263"/>
      <c r="N747" s="264"/>
      <c r="O747" s="264"/>
      <c r="P747" s="264"/>
      <c r="Q747" s="264"/>
      <c r="R747" s="264"/>
      <c r="S747" s="264"/>
      <c r="T747" s="265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66" t="s">
        <v>181</v>
      </c>
      <c r="AU747" s="266" t="s">
        <v>86</v>
      </c>
      <c r="AV747" s="14" t="s">
        <v>178</v>
      </c>
      <c r="AW747" s="14" t="s">
        <v>33</v>
      </c>
      <c r="AX747" s="14" t="s">
        <v>84</v>
      </c>
      <c r="AY747" s="266" t="s">
        <v>171</v>
      </c>
    </row>
    <row r="748" s="2" customFormat="1" ht="24.15" customHeight="1">
      <c r="A748" s="38"/>
      <c r="B748" s="39"/>
      <c r="C748" s="226" t="s">
        <v>1084</v>
      </c>
      <c r="D748" s="226" t="s">
        <v>173</v>
      </c>
      <c r="E748" s="227" t="s">
        <v>1085</v>
      </c>
      <c r="F748" s="228" t="s">
        <v>1086</v>
      </c>
      <c r="G748" s="229" t="s">
        <v>176</v>
      </c>
      <c r="H748" s="230">
        <v>17.635000000000002</v>
      </c>
      <c r="I748" s="231"/>
      <c r="J748" s="232">
        <f>ROUND(I748*H748,2)</f>
        <v>0</v>
      </c>
      <c r="K748" s="228" t="s">
        <v>177</v>
      </c>
      <c r="L748" s="44"/>
      <c r="M748" s="233" t="s">
        <v>1</v>
      </c>
      <c r="N748" s="234" t="s">
        <v>41</v>
      </c>
      <c r="O748" s="91"/>
      <c r="P748" s="235">
        <f>O748*H748</f>
        <v>0</v>
      </c>
      <c r="Q748" s="235">
        <v>0.053409999999999999</v>
      </c>
      <c r="R748" s="235">
        <f>Q748*H748</f>
        <v>0.94188535000000007</v>
      </c>
      <c r="S748" s="235">
        <v>0</v>
      </c>
      <c r="T748" s="236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237" t="s">
        <v>227</v>
      </c>
      <c r="AT748" s="237" t="s">
        <v>173</v>
      </c>
      <c r="AU748" s="237" t="s">
        <v>86</v>
      </c>
      <c r="AY748" s="17" t="s">
        <v>171</v>
      </c>
      <c r="BE748" s="238">
        <f>IF(N748="základní",J748,0)</f>
        <v>0</v>
      </c>
      <c r="BF748" s="238">
        <f>IF(N748="snížená",J748,0)</f>
        <v>0</v>
      </c>
      <c r="BG748" s="238">
        <f>IF(N748="zákl. přenesená",J748,0)</f>
        <v>0</v>
      </c>
      <c r="BH748" s="238">
        <f>IF(N748="sníž. přenesená",J748,0)</f>
        <v>0</v>
      </c>
      <c r="BI748" s="238">
        <f>IF(N748="nulová",J748,0)</f>
        <v>0</v>
      </c>
      <c r="BJ748" s="17" t="s">
        <v>84</v>
      </c>
      <c r="BK748" s="238">
        <f>ROUND(I748*H748,2)</f>
        <v>0</v>
      </c>
      <c r="BL748" s="17" t="s">
        <v>227</v>
      </c>
      <c r="BM748" s="237" t="s">
        <v>1087</v>
      </c>
    </row>
    <row r="749" s="2" customFormat="1">
      <c r="A749" s="38"/>
      <c r="B749" s="39"/>
      <c r="C749" s="40"/>
      <c r="D749" s="239" t="s">
        <v>179</v>
      </c>
      <c r="E749" s="40"/>
      <c r="F749" s="240" t="s">
        <v>1088</v>
      </c>
      <c r="G749" s="40"/>
      <c r="H749" s="40"/>
      <c r="I749" s="241"/>
      <c r="J749" s="40"/>
      <c r="K749" s="40"/>
      <c r="L749" s="44"/>
      <c r="M749" s="242"/>
      <c r="N749" s="243"/>
      <c r="O749" s="91"/>
      <c r="P749" s="91"/>
      <c r="Q749" s="91"/>
      <c r="R749" s="91"/>
      <c r="S749" s="91"/>
      <c r="T749" s="92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T749" s="17" t="s">
        <v>179</v>
      </c>
      <c r="AU749" s="17" t="s">
        <v>86</v>
      </c>
    </row>
    <row r="750" s="13" customFormat="1">
      <c r="A750" s="13"/>
      <c r="B750" s="244"/>
      <c r="C750" s="245"/>
      <c r="D750" s="246" t="s">
        <v>181</v>
      </c>
      <c r="E750" s="247" t="s">
        <v>1</v>
      </c>
      <c r="F750" s="248" t="s">
        <v>1089</v>
      </c>
      <c r="G750" s="245"/>
      <c r="H750" s="249">
        <v>10.712</v>
      </c>
      <c r="I750" s="250"/>
      <c r="J750" s="245"/>
      <c r="K750" s="245"/>
      <c r="L750" s="251"/>
      <c r="M750" s="252"/>
      <c r="N750" s="253"/>
      <c r="O750" s="253"/>
      <c r="P750" s="253"/>
      <c r="Q750" s="253"/>
      <c r="R750" s="253"/>
      <c r="S750" s="253"/>
      <c r="T750" s="25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5" t="s">
        <v>181</v>
      </c>
      <c r="AU750" s="255" t="s">
        <v>86</v>
      </c>
      <c r="AV750" s="13" t="s">
        <v>86</v>
      </c>
      <c r="AW750" s="13" t="s">
        <v>33</v>
      </c>
      <c r="AX750" s="13" t="s">
        <v>76</v>
      </c>
      <c r="AY750" s="255" t="s">
        <v>171</v>
      </c>
    </row>
    <row r="751" s="13" customFormat="1">
      <c r="A751" s="13"/>
      <c r="B751" s="244"/>
      <c r="C751" s="245"/>
      <c r="D751" s="246" t="s">
        <v>181</v>
      </c>
      <c r="E751" s="247" t="s">
        <v>1</v>
      </c>
      <c r="F751" s="248" t="s">
        <v>1090</v>
      </c>
      <c r="G751" s="245"/>
      <c r="H751" s="249">
        <v>6.923</v>
      </c>
      <c r="I751" s="250"/>
      <c r="J751" s="245"/>
      <c r="K751" s="245"/>
      <c r="L751" s="251"/>
      <c r="M751" s="252"/>
      <c r="N751" s="253"/>
      <c r="O751" s="253"/>
      <c r="P751" s="253"/>
      <c r="Q751" s="253"/>
      <c r="R751" s="253"/>
      <c r="S751" s="253"/>
      <c r="T751" s="25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5" t="s">
        <v>181</v>
      </c>
      <c r="AU751" s="255" t="s">
        <v>86</v>
      </c>
      <c r="AV751" s="13" t="s">
        <v>86</v>
      </c>
      <c r="AW751" s="13" t="s">
        <v>33</v>
      </c>
      <c r="AX751" s="13" t="s">
        <v>76</v>
      </c>
      <c r="AY751" s="255" t="s">
        <v>171</v>
      </c>
    </row>
    <row r="752" s="14" customFormat="1">
      <c r="A752" s="14"/>
      <c r="B752" s="256"/>
      <c r="C752" s="257"/>
      <c r="D752" s="246" t="s">
        <v>181</v>
      </c>
      <c r="E752" s="258" t="s">
        <v>1</v>
      </c>
      <c r="F752" s="259" t="s">
        <v>184</v>
      </c>
      <c r="G752" s="257"/>
      <c r="H752" s="260">
        <v>17.634999999999998</v>
      </c>
      <c r="I752" s="261"/>
      <c r="J752" s="257"/>
      <c r="K752" s="257"/>
      <c r="L752" s="262"/>
      <c r="M752" s="263"/>
      <c r="N752" s="264"/>
      <c r="O752" s="264"/>
      <c r="P752" s="264"/>
      <c r="Q752" s="264"/>
      <c r="R752" s="264"/>
      <c r="S752" s="264"/>
      <c r="T752" s="265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6" t="s">
        <v>181</v>
      </c>
      <c r="AU752" s="266" t="s">
        <v>86</v>
      </c>
      <c r="AV752" s="14" t="s">
        <v>178</v>
      </c>
      <c r="AW752" s="14" t="s">
        <v>33</v>
      </c>
      <c r="AX752" s="14" t="s">
        <v>84</v>
      </c>
      <c r="AY752" s="266" t="s">
        <v>171</v>
      </c>
    </row>
    <row r="753" s="2" customFormat="1" ht="33" customHeight="1">
      <c r="A753" s="38"/>
      <c r="B753" s="39"/>
      <c r="C753" s="226" t="s">
        <v>637</v>
      </c>
      <c r="D753" s="226" t="s">
        <v>173</v>
      </c>
      <c r="E753" s="227" t="s">
        <v>1091</v>
      </c>
      <c r="F753" s="228" t="s">
        <v>1092</v>
      </c>
      <c r="G753" s="229" t="s">
        <v>176</v>
      </c>
      <c r="H753" s="230">
        <v>52.549999999999997</v>
      </c>
      <c r="I753" s="231"/>
      <c r="J753" s="232">
        <f>ROUND(I753*H753,2)</f>
        <v>0</v>
      </c>
      <c r="K753" s="228" t="s">
        <v>177</v>
      </c>
      <c r="L753" s="44"/>
      <c r="M753" s="233" t="s">
        <v>1</v>
      </c>
      <c r="N753" s="234" t="s">
        <v>41</v>
      </c>
      <c r="O753" s="91"/>
      <c r="P753" s="235">
        <f>O753*H753</f>
        <v>0</v>
      </c>
      <c r="Q753" s="235">
        <v>0.051409999999999997</v>
      </c>
      <c r="R753" s="235">
        <f>Q753*H753</f>
        <v>2.7015954999999998</v>
      </c>
      <c r="S753" s="235">
        <v>0</v>
      </c>
      <c r="T753" s="236">
        <f>S753*H753</f>
        <v>0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37" t="s">
        <v>227</v>
      </c>
      <c r="AT753" s="237" t="s">
        <v>173</v>
      </c>
      <c r="AU753" s="237" t="s">
        <v>86</v>
      </c>
      <c r="AY753" s="17" t="s">
        <v>171</v>
      </c>
      <c r="BE753" s="238">
        <f>IF(N753="základní",J753,0)</f>
        <v>0</v>
      </c>
      <c r="BF753" s="238">
        <f>IF(N753="snížená",J753,0)</f>
        <v>0</v>
      </c>
      <c r="BG753" s="238">
        <f>IF(N753="zákl. přenesená",J753,0)</f>
        <v>0</v>
      </c>
      <c r="BH753" s="238">
        <f>IF(N753="sníž. přenesená",J753,0)</f>
        <v>0</v>
      </c>
      <c r="BI753" s="238">
        <f>IF(N753="nulová",J753,0)</f>
        <v>0</v>
      </c>
      <c r="BJ753" s="17" t="s">
        <v>84</v>
      </c>
      <c r="BK753" s="238">
        <f>ROUND(I753*H753,2)</f>
        <v>0</v>
      </c>
      <c r="BL753" s="17" t="s">
        <v>227</v>
      </c>
      <c r="BM753" s="237" t="s">
        <v>1093</v>
      </c>
    </row>
    <row r="754" s="2" customFormat="1">
      <c r="A754" s="38"/>
      <c r="B754" s="39"/>
      <c r="C754" s="40"/>
      <c r="D754" s="239" t="s">
        <v>179</v>
      </c>
      <c r="E754" s="40"/>
      <c r="F754" s="240" t="s">
        <v>1094</v>
      </c>
      <c r="G754" s="40"/>
      <c r="H754" s="40"/>
      <c r="I754" s="241"/>
      <c r="J754" s="40"/>
      <c r="K754" s="40"/>
      <c r="L754" s="44"/>
      <c r="M754" s="242"/>
      <c r="N754" s="243"/>
      <c r="O754" s="91"/>
      <c r="P754" s="91"/>
      <c r="Q754" s="91"/>
      <c r="R754" s="91"/>
      <c r="S754" s="91"/>
      <c r="T754" s="92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7" t="s">
        <v>179</v>
      </c>
      <c r="AU754" s="17" t="s">
        <v>86</v>
      </c>
    </row>
    <row r="755" s="13" customFormat="1">
      <c r="A755" s="13"/>
      <c r="B755" s="244"/>
      <c r="C755" s="245"/>
      <c r="D755" s="246" t="s">
        <v>181</v>
      </c>
      <c r="E755" s="247" t="s">
        <v>1</v>
      </c>
      <c r="F755" s="248" t="s">
        <v>1095</v>
      </c>
      <c r="G755" s="245"/>
      <c r="H755" s="249">
        <v>26.454999999999998</v>
      </c>
      <c r="I755" s="250"/>
      <c r="J755" s="245"/>
      <c r="K755" s="245"/>
      <c r="L755" s="251"/>
      <c r="M755" s="252"/>
      <c r="N755" s="253"/>
      <c r="O755" s="253"/>
      <c r="P755" s="253"/>
      <c r="Q755" s="253"/>
      <c r="R755" s="253"/>
      <c r="S755" s="253"/>
      <c r="T755" s="254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5" t="s">
        <v>181</v>
      </c>
      <c r="AU755" s="255" t="s">
        <v>86</v>
      </c>
      <c r="AV755" s="13" t="s">
        <v>86</v>
      </c>
      <c r="AW755" s="13" t="s">
        <v>33</v>
      </c>
      <c r="AX755" s="13" t="s">
        <v>76</v>
      </c>
      <c r="AY755" s="255" t="s">
        <v>171</v>
      </c>
    </row>
    <row r="756" s="13" customFormat="1">
      <c r="A756" s="13"/>
      <c r="B756" s="244"/>
      <c r="C756" s="245"/>
      <c r="D756" s="246" t="s">
        <v>181</v>
      </c>
      <c r="E756" s="247" t="s">
        <v>1</v>
      </c>
      <c r="F756" s="248" t="s">
        <v>1096</v>
      </c>
      <c r="G756" s="245"/>
      <c r="H756" s="249">
        <v>26.094999999999999</v>
      </c>
      <c r="I756" s="250"/>
      <c r="J756" s="245"/>
      <c r="K756" s="245"/>
      <c r="L756" s="251"/>
      <c r="M756" s="252"/>
      <c r="N756" s="253"/>
      <c r="O756" s="253"/>
      <c r="P756" s="253"/>
      <c r="Q756" s="253"/>
      <c r="R756" s="253"/>
      <c r="S756" s="253"/>
      <c r="T756" s="254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55" t="s">
        <v>181</v>
      </c>
      <c r="AU756" s="255" t="s">
        <v>86</v>
      </c>
      <c r="AV756" s="13" t="s">
        <v>86</v>
      </c>
      <c r="AW756" s="13" t="s">
        <v>33</v>
      </c>
      <c r="AX756" s="13" t="s">
        <v>76</v>
      </c>
      <c r="AY756" s="255" t="s">
        <v>171</v>
      </c>
    </row>
    <row r="757" s="14" customFormat="1">
      <c r="A757" s="14"/>
      <c r="B757" s="256"/>
      <c r="C757" s="257"/>
      <c r="D757" s="246" t="s">
        <v>181</v>
      </c>
      <c r="E757" s="258" t="s">
        <v>1</v>
      </c>
      <c r="F757" s="259" t="s">
        <v>184</v>
      </c>
      <c r="G757" s="257"/>
      <c r="H757" s="260">
        <v>52.549999999999997</v>
      </c>
      <c r="I757" s="261"/>
      <c r="J757" s="257"/>
      <c r="K757" s="257"/>
      <c r="L757" s="262"/>
      <c r="M757" s="263"/>
      <c r="N757" s="264"/>
      <c r="O757" s="264"/>
      <c r="P757" s="264"/>
      <c r="Q757" s="264"/>
      <c r="R757" s="264"/>
      <c r="S757" s="264"/>
      <c r="T757" s="265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66" t="s">
        <v>181</v>
      </c>
      <c r="AU757" s="266" t="s">
        <v>86</v>
      </c>
      <c r="AV757" s="14" t="s">
        <v>178</v>
      </c>
      <c r="AW757" s="14" t="s">
        <v>33</v>
      </c>
      <c r="AX757" s="14" t="s">
        <v>84</v>
      </c>
      <c r="AY757" s="266" t="s">
        <v>171</v>
      </c>
    </row>
    <row r="758" s="2" customFormat="1" ht="24.15" customHeight="1">
      <c r="A758" s="38"/>
      <c r="B758" s="39"/>
      <c r="C758" s="226" t="s">
        <v>1097</v>
      </c>
      <c r="D758" s="226" t="s">
        <v>173</v>
      </c>
      <c r="E758" s="227" t="s">
        <v>1098</v>
      </c>
      <c r="F758" s="228" t="s">
        <v>1099</v>
      </c>
      <c r="G758" s="229" t="s">
        <v>176</v>
      </c>
      <c r="H758" s="230">
        <v>407.90800000000002</v>
      </c>
      <c r="I758" s="231"/>
      <c r="J758" s="232">
        <f>ROUND(I758*H758,2)</f>
        <v>0</v>
      </c>
      <c r="K758" s="228" t="s">
        <v>177</v>
      </c>
      <c r="L758" s="44"/>
      <c r="M758" s="233" t="s">
        <v>1</v>
      </c>
      <c r="N758" s="234" t="s">
        <v>41</v>
      </c>
      <c r="O758" s="91"/>
      <c r="P758" s="235">
        <f>O758*H758</f>
        <v>0</v>
      </c>
      <c r="Q758" s="235">
        <v>0</v>
      </c>
      <c r="R758" s="235">
        <f>Q758*H758</f>
        <v>0</v>
      </c>
      <c r="S758" s="235">
        <v>0.03175</v>
      </c>
      <c r="T758" s="236">
        <f>S758*H758</f>
        <v>12.951079</v>
      </c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R758" s="237" t="s">
        <v>227</v>
      </c>
      <c r="AT758" s="237" t="s">
        <v>173</v>
      </c>
      <c r="AU758" s="237" t="s">
        <v>86</v>
      </c>
      <c r="AY758" s="17" t="s">
        <v>171</v>
      </c>
      <c r="BE758" s="238">
        <f>IF(N758="základní",J758,0)</f>
        <v>0</v>
      </c>
      <c r="BF758" s="238">
        <f>IF(N758="snížená",J758,0)</f>
        <v>0</v>
      </c>
      <c r="BG758" s="238">
        <f>IF(N758="zákl. přenesená",J758,0)</f>
        <v>0</v>
      </c>
      <c r="BH758" s="238">
        <f>IF(N758="sníž. přenesená",J758,0)</f>
        <v>0</v>
      </c>
      <c r="BI758" s="238">
        <f>IF(N758="nulová",J758,0)</f>
        <v>0</v>
      </c>
      <c r="BJ758" s="17" t="s">
        <v>84</v>
      </c>
      <c r="BK758" s="238">
        <f>ROUND(I758*H758,2)</f>
        <v>0</v>
      </c>
      <c r="BL758" s="17" t="s">
        <v>227</v>
      </c>
      <c r="BM758" s="237" t="s">
        <v>1100</v>
      </c>
    </row>
    <row r="759" s="2" customFormat="1">
      <c r="A759" s="38"/>
      <c r="B759" s="39"/>
      <c r="C759" s="40"/>
      <c r="D759" s="239" t="s">
        <v>179</v>
      </c>
      <c r="E759" s="40"/>
      <c r="F759" s="240" t="s">
        <v>1101</v>
      </c>
      <c r="G759" s="40"/>
      <c r="H759" s="40"/>
      <c r="I759" s="241"/>
      <c r="J759" s="40"/>
      <c r="K759" s="40"/>
      <c r="L759" s="44"/>
      <c r="M759" s="242"/>
      <c r="N759" s="243"/>
      <c r="O759" s="91"/>
      <c r="P759" s="91"/>
      <c r="Q759" s="91"/>
      <c r="R759" s="91"/>
      <c r="S759" s="91"/>
      <c r="T759" s="92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T759" s="17" t="s">
        <v>179</v>
      </c>
      <c r="AU759" s="17" t="s">
        <v>86</v>
      </c>
    </row>
    <row r="760" s="13" customFormat="1">
      <c r="A760" s="13"/>
      <c r="B760" s="244"/>
      <c r="C760" s="245"/>
      <c r="D760" s="246" t="s">
        <v>181</v>
      </c>
      <c r="E760" s="247" t="s">
        <v>1</v>
      </c>
      <c r="F760" s="248" t="s">
        <v>1073</v>
      </c>
      <c r="G760" s="245"/>
      <c r="H760" s="249">
        <v>148.61000000000001</v>
      </c>
      <c r="I760" s="250"/>
      <c r="J760" s="245"/>
      <c r="K760" s="245"/>
      <c r="L760" s="251"/>
      <c r="M760" s="252"/>
      <c r="N760" s="253"/>
      <c r="O760" s="253"/>
      <c r="P760" s="253"/>
      <c r="Q760" s="253"/>
      <c r="R760" s="253"/>
      <c r="S760" s="253"/>
      <c r="T760" s="254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55" t="s">
        <v>181</v>
      </c>
      <c r="AU760" s="255" t="s">
        <v>86</v>
      </c>
      <c r="AV760" s="13" t="s">
        <v>86</v>
      </c>
      <c r="AW760" s="13" t="s">
        <v>33</v>
      </c>
      <c r="AX760" s="13" t="s">
        <v>76</v>
      </c>
      <c r="AY760" s="255" t="s">
        <v>171</v>
      </c>
    </row>
    <row r="761" s="13" customFormat="1">
      <c r="A761" s="13"/>
      <c r="B761" s="244"/>
      <c r="C761" s="245"/>
      <c r="D761" s="246" t="s">
        <v>181</v>
      </c>
      <c r="E761" s="247" t="s">
        <v>1</v>
      </c>
      <c r="F761" s="248" t="s">
        <v>1074</v>
      </c>
      <c r="G761" s="245"/>
      <c r="H761" s="249">
        <v>135.34999999999999</v>
      </c>
      <c r="I761" s="250"/>
      <c r="J761" s="245"/>
      <c r="K761" s="245"/>
      <c r="L761" s="251"/>
      <c r="M761" s="252"/>
      <c r="N761" s="253"/>
      <c r="O761" s="253"/>
      <c r="P761" s="253"/>
      <c r="Q761" s="253"/>
      <c r="R761" s="253"/>
      <c r="S761" s="253"/>
      <c r="T761" s="254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55" t="s">
        <v>181</v>
      </c>
      <c r="AU761" s="255" t="s">
        <v>86</v>
      </c>
      <c r="AV761" s="13" t="s">
        <v>86</v>
      </c>
      <c r="AW761" s="13" t="s">
        <v>33</v>
      </c>
      <c r="AX761" s="13" t="s">
        <v>76</v>
      </c>
      <c r="AY761" s="255" t="s">
        <v>171</v>
      </c>
    </row>
    <row r="762" s="13" customFormat="1">
      <c r="A762" s="13"/>
      <c r="B762" s="244"/>
      <c r="C762" s="245"/>
      <c r="D762" s="246" t="s">
        <v>181</v>
      </c>
      <c r="E762" s="247" t="s">
        <v>1</v>
      </c>
      <c r="F762" s="248" t="s">
        <v>1077</v>
      </c>
      <c r="G762" s="245"/>
      <c r="H762" s="249">
        <v>123.94799999999999</v>
      </c>
      <c r="I762" s="250"/>
      <c r="J762" s="245"/>
      <c r="K762" s="245"/>
      <c r="L762" s="251"/>
      <c r="M762" s="252"/>
      <c r="N762" s="253"/>
      <c r="O762" s="253"/>
      <c r="P762" s="253"/>
      <c r="Q762" s="253"/>
      <c r="R762" s="253"/>
      <c r="S762" s="253"/>
      <c r="T762" s="25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55" t="s">
        <v>181</v>
      </c>
      <c r="AU762" s="255" t="s">
        <v>86</v>
      </c>
      <c r="AV762" s="13" t="s">
        <v>86</v>
      </c>
      <c r="AW762" s="13" t="s">
        <v>33</v>
      </c>
      <c r="AX762" s="13" t="s">
        <v>76</v>
      </c>
      <c r="AY762" s="255" t="s">
        <v>171</v>
      </c>
    </row>
    <row r="763" s="14" customFormat="1">
      <c r="A763" s="14"/>
      <c r="B763" s="256"/>
      <c r="C763" s="257"/>
      <c r="D763" s="246" t="s">
        <v>181</v>
      </c>
      <c r="E763" s="258" t="s">
        <v>1</v>
      </c>
      <c r="F763" s="259" t="s">
        <v>184</v>
      </c>
      <c r="G763" s="257"/>
      <c r="H763" s="260">
        <v>407.90800000000002</v>
      </c>
      <c r="I763" s="261"/>
      <c r="J763" s="257"/>
      <c r="K763" s="257"/>
      <c r="L763" s="262"/>
      <c r="M763" s="263"/>
      <c r="N763" s="264"/>
      <c r="O763" s="264"/>
      <c r="P763" s="264"/>
      <c r="Q763" s="264"/>
      <c r="R763" s="264"/>
      <c r="S763" s="264"/>
      <c r="T763" s="26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6" t="s">
        <v>181</v>
      </c>
      <c r="AU763" s="266" t="s">
        <v>86</v>
      </c>
      <c r="AV763" s="14" t="s">
        <v>178</v>
      </c>
      <c r="AW763" s="14" t="s">
        <v>33</v>
      </c>
      <c r="AX763" s="14" t="s">
        <v>84</v>
      </c>
      <c r="AY763" s="266" t="s">
        <v>171</v>
      </c>
    </row>
    <row r="764" s="2" customFormat="1" ht="24.15" customHeight="1">
      <c r="A764" s="38"/>
      <c r="B764" s="39"/>
      <c r="C764" s="226" t="s">
        <v>642</v>
      </c>
      <c r="D764" s="226" t="s">
        <v>173</v>
      </c>
      <c r="E764" s="227" t="s">
        <v>1102</v>
      </c>
      <c r="F764" s="228" t="s">
        <v>1103</v>
      </c>
      <c r="G764" s="229" t="s">
        <v>176</v>
      </c>
      <c r="H764" s="230">
        <v>1.8180000000000001</v>
      </c>
      <c r="I764" s="231"/>
      <c r="J764" s="232">
        <f>ROUND(I764*H764,2)</f>
        <v>0</v>
      </c>
      <c r="K764" s="228" t="s">
        <v>177</v>
      </c>
      <c r="L764" s="44"/>
      <c r="M764" s="233" t="s">
        <v>1</v>
      </c>
      <c r="N764" s="234" t="s">
        <v>41</v>
      </c>
      <c r="O764" s="91"/>
      <c r="P764" s="235">
        <f>O764*H764</f>
        <v>0</v>
      </c>
      <c r="Q764" s="235">
        <v>0</v>
      </c>
      <c r="R764" s="235">
        <f>Q764*H764</f>
        <v>0</v>
      </c>
      <c r="S764" s="235">
        <v>0.05638</v>
      </c>
      <c r="T764" s="236">
        <f>S764*H764</f>
        <v>0.10249884000000001</v>
      </c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237" t="s">
        <v>227</v>
      </c>
      <c r="AT764" s="237" t="s">
        <v>173</v>
      </c>
      <c r="AU764" s="237" t="s">
        <v>86</v>
      </c>
      <c r="AY764" s="17" t="s">
        <v>171</v>
      </c>
      <c r="BE764" s="238">
        <f>IF(N764="základní",J764,0)</f>
        <v>0</v>
      </c>
      <c r="BF764" s="238">
        <f>IF(N764="snížená",J764,0)</f>
        <v>0</v>
      </c>
      <c r="BG764" s="238">
        <f>IF(N764="zákl. přenesená",J764,0)</f>
        <v>0</v>
      </c>
      <c r="BH764" s="238">
        <f>IF(N764="sníž. přenesená",J764,0)</f>
        <v>0</v>
      </c>
      <c r="BI764" s="238">
        <f>IF(N764="nulová",J764,0)</f>
        <v>0</v>
      </c>
      <c r="BJ764" s="17" t="s">
        <v>84</v>
      </c>
      <c r="BK764" s="238">
        <f>ROUND(I764*H764,2)</f>
        <v>0</v>
      </c>
      <c r="BL764" s="17" t="s">
        <v>227</v>
      </c>
      <c r="BM764" s="237" t="s">
        <v>1104</v>
      </c>
    </row>
    <row r="765" s="2" customFormat="1">
      <c r="A765" s="38"/>
      <c r="B765" s="39"/>
      <c r="C765" s="40"/>
      <c r="D765" s="239" t="s">
        <v>179</v>
      </c>
      <c r="E765" s="40"/>
      <c r="F765" s="240" t="s">
        <v>1105</v>
      </c>
      <c r="G765" s="40"/>
      <c r="H765" s="40"/>
      <c r="I765" s="241"/>
      <c r="J765" s="40"/>
      <c r="K765" s="40"/>
      <c r="L765" s="44"/>
      <c r="M765" s="242"/>
      <c r="N765" s="243"/>
      <c r="O765" s="91"/>
      <c r="P765" s="91"/>
      <c r="Q765" s="91"/>
      <c r="R765" s="91"/>
      <c r="S765" s="91"/>
      <c r="T765" s="92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T765" s="17" t="s">
        <v>179</v>
      </c>
      <c r="AU765" s="17" t="s">
        <v>86</v>
      </c>
    </row>
    <row r="766" s="13" customFormat="1">
      <c r="A766" s="13"/>
      <c r="B766" s="244"/>
      <c r="C766" s="245"/>
      <c r="D766" s="246" t="s">
        <v>181</v>
      </c>
      <c r="E766" s="247" t="s">
        <v>1</v>
      </c>
      <c r="F766" s="248" t="s">
        <v>1106</v>
      </c>
      <c r="G766" s="245"/>
      <c r="H766" s="249">
        <v>1.8180000000000001</v>
      </c>
      <c r="I766" s="250"/>
      <c r="J766" s="245"/>
      <c r="K766" s="245"/>
      <c r="L766" s="251"/>
      <c r="M766" s="252"/>
      <c r="N766" s="253"/>
      <c r="O766" s="253"/>
      <c r="P766" s="253"/>
      <c r="Q766" s="253"/>
      <c r="R766" s="253"/>
      <c r="S766" s="253"/>
      <c r="T766" s="254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5" t="s">
        <v>181</v>
      </c>
      <c r="AU766" s="255" t="s">
        <v>86</v>
      </c>
      <c r="AV766" s="13" t="s">
        <v>86</v>
      </c>
      <c r="AW766" s="13" t="s">
        <v>33</v>
      </c>
      <c r="AX766" s="13" t="s">
        <v>76</v>
      </c>
      <c r="AY766" s="255" t="s">
        <v>171</v>
      </c>
    </row>
    <row r="767" s="14" customFormat="1">
      <c r="A767" s="14"/>
      <c r="B767" s="256"/>
      <c r="C767" s="257"/>
      <c r="D767" s="246" t="s">
        <v>181</v>
      </c>
      <c r="E767" s="258" t="s">
        <v>1</v>
      </c>
      <c r="F767" s="259" t="s">
        <v>189</v>
      </c>
      <c r="G767" s="257"/>
      <c r="H767" s="260">
        <v>1.8180000000000001</v>
      </c>
      <c r="I767" s="261"/>
      <c r="J767" s="257"/>
      <c r="K767" s="257"/>
      <c r="L767" s="262"/>
      <c r="M767" s="263"/>
      <c r="N767" s="264"/>
      <c r="O767" s="264"/>
      <c r="P767" s="264"/>
      <c r="Q767" s="264"/>
      <c r="R767" s="264"/>
      <c r="S767" s="264"/>
      <c r="T767" s="265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6" t="s">
        <v>181</v>
      </c>
      <c r="AU767" s="266" t="s">
        <v>86</v>
      </c>
      <c r="AV767" s="14" t="s">
        <v>178</v>
      </c>
      <c r="AW767" s="14" t="s">
        <v>33</v>
      </c>
      <c r="AX767" s="14" t="s">
        <v>84</v>
      </c>
      <c r="AY767" s="266" t="s">
        <v>171</v>
      </c>
    </row>
    <row r="768" s="2" customFormat="1" ht="24.15" customHeight="1">
      <c r="A768" s="38"/>
      <c r="B768" s="39"/>
      <c r="C768" s="226" t="s">
        <v>1107</v>
      </c>
      <c r="D768" s="226" t="s">
        <v>173</v>
      </c>
      <c r="E768" s="227" t="s">
        <v>1108</v>
      </c>
      <c r="F768" s="228" t="s">
        <v>1109</v>
      </c>
      <c r="G768" s="229" t="s">
        <v>176</v>
      </c>
      <c r="H768" s="230">
        <v>1.95</v>
      </c>
      <c r="I768" s="231"/>
      <c r="J768" s="232">
        <f>ROUND(I768*H768,2)</f>
        <v>0</v>
      </c>
      <c r="K768" s="228" t="s">
        <v>177</v>
      </c>
      <c r="L768" s="44"/>
      <c r="M768" s="233" t="s">
        <v>1</v>
      </c>
      <c r="N768" s="234" t="s">
        <v>41</v>
      </c>
      <c r="O768" s="91"/>
      <c r="P768" s="235">
        <f>O768*H768</f>
        <v>0</v>
      </c>
      <c r="Q768" s="235">
        <v>0.011820000000000001</v>
      </c>
      <c r="R768" s="235">
        <f>Q768*H768</f>
        <v>0.023049</v>
      </c>
      <c r="S768" s="235">
        <v>0</v>
      </c>
      <c r="T768" s="236">
        <f>S768*H768</f>
        <v>0</v>
      </c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R768" s="237" t="s">
        <v>227</v>
      </c>
      <c r="AT768" s="237" t="s">
        <v>173</v>
      </c>
      <c r="AU768" s="237" t="s">
        <v>86</v>
      </c>
      <c r="AY768" s="17" t="s">
        <v>171</v>
      </c>
      <c r="BE768" s="238">
        <f>IF(N768="základní",J768,0)</f>
        <v>0</v>
      </c>
      <c r="BF768" s="238">
        <f>IF(N768="snížená",J768,0)</f>
        <v>0</v>
      </c>
      <c r="BG768" s="238">
        <f>IF(N768="zákl. přenesená",J768,0)</f>
        <v>0</v>
      </c>
      <c r="BH768" s="238">
        <f>IF(N768="sníž. přenesená",J768,0)</f>
        <v>0</v>
      </c>
      <c r="BI768" s="238">
        <f>IF(N768="nulová",J768,0)</f>
        <v>0</v>
      </c>
      <c r="BJ768" s="17" t="s">
        <v>84</v>
      </c>
      <c r="BK768" s="238">
        <f>ROUND(I768*H768,2)</f>
        <v>0</v>
      </c>
      <c r="BL768" s="17" t="s">
        <v>227</v>
      </c>
      <c r="BM768" s="237" t="s">
        <v>1110</v>
      </c>
    </row>
    <row r="769" s="2" customFormat="1">
      <c r="A769" s="38"/>
      <c r="B769" s="39"/>
      <c r="C769" s="40"/>
      <c r="D769" s="239" t="s">
        <v>179</v>
      </c>
      <c r="E769" s="40"/>
      <c r="F769" s="240" t="s">
        <v>1111</v>
      </c>
      <c r="G769" s="40"/>
      <c r="H769" s="40"/>
      <c r="I769" s="241"/>
      <c r="J769" s="40"/>
      <c r="K769" s="40"/>
      <c r="L769" s="44"/>
      <c r="M769" s="242"/>
      <c r="N769" s="243"/>
      <c r="O769" s="91"/>
      <c r="P769" s="91"/>
      <c r="Q769" s="91"/>
      <c r="R769" s="91"/>
      <c r="S769" s="91"/>
      <c r="T769" s="92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T769" s="17" t="s">
        <v>179</v>
      </c>
      <c r="AU769" s="17" t="s">
        <v>86</v>
      </c>
    </row>
    <row r="770" s="13" customFormat="1">
      <c r="A770" s="13"/>
      <c r="B770" s="244"/>
      <c r="C770" s="245"/>
      <c r="D770" s="246" t="s">
        <v>181</v>
      </c>
      <c r="E770" s="247" t="s">
        <v>1</v>
      </c>
      <c r="F770" s="248" t="s">
        <v>1112</v>
      </c>
      <c r="G770" s="245"/>
      <c r="H770" s="249">
        <v>1.95</v>
      </c>
      <c r="I770" s="250"/>
      <c r="J770" s="245"/>
      <c r="K770" s="245"/>
      <c r="L770" s="251"/>
      <c r="M770" s="252"/>
      <c r="N770" s="253"/>
      <c r="O770" s="253"/>
      <c r="P770" s="253"/>
      <c r="Q770" s="253"/>
      <c r="R770" s="253"/>
      <c r="S770" s="253"/>
      <c r="T770" s="254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55" t="s">
        <v>181</v>
      </c>
      <c r="AU770" s="255" t="s">
        <v>86</v>
      </c>
      <c r="AV770" s="13" t="s">
        <v>86</v>
      </c>
      <c r="AW770" s="13" t="s">
        <v>33</v>
      </c>
      <c r="AX770" s="13" t="s">
        <v>76</v>
      </c>
      <c r="AY770" s="255" t="s">
        <v>171</v>
      </c>
    </row>
    <row r="771" s="14" customFormat="1">
      <c r="A771" s="14"/>
      <c r="B771" s="256"/>
      <c r="C771" s="257"/>
      <c r="D771" s="246" t="s">
        <v>181</v>
      </c>
      <c r="E771" s="258" t="s">
        <v>1</v>
      </c>
      <c r="F771" s="259" t="s">
        <v>189</v>
      </c>
      <c r="G771" s="257"/>
      <c r="H771" s="260">
        <v>1.95</v>
      </c>
      <c r="I771" s="261"/>
      <c r="J771" s="257"/>
      <c r="K771" s="257"/>
      <c r="L771" s="262"/>
      <c r="M771" s="263"/>
      <c r="N771" s="264"/>
      <c r="O771" s="264"/>
      <c r="P771" s="264"/>
      <c r="Q771" s="264"/>
      <c r="R771" s="264"/>
      <c r="S771" s="264"/>
      <c r="T771" s="26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6" t="s">
        <v>181</v>
      </c>
      <c r="AU771" s="266" t="s">
        <v>86</v>
      </c>
      <c r="AV771" s="14" t="s">
        <v>178</v>
      </c>
      <c r="AW771" s="14" t="s">
        <v>33</v>
      </c>
      <c r="AX771" s="14" t="s">
        <v>84</v>
      </c>
      <c r="AY771" s="266" t="s">
        <v>171</v>
      </c>
    </row>
    <row r="772" s="2" customFormat="1" ht="24.15" customHeight="1">
      <c r="A772" s="38"/>
      <c r="B772" s="39"/>
      <c r="C772" s="226" t="s">
        <v>646</v>
      </c>
      <c r="D772" s="226" t="s">
        <v>173</v>
      </c>
      <c r="E772" s="227" t="s">
        <v>1113</v>
      </c>
      <c r="F772" s="228" t="s">
        <v>1114</v>
      </c>
      <c r="G772" s="229" t="s">
        <v>176</v>
      </c>
      <c r="H772" s="230">
        <v>26.100000000000001</v>
      </c>
      <c r="I772" s="231"/>
      <c r="J772" s="232">
        <f>ROUND(I772*H772,2)</f>
        <v>0</v>
      </c>
      <c r="K772" s="228" t="s">
        <v>177</v>
      </c>
      <c r="L772" s="44"/>
      <c r="M772" s="233" t="s">
        <v>1</v>
      </c>
      <c r="N772" s="234" t="s">
        <v>41</v>
      </c>
      <c r="O772" s="91"/>
      <c r="P772" s="235">
        <f>O772*H772</f>
        <v>0</v>
      </c>
      <c r="Q772" s="235">
        <v>0.015570000000000001</v>
      </c>
      <c r="R772" s="235">
        <f>Q772*H772</f>
        <v>0.40637700000000004</v>
      </c>
      <c r="S772" s="235">
        <v>0</v>
      </c>
      <c r="T772" s="236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237" t="s">
        <v>227</v>
      </c>
      <c r="AT772" s="237" t="s">
        <v>173</v>
      </c>
      <c r="AU772" s="237" t="s">
        <v>86</v>
      </c>
      <c r="AY772" s="17" t="s">
        <v>171</v>
      </c>
      <c r="BE772" s="238">
        <f>IF(N772="základní",J772,0)</f>
        <v>0</v>
      </c>
      <c r="BF772" s="238">
        <f>IF(N772="snížená",J772,0)</f>
        <v>0</v>
      </c>
      <c r="BG772" s="238">
        <f>IF(N772="zákl. přenesená",J772,0)</f>
        <v>0</v>
      </c>
      <c r="BH772" s="238">
        <f>IF(N772="sníž. přenesená",J772,0)</f>
        <v>0</v>
      </c>
      <c r="BI772" s="238">
        <f>IF(N772="nulová",J772,0)</f>
        <v>0</v>
      </c>
      <c r="BJ772" s="17" t="s">
        <v>84</v>
      </c>
      <c r="BK772" s="238">
        <f>ROUND(I772*H772,2)</f>
        <v>0</v>
      </c>
      <c r="BL772" s="17" t="s">
        <v>227</v>
      </c>
      <c r="BM772" s="237" t="s">
        <v>1115</v>
      </c>
    </row>
    <row r="773" s="2" customFormat="1">
      <c r="A773" s="38"/>
      <c r="B773" s="39"/>
      <c r="C773" s="40"/>
      <c r="D773" s="239" t="s">
        <v>179</v>
      </c>
      <c r="E773" s="40"/>
      <c r="F773" s="240" t="s">
        <v>1116</v>
      </c>
      <c r="G773" s="40"/>
      <c r="H773" s="40"/>
      <c r="I773" s="241"/>
      <c r="J773" s="40"/>
      <c r="K773" s="40"/>
      <c r="L773" s="44"/>
      <c r="M773" s="242"/>
      <c r="N773" s="243"/>
      <c r="O773" s="91"/>
      <c r="P773" s="91"/>
      <c r="Q773" s="91"/>
      <c r="R773" s="91"/>
      <c r="S773" s="91"/>
      <c r="T773" s="92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T773" s="17" t="s">
        <v>179</v>
      </c>
      <c r="AU773" s="17" t="s">
        <v>86</v>
      </c>
    </row>
    <row r="774" s="13" customFormat="1">
      <c r="A774" s="13"/>
      <c r="B774" s="244"/>
      <c r="C774" s="245"/>
      <c r="D774" s="246" t="s">
        <v>181</v>
      </c>
      <c r="E774" s="247" t="s">
        <v>1</v>
      </c>
      <c r="F774" s="248" t="s">
        <v>1117</v>
      </c>
      <c r="G774" s="245"/>
      <c r="H774" s="249">
        <v>12.363</v>
      </c>
      <c r="I774" s="250"/>
      <c r="J774" s="245"/>
      <c r="K774" s="245"/>
      <c r="L774" s="251"/>
      <c r="M774" s="252"/>
      <c r="N774" s="253"/>
      <c r="O774" s="253"/>
      <c r="P774" s="253"/>
      <c r="Q774" s="253"/>
      <c r="R774" s="253"/>
      <c r="S774" s="253"/>
      <c r="T774" s="254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55" t="s">
        <v>181</v>
      </c>
      <c r="AU774" s="255" t="s">
        <v>86</v>
      </c>
      <c r="AV774" s="13" t="s">
        <v>86</v>
      </c>
      <c r="AW774" s="13" t="s">
        <v>33</v>
      </c>
      <c r="AX774" s="13" t="s">
        <v>76</v>
      </c>
      <c r="AY774" s="255" t="s">
        <v>171</v>
      </c>
    </row>
    <row r="775" s="13" customFormat="1">
      <c r="A775" s="13"/>
      <c r="B775" s="244"/>
      <c r="C775" s="245"/>
      <c r="D775" s="246" t="s">
        <v>181</v>
      </c>
      <c r="E775" s="247" t="s">
        <v>1</v>
      </c>
      <c r="F775" s="248" t="s">
        <v>1118</v>
      </c>
      <c r="G775" s="245"/>
      <c r="H775" s="249">
        <v>13.737</v>
      </c>
      <c r="I775" s="250"/>
      <c r="J775" s="245"/>
      <c r="K775" s="245"/>
      <c r="L775" s="251"/>
      <c r="M775" s="252"/>
      <c r="N775" s="253"/>
      <c r="O775" s="253"/>
      <c r="P775" s="253"/>
      <c r="Q775" s="253"/>
      <c r="R775" s="253"/>
      <c r="S775" s="253"/>
      <c r="T775" s="25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5" t="s">
        <v>181</v>
      </c>
      <c r="AU775" s="255" t="s">
        <v>86</v>
      </c>
      <c r="AV775" s="13" t="s">
        <v>86</v>
      </c>
      <c r="AW775" s="13" t="s">
        <v>33</v>
      </c>
      <c r="AX775" s="13" t="s">
        <v>76</v>
      </c>
      <c r="AY775" s="255" t="s">
        <v>171</v>
      </c>
    </row>
    <row r="776" s="14" customFormat="1">
      <c r="A776" s="14"/>
      <c r="B776" s="256"/>
      <c r="C776" s="257"/>
      <c r="D776" s="246" t="s">
        <v>181</v>
      </c>
      <c r="E776" s="258" t="s">
        <v>1</v>
      </c>
      <c r="F776" s="259" t="s">
        <v>184</v>
      </c>
      <c r="G776" s="257"/>
      <c r="H776" s="260">
        <v>26.100000000000001</v>
      </c>
      <c r="I776" s="261"/>
      <c r="J776" s="257"/>
      <c r="K776" s="257"/>
      <c r="L776" s="262"/>
      <c r="M776" s="263"/>
      <c r="N776" s="264"/>
      <c r="O776" s="264"/>
      <c r="P776" s="264"/>
      <c r="Q776" s="264"/>
      <c r="R776" s="264"/>
      <c r="S776" s="264"/>
      <c r="T776" s="26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6" t="s">
        <v>181</v>
      </c>
      <c r="AU776" s="266" t="s">
        <v>86</v>
      </c>
      <c r="AV776" s="14" t="s">
        <v>178</v>
      </c>
      <c r="AW776" s="14" t="s">
        <v>33</v>
      </c>
      <c r="AX776" s="14" t="s">
        <v>84</v>
      </c>
      <c r="AY776" s="266" t="s">
        <v>171</v>
      </c>
    </row>
    <row r="777" s="2" customFormat="1" ht="24.15" customHeight="1">
      <c r="A777" s="38"/>
      <c r="B777" s="39"/>
      <c r="C777" s="226" t="s">
        <v>1119</v>
      </c>
      <c r="D777" s="226" t="s">
        <v>173</v>
      </c>
      <c r="E777" s="227" t="s">
        <v>1120</v>
      </c>
      <c r="F777" s="228" t="s">
        <v>1121</v>
      </c>
      <c r="G777" s="229" t="s">
        <v>176</v>
      </c>
      <c r="H777" s="230">
        <v>4.2430000000000003</v>
      </c>
      <c r="I777" s="231"/>
      <c r="J777" s="232">
        <f>ROUND(I777*H777,2)</f>
        <v>0</v>
      </c>
      <c r="K777" s="228" t="s">
        <v>177</v>
      </c>
      <c r="L777" s="44"/>
      <c r="M777" s="233" t="s">
        <v>1</v>
      </c>
      <c r="N777" s="234" t="s">
        <v>41</v>
      </c>
      <c r="O777" s="91"/>
      <c r="P777" s="235">
        <f>O777*H777</f>
        <v>0</v>
      </c>
      <c r="Q777" s="235">
        <v>0.031660000000000001</v>
      </c>
      <c r="R777" s="235">
        <f>Q777*H777</f>
        <v>0.13433338</v>
      </c>
      <c r="S777" s="235">
        <v>0</v>
      </c>
      <c r="T777" s="236">
        <f>S777*H777</f>
        <v>0</v>
      </c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R777" s="237" t="s">
        <v>227</v>
      </c>
      <c r="AT777" s="237" t="s">
        <v>173</v>
      </c>
      <c r="AU777" s="237" t="s">
        <v>86</v>
      </c>
      <c r="AY777" s="17" t="s">
        <v>171</v>
      </c>
      <c r="BE777" s="238">
        <f>IF(N777="základní",J777,0)</f>
        <v>0</v>
      </c>
      <c r="BF777" s="238">
        <f>IF(N777="snížená",J777,0)</f>
        <v>0</v>
      </c>
      <c r="BG777" s="238">
        <f>IF(N777="zákl. přenesená",J777,0)</f>
        <v>0</v>
      </c>
      <c r="BH777" s="238">
        <f>IF(N777="sníž. přenesená",J777,0)</f>
        <v>0</v>
      </c>
      <c r="BI777" s="238">
        <f>IF(N777="nulová",J777,0)</f>
        <v>0</v>
      </c>
      <c r="BJ777" s="17" t="s">
        <v>84</v>
      </c>
      <c r="BK777" s="238">
        <f>ROUND(I777*H777,2)</f>
        <v>0</v>
      </c>
      <c r="BL777" s="17" t="s">
        <v>227</v>
      </c>
      <c r="BM777" s="237" t="s">
        <v>1122</v>
      </c>
    </row>
    <row r="778" s="2" customFormat="1">
      <c r="A778" s="38"/>
      <c r="B778" s="39"/>
      <c r="C778" s="40"/>
      <c r="D778" s="239" t="s">
        <v>179</v>
      </c>
      <c r="E778" s="40"/>
      <c r="F778" s="240" t="s">
        <v>1123</v>
      </c>
      <c r="G778" s="40"/>
      <c r="H778" s="40"/>
      <c r="I778" s="241"/>
      <c r="J778" s="40"/>
      <c r="K778" s="40"/>
      <c r="L778" s="44"/>
      <c r="M778" s="242"/>
      <c r="N778" s="243"/>
      <c r="O778" s="91"/>
      <c r="P778" s="91"/>
      <c r="Q778" s="91"/>
      <c r="R778" s="91"/>
      <c r="S778" s="91"/>
      <c r="T778" s="92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T778" s="17" t="s">
        <v>179</v>
      </c>
      <c r="AU778" s="17" t="s">
        <v>86</v>
      </c>
    </row>
    <row r="779" s="13" customFormat="1">
      <c r="A779" s="13"/>
      <c r="B779" s="244"/>
      <c r="C779" s="245"/>
      <c r="D779" s="246" t="s">
        <v>181</v>
      </c>
      <c r="E779" s="247" t="s">
        <v>1</v>
      </c>
      <c r="F779" s="248" t="s">
        <v>1124</v>
      </c>
      <c r="G779" s="245"/>
      <c r="H779" s="249">
        <v>4.2430000000000003</v>
      </c>
      <c r="I779" s="250"/>
      <c r="J779" s="245"/>
      <c r="K779" s="245"/>
      <c r="L779" s="251"/>
      <c r="M779" s="252"/>
      <c r="N779" s="253"/>
      <c r="O779" s="253"/>
      <c r="P779" s="253"/>
      <c r="Q779" s="253"/>
      <c r="R779" s="253"/>
      <c r="S779" s="253"/>
      <c r="T779" s="254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5" t="s">
        <v>181</v>
      </c>
      <c r="AU779" s="255" t="s">
        <v>86</v>
      </c>
      <c r="AV779" s="13" t="s">
        <v>86</v>
      </c>
      <c r="AW779" s="13" t="s">
        <v>33</v>
      </c>
      <c r="AX779" s="13" t="s">
        <v>76</v>
      </c>
      <c r="AY779" s="255" t="s">
        <v>171</v>
      </c>
    </row>
    <row r="780" s="14" customFormat="1">
      <c r="A780" s="14"/>
      <c r="B780" s="256"/>
      <c r="C780" s="257"/>
      <c r="D780" s="246" t="s">
        <v>181</v>
      </c>
      <c r="E780" s="258" t="s">
        <v>1</v>
      </c>
      <c r="F780" s="259" t="s">
        <v>189</v>
      </c>
      <c r="G780" s="257"/>
      <c r="H780" s="260">
        <v>4.2430000000000003</v>
      </c>
      <c r="I780" s="261"/>
      <c r="J780" s="257"/>
      <c r="K780" s="257"/>
      <c r="L780" s="262"/>
      <c r="M780" s="263"/>
      <c r="N780" s="264"/>
      <c r="O780" s="264"/>
      <c r="P780" s="264"/>
      <c r="Q780" s="264"/>
      <c r="R780" s="264"/>
      <c r="S780" s="264"/>
      <c r="T780" s="265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6" t="s">
        <v>181</v>
      </c>
      <c r="AU780" s="266" t="s">
        <v>86</v>
      </c>
      <c r="AV780" s="14" t="s">
        <v>178</v>
      </c>
      <c r="AW780" s="14" t="s">
        <v>33</v>
      </c>
      <c r="AX780" s="14" t="s">
        <v>84</v>
      </c>
      <c r="AY780" s="266" t="s">
        <v>171</v>
      </c>
    </row>
    <row r="781" s="2" customFormat="1" ht="16.5" customHeight="1">
      <c r="A781" s="38"/>
      <c r="B781" s="39"/>
      <c r="C781" s="226" t="s">
        <v>651</v>
      </c>
      <c r="D781" s="226" t="s">
        <v>173</v>
      </c>
      <c r="E781" s="227" t="s">
        <v>1125</v>
      </c>
      <c r="F781" s="228" t="s">
        <v>1126</v>
      </c>
      <c r="G781" s="229" t="s">
        <v>176</v>
      </c>
      <c r="H781" s="230">
        <v>144</v>
      </c>
      <c r="I781" s="231"/>
      <c r="J781" s="232">
        <f>ROUND(I781*H781,2)</f>
        <v>0</v>
      </c>
      <c r="K781" s="228" t="s">
        <v>270</v>
      </c>
      <c r="L781" s="44"/>
      <c r="M781" s="233" t="s">
        <v>1</v>
      </c>
      <c r="N781" s="234" t="s">
        <v>41</v>
      </c>
      <c r="O781" s="91"/>
      <c r="P781" s="235">
        <f>O781*H781</f>
        <v>0</v>
      </c>
      <c r="Q781" s="235">
        <v>0</v>
      </c>
      <c r="R781" s="235">
        <f>Q781*H781</f>
        <v>0</v>
      </c>
      <c r="S781" s="235">
        <v>0</v>
      </c>
      <c r="T781" s="236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237" t="s">
        <v>227</v>
      </c>
      <c r="AT781" s="237" t="s">
        <v>173</v>
      </c>
      <c r="AU781" s="237" t="s">
        <v>86</v>
      </c>
      <c r="AY781" s="17" t="s">
        <v>171</v>
      </c>
      <c r="BE781" s="238">
        <f>IF(N781="základní",J781,0)</f>
        <v>0</v>
      </c>
      <c r="BF781" s="238">
        <f>IF(N781="snížená",J781,0)</f>
        <v>0</v>
      </c>
      <c r="BG781" s="238">
        <f>IF(N781="zákl. přenesená",J781,0)</f>
        <v>0</v>
      </c>
      <c r="BH781" s="238">
        <f>IF(N781="sníž. přenesená",J781,0)</f>
        <v>0</v>
      </c>
      <c r="BI781" s="238">
        <f>IF(N781="nulová",J781,0)</f>
        <v>0</v>
      </c>
      <c r="BJ781" s="17" t="s">
        <v>84</v>
      </c>
      <c r="BK781" s="238">
        <f>ROUND(I781*H781,2)</f>
        <v>0</v>
      </c>
      <c r="BL781" s="17" t="s">
        <v>227</v>
      </c>
      <c r="BM781" s="237" t="s">
        <v>1127</v>
      </c>
    </row>
    <row r="782" s="13" customFormat="1">
      <c r="A782" s="13"/>
      <c r="B782" s="244"/>
      <c r="C782" s="245"/>
      <c r="D782" s="246" t="s">
        <v>181</v>
      </c>
      <c r="E782" s="247" t="s">
        <v>1</v>
      </c>
      <c r="F782" s="248" t="s">
        <v>1128</v>
      </c>
      <c r="G782" s="245"/>
      <c r="H782" s="249">
        <v>67.200000000000003</v>
      </c>
      <c r="I782" s="250"/>
      <c r="J782" s="245"/>
      <c r="K782" s="245"/>
      <c r="L782" s="251"/>
      <c r="M782" s="252"/>
      <c r="N782" s="253"/>
      <c r="O782" s="253"/>
      <c r="P782" s="253"/>
      <c r="Q782" s="253"/>
      <c r="R782" s="253"/>
      <c r="S782" s="253"/>
      <c r="T782" s="25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5" t="s">
        <v>181</v>
      </c>
      <c r="AU782" s="255" t="s">
        <v>86</v>
      </c>
      <c r="AV782" s="13" t="s">
        <v>86</v>
      </c>
      <c r="AW782" s="13" t="s">
        <v>33</v>
      </c>
      <c r="AX782" s="13" t="s">
        <v>76</v>
      </c>
      <c r="AY782" s="255" t="s">
        <v>171</v>
      </c>
    </row>
    <row r="783" s="13" customFormat="1">
      <c r="A783" s="13"/>
      <c r="B783" s="244"/>
      <c r="C783" s="245"/>
      <c r="D783" s="246" t="s">
        <v>181</v>
      </c>
      <c r="E783" s="247" t="s">
        <v>1</v>
      </c>
      <c r="F783" s="248" t="s">
        <v>1129</v>
      </c>
      <c r="G783" s="245"/>
      <c r="H783" s="249">
        <v>76.799999999999997</v>
      </c>
      <c r="I783" s="250"/>
      <c r="J783" s="245"/>
      <c r="K783" s="245"/>
      <c r="L783" s="251"/>
      <c r="M783" s="252"/>
      <c r="N783" s="253"/>
      <c r="O783" s="253"/>
      <c r="P783" s="253"/>
      <c r="Q783" s="253"/>
      <c r="R783" s="253"/>
      <c r="S783" s="253"/>
      <c r="T783" s="254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55" t="s">
        <v>181</v>
      </c>
      <c r="AU783" s="255" t="s">
        <v>86</v>
      </c>
      <c r="AV783" s="13" t="s">
        <v>86</v>
      </c>
      <c r="AW783" s="13" t="s">
        <v>33</v>
      </c>
      <c r="AX783" s="13" t="s">
        <v>76</v>
      </c>
      <c r="AY783" s="255" t="s">
        <v>171</v>
      </c>
    </row>
    <row r="784" s="14" customFormat="1">
      <c r="A784" s="14"/>
      <c r="B784" s="256"/>
      <c r="C784" s="257"/>
      <c r="D784" s="246" t="s">
        <v>181</v>
      </c>
      <c r="E784" s="258" t="s">
        <v>1</v>
      </c>
      <c r="F784" s="259" t="s">
        <v>184</v>
      </c>
      <c r="G784" s="257"/>
      <c r="H784" s="260">
        <v>144</v>
      </c>
      <c r="I784" s="261"/>
      <c r="J784" s="257"/>
      <c r="K784" s="257"/>
      <c r="L784" s="262"/>
      <c r="M784" s="263"/>
      <c r="N784" s="264"/>
      <c r="O784" s="264"/>
      <c r="P784" s="264"/>
      <c r="Q784" s="264"/>
      <c r="R784" s="264"/>
      <c r="S784" s="264"/>
      <c r="T784" s="265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6" t="s">
        <v>181</v>
      </c>
      <c r="AU784" s="266" t="s">
        <v>86</v>
      </c>
      <c r="AV784" s="14" t="s">
        <v>178</v>
      </c>
      <c r="AW784" s="14" t="s">
        <v>33</v>
      </c>
      <c r="AX784" s="14" t="s">
        <v>84</v>
      </c>
      <c r="AY784" s="266" t="s">
        <v>171</v>
      </c>
    </row>
    <row r="785" s="2" customFormat="1" ht="24.15" customHeight="1">
      <c r="A785" s="38"/>
      <c r="B785" s="39"/>
      <c r="C785" s="226" t="s">
        <v>1130</v>
      </c>
      <c r="D785" s="226" t="s">
        <v>173</v>
      </c>
      <c r="E785" s="227" t="s">
        <v>1131</v>
      </c>
      <c r="F785" s="228" t="s">
        <v>1132</v>
      </c>
      <c r="G785" s="229" t="s">
        <v>176</v>
      </c>
      <c r="H785" s="230">
        <v>27.931000000000001</v>
      </c>
      <c r="I785" s="231"/>
      <c r="J785" s="232">
        <f>ROUND(I785*H785,2)</f>
        <v>0</v>
      </c>
      <c r="K785" s="228" t="s">
        <v>177</v>
      </c>
      <c r="L785" s="44"/>
      <c r="M785" s="233" t="s">
        <v>1</v>
      </c>
      <c r="N785" s="234" t="s">
        <v>41</v>
      </c>
      <c r="O785" s="91"/>
      <c r="P785" s="235">
        <f>O785*H785</f>
        <v>0</v>
      </c>
      <c r="Q785" s="235">
        <v>0</v>
      </c>
      <c r="R785" s="235">
        <f>Q785*H785</f>
        <v>0</v>
      </c>
      <c r="S785" s="235">
        <v>0.0223</v>
      </c>
      <c r="T785" s="236">
        <f>S785*H785</f>
        <v>0.62286130000000006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237" t="s">
        <v>227</v>
      </c>
      <c r="AT785" s="237" t="s">
        <v>173</v>
      </c>
      <c r="AU785" s="237" t="s">
        <v>86</v>
      </c>
      <c r="AY785" s="17" t="s">
        <v>171</v>
      </c>
      <c r="BE785" s="238">
        <f>IF(N785="základní",J785,0)</f>
        <v>0</v>
      </c>
      <c r="BF785" s="238">
        <f>IF(N785="snížená",J785,0)</f>
        <v>0</v>
      </c>
      <c r="BG785" s="238">
        <f>IF(N785="zákl. přenesená",J785,0)</f>
        <v>0</v>
      </c>
      <c r="BH785" s="238">
        <f>IF(N785="sníž. přenesená",J785,0)</f>
        <v>0</v>
      </c>
      <c r="BI785" s="238">
        <f>IF(N785="nulová",J785,0)</f>
        <v>0</v>
      </c>
      <c r="BJ785" s="17" t="s">
        <v>84</v>
      </c>
      <c r="BK785" s="238">
        <f>ROUND(I785*H785,2)</f>
        <v>0</v>
      </c>
      <c r="BL785" s="17" t="s">
        <v>227</v>
      </c>
      <c r="BM785" s="237" t="s">
        <v>1133</v>
      </c>
    </row>
    <row r="786" s="2" customFormat="1">
      <c r="A786" s="38"/>
      <c r="B786" s="39"/>
      <c r="C786" s="40"/>
      <c r="D786" s="239" t="s">
        <v>179</v>
      </c>
      <c r="E786" s="40"/>
      <c r="F786" s="240" t="s">
        <v>1134</v>
      </c>
      <c r="G786" s="40"/>
      <c r="H786" s="40"/>
      <c r="I786" s="241"/>
      <c r="J786" s="40"/>
      <c r="K786" s="40"/>
      <c r="L786" s="44"/>
      <c r="M786" s="242"/>
      <c r="N786" s="243"/>
      <c r="O786" s="91"/>
      <c r="P786" s="91"/>
      <c r="Q786" s="91"/>
      <c r="R786" s="91"/>
      <c r="S786" s="91"/>
      <c r="T786" s="92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T786" s="17" t="s">
        <v>179</v>
      </c>
      <c r="AU786" s="17" t="s">
        <v>86</v>
      </c>
    </row>
    <row r="787" s="13" customFormat="1">
      <c r="A787" s="13"/>
      <c r="B787" s="244"/>
      <c r="C787" s="245"/>
      <c r="D787" s="246" t="s">
        <v>181</v>
      </c>
      <c r="E787" s="247" t="s">
        <v>1</v>
      </c>
      <c r="F787" s="248" t="s">
        <v>1135</v>
      </c>
      <c r="G787" s="245"/>
      <c r="H787" s="249">
        <v>17.390999999999998</v>
      </c>
      <c r="I787" s="250"/>
      <c r="J787" s="245"/>
      <c r="K787" s="245"/>
      <c r="L787" s="251"/>
      <c r="M787" s="252"/>
      <c r="N787" s="253"/>
      <c r="O787" s="253"/>
      <c r="P787" s="253"/>
      <c r="Q787" s="253"/>
      <c r="R787" s="253"/>
      <c r="S787" s="253"/>
      <c r="T787" s="254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55" t="s">
        <v>181</v>
      </c>
      <c r="AU787" s="255" t="s">
        <v>86</v>
      </c>
      <c r="AV787" s="13" t="s">
        <v>86</v>
      </c>
      <c r="AW787" s="13" t="s">
        <v>33</v>
      </c>
      <c r="AX787" s="13" t="s">
        <v>76</v>
      </c>
      <c r="AY787" s="255" t="s">
        <v>171</v>
      </c>
    </row>
    <row r="788" s="13" customFormat="1">
      <c r="A788" s="13"/>
      <c r="B788" s="244"/>
      <c r="C788" s="245"/>
      <c r="D788" s="246" t="s">
        <v>181</v>
      </c>
      <c r="E788" s="247" t="s">
        <v>1</v>
      </c>
      <c r="F788" s="248" t="s">
        <v>1136</v>
      </c>
      <c r="G788" s="245"/>
      <c r="H788" s="249">
        <v>10.539999999999999</v>
      </c>
      <c r="I788" s="250"/>
      <c r="J788" s="245"/>
      <c r="K788" s="245"/>
      <c r="L788" s="251"/>
      <c r="M788" s="252"/>
      <c r="N788" s="253"/>
      <c r="O788" s="253"/>
      <c r="P788" s="253"/>
      <c r="Q788" s="253"/>
      <c r="R788" s="253"/>
      <c r="S788" s="253"/>
      <c r="T788" s="254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5" t="s">
        <v>181</v>
      </c>
      <c r="AU788" s="255" t="s">
        <v>86</v>
      </c>
      <c r="AV788" s="13" t="s">
        <v>86</v>
      </c>
      <c r="AW788" s="13" t="s">
        <v>33</v>
      </c>
      <c r="AX788" s="13" t="s">
        <v>76</v>
      </c>
      <c r="AY788" s="255" t="s">
        <v>171</v>
      </c>
    </row>
    <row r="789" s="14" customFormat="1">
      <c r="A789" s="14"/>
      <c r="B789" s="256"/>
      <c r="C789" s="257"/>
      <c r="D789" s="246" t="s">
        <v>181</v>
      </c>
      <c r="E789" s="258" t="s">
        <v>1</v>
      </c>
      <c r="F789" s="259" t="s">
        <v>184</v>
      </c>
      <c r="G789" s="257"/>
      <c r="H789" s="260">
        <v>27.930999999999997</v>
      </c>
      <c r="I789" s="261"/>
      <c r="J789" s="257"/>
      <c r="K789" s="257"/>
      <c r="L789" s="262"/>
      <c r="M789" s="263"/>
      <c r="N789" s="264"/>
      <c r="O789" s="264"/>
      <c r="P789" s="264"/>
      <c r="Q789" s="264"/>
      <c r="R789" s="264"/>
      <c r="S789" s="264"/>
      <c r="T789" s="265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6" t="s">
        <v>181</v>
      </c>
      <c r="AU789" s="266" t="s">
        <v>86</v>
      </c>
      <c r="AV789" s="14" t="s">
        <v>178</v>
      </c>
      <c r="AW789" s="14" t="s">
        <v>33</v>
      </c>
      <c r="AX789" s="14" t="s">
        <v>84</v>
      </c>
      <c r="AY789" s="266" t="s">
        <v>171</v>
      </c>
    </row>
    <row r="790" s="2" customFormat="1" ht="37.8" customHeight="1">
      <c r="A790" s="38"/>
      <c r="B790" s="39"/>
      <c r="C790" s="226" t="s">
        <v>670</v>
      </c>
      <c r="D790" s="226" t="s">
        <v>173</v>
      </c>
      <c r="E790" s="227" t="s">
        <v>1137</v>
      </c>
      <c r="F790" s="228" t="s">
        <v>1138</v>
      </c>
      <c r="G790" s="229" t="s">
        <v>176</v>
      </c>
      <c r="H790" s="230">
        <v>445.94600000000003</v>
      </c>
      <c r="I790" s="231"/>
      <c r="J790" s="232">
        <f>ROUND(I790*H790,2)</f>
        <v>0</v>
      </c>
      <c r="K790" s="228" t="s">
        <v>177</v>
      </c>
      <c r="L790" s="44"/>
      <c r="M790" s="233" t="s">
        <v>1</v>
      </c>
      <c r="N790" s="234" t="s">
        <v>41</v>
      </c>
      <c r="O790" s="91"/>
      <c r="P790" s="235">
        <f>O790*H790</f>
        <v>0</v>
      </c>
      <c r="Q790" s="235">
        <v>0.027060000000000001</v>
      </c>
      <c r="R790" s="235">
        <f>Q790*H790</f>
        <v>12.067298760000002</v>
      </c>
      <c r="S790" s="235">
        <v>0</v>
      </c>
      <c r="T790" s="236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37" t="s">
        <v>227</v>
      </c>
      <c r="AT790" s="237" t="s">
        <v>173</v>
      </c>
      <c r="AU790" s="237" t="s">
        <v>86</v>
      </c>
      <c r="AY790" s="17" t="s">
        <v>171</v>
      </c>
      <c r="BE790" s="238">
        <f>IF(N790="základní",J790,0)</f>
        <v>0</v>
      </c>
      <c r="BF790" s="238">
        <f>IF(N790="snížená",J790,0)</f>
        <v>0</v>
      </c>
      <c r="BG790" s="238">
        <f>IF(N790="zákl. přenesená",J790,0)</f>
        <v>0</v>
      </c>
      <c r="BH790" s="238">
        <f>IF(N790="sníž. přenesená",J790,0)</f>
        <v>0</v>
      </c>
      <c r="BI790" s="238">
        <f>IF(N790="nulová",J790,0)</f>
        <v>0</v>
      </c>
      <c r="BJ790" s="17" t="s">
        <v>84</v>
      </c>
      <c r="BK790" s="238">
        <f>ROUND(I790*H790,2)</f>
        <v>0</v>
      </c>
      <c r="BL790" s="17" t="s">
        <v>227</v>
      </c>
      <c r="BM790" s="237" t="s">
        <v>1139</v>
      </c>
    </row>
    <row r="791" s="2" customFormat="1">
      <c r="A791" s="38"/>
      <c r="B791" s="39"/>
      <c r="C791" s="40"/>
      <c r="D791" s="239" t="s">
        <v>179</v>
      </c>
      <c r="E791" s="40"/>
      <c r="F791" s="240" t="s">
        <v>1140</v>
      </c>
      <c r="G791" s="40"/>
      <c r="H791" s="40"/>
      <c r="I791" s="241"/>
      <c r="J791" s="40"/>
      <c r="K791" s="40"/>
      <c r="L791" s="44"/>
      <c r="M791" s="242"/>
      <c r="N791" s="243"/>
      <c r="O791" s="91"/>
      <c r="P791" s="91"/>
      <c r="Q791" s="91"/>
      <c r="R791" s="91"/>
      <c r="S791" s="91"/>
      <c r="T791" s="92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T791" s="17" t="s">
        <v>179</v>
      </c>
      <c r="AU791" s="17" t="s">
        <v>86</v>
      </c>
    </row>
    <row r="792" s="13" customFormat="1">
      <c r="A792" s="13"/>
      <c r="B792" s="244"/>
      <c r="C792" s="245"/>
      <c r="D792" s="246" t="s">
        <v>181</v>
      </c>
      <c r="E792" s="247" t="s">
        <v>1</v>
      </c>
      <c r="F792" s="248" t="s">
        <v>1141</v>
      </c>
      <c r="G792" s="245"/>
      <c r="H792" s="249">
        <v>20.777999999999999</v>
      </c>
      <c r="I792" s="250"/>
      <c r="J792" s="245"/>
      <c r="K792" s="245"/>
      <c r="L792" s="251"/>
      <c r="M792" s="252"/>
      <c r="N792" s="253"/>
      <c r="O792" s="253"/>
      <c r="P792" s="253"/>
      <c r="Q792" s="253"/>
      <c r="R792" s="253"/>
      <c r="S792" s="253"/>
      <c r="T792" s="254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5" t="s">
        <v>181</v>
      </c>
      <c r="AU792" s="255" t="s">
        <v>86</v>
      </c>
      <c r="AV792" s="13" t="s">
        <v>86</v>
      </c>
      <c r="AW792" s="13" t="s">
        <v>33</v>
      </c>
      <c r="AX792" s="13" t="s">
        <v>76</v>
      </c>
      <c r="AY792" s="255" t="s">
        <v>171</v>
      </c>
    </row>
    <row r="793" s="13" customFormat="1">
      <c r="A793" s="13"/>
      <c r="B793" s="244"/>
      <c r="C793" s="245"/>
      <c r="D793" s="246" t="s">
        <v>181</v>
      </c>
      <c r="E793" s="247" t="s">
        <v>1</v>
      </c>
      <c r="F793" s="248" t="s">
        <v>1142</v>
      </c>
      <c r="G793" s="245"/>
      <c r="H793" s="249">
        <v>187.958</v>
      </c>
      <c r="I793" s="250"/>
      <c r="J793" s="245"/>
      <c r="K793" s="245"/>
      <c r="L793" s="251"/>
      <c r="M793" s="252"/>
      <c r="N793" s="253"/>
      <c r="O793" s="253"/>
      <c r="P793" s="253"/>
      <c r="Q793" s="253"/>
      <c r="R793" s="253"/>
      <c r="S793" s="253"/>
      <c r="T793" s="254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5" t="s">
        <v>181</v>
      </c>
      <c r="AU793" s="255" t="s">
        <v>86</v>
      </c>
      <c r="AV793" s="13" t="s">
        <v>86</v>
      </c>
      <c r="AW793" s="13" t="s">
        <v>33</v>
      </c>
      <c r="AX793" s="13" t="s">
        <v>76</v>
      </c>
      <c r="AY793" s="255" t="s">
        <v>171</v>
      </c>
    </row>
    <row r="794" s="13" customFormat="1">
      <c r="A794" s="13"/>
      <c r="B794" s="244"/>
      <c r="C794" s="245"/>
      <c r="D794" s="246" t="s">
        <v>181</v>
      </c>
      <c r="E794" s="247" t="s">
        <v>1</v>
      </c>
      <c r="F794" s="248" t="s">
        <v>1143</v>
      </c>
      <c r="G794" s="245"/>
      <c r="H794" s="249">
        <v>26.149000000000001</v>
      </c>
      <c r="I794" s="250"/>
      <c r="J794" s="245"/>
      <c r="K794" s="245"/>
      <c r="L794" s="251"/>
      <c r="M794" s="252"/>
      <c r="N794" s="253"/>
      <c r="O794" s="253"/>
      <c r="P794" s="253"/>
      <c r="Q794" s="253"/>
      <c r="R794" s="253"/>
      <c r="S794" s="253"/>
      <c r="T794" s="254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5" t="s">
        <v>181</v>
      </c>
      <c r="AU794" s="255" t="s">
        <v>86</v>
      </c>
      <c r="AV794" s="13" t="s">
        <v>86</v>
      </c>
      <c r="AW794" s="13" t="s">
        <v>33</v>
      </c>
      <c r="AX794" s="13" t="s">
        <v>76</v>
      </c>
      <c r="AY794" s="255" t="s">
        <v>171</v>
      </c>
    </row>
    <row r="795" s="13" customFormat="1">
      <c r="A795" s="13"/>
      <c r="B795" s="244"/>
      <c r="C795" s="245"/>
      <c r="D795" s="246" t="s">
        <v>181</v>
      </c>
      <c r="E795" s="247" t="s">
        <v>1</v>
      </c>
      <c r="F795" s="248" t="s">
        <v>1144</v>
      </c>
      <c r="G795" s="245"/>
      <c r="H795" s="249">
        <v>196.25399999999999</v>
      </c>
      <c r="I795" s="250"/>
      <c r="J795" s="245"/>
      <c r="K795" s="245"/>
      <c r="L795" s="251"/>
      <c r="M795" s="252"/>
      <c r="N795" s="253"/>
      <c r="O795" s="253"/>
      <c r="P795" s="253"/>
      <c r="Q795" s="253"/>
      <c r="R795" s="253"/>
      <c r="S795" s="253"/>
      <c r="T795" s="25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5" t="s">
        <v>181</v>
      </c>
      <c r="AU795" s="255" t="s">
        <v>86</v>
      </c>
      <c r="AV795" s="13" t="s">
        <v>86</v>
      </c>
      <c r="AW795" s="13" t="s">
        <v>33</v>
      </c>
      <c r="AX795" s="13" t="s">
        <v>76</v>
      </c>
      <c r="AY795" s="255" t="s">
        <v>171</v>
      </c>
    </row>
    <row r="796" s="13" customFormat="1">
      <c r="A796" s="13"/>
      <c r="B796" s="244"/>
      <c r="C796" s="245"/>
      <c r="D796" s="246" t="s">
        <v>181</v>
      </c>
      <c r="E796" s="247" t="s">
        <v>1</v>
      </c>
      <c r="F796" s="248" t="s">
        <v>1145</v>
      </c>
      <c r="G796" s="245"/>
      <c r="H796" s="249">
        <v>1.8859999999999999</v>
      </c>
      <c r="I796" s="250"/>
      <c r="J796" s="245"/>
      <c r="K796" s="245"/>
      <c r="L796" s="251"/>
      <c r="M796" s="252"/>
      <c r="N796" s="253"/>
      <c r="O796" s="253"/>
      <c r="P796" s="253"/>
      <c r="Q796" s="253"/>
      <c r="R796" s="253"/>
      <c r="S796" s="253"/>
      <c r="T796" s="254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5" t="s">
        <v>181</v>
      </c>
      <c r="AU796" s="255" t="s">
        <v>86</v>
      </c>
      <c r="AV796" s="13" t="s">
        <v>86</v>
      </c>
      <c r="AW796" s="13" t="s">
        <v>33</v>
      </c>
      <c r="AX796" s="13" t="s">
        <v>76</v>
      </c>
      <c r="AY796" s="255" t="s">
        <v>171</v>
      </c>
    </row>
    <row r="797" s="13" customFormat="1">
      <c r="A797" s="13"/>
      <c r="B797" s="244"/>
      <c r="C797" s="245"/>
      <c r="D797" s="246" t="s">
        <v>181</v>
      </c>
      <c r="E797" s="247" t="s">
        <v>1</v>
      </c>
      <c r="F797" s="248" t="s">
        <v>1146</v>
      </c>
      <c r="G797" s="245"/>
      <c r="H797" s="249">
        <v>12.920999999999999</v>
      </c>
      <c r="I797" s="250"/>
      <c r="J797" s="245"/>
      <c r="K797" s="245"/>
      <c r="L797" s="251"/>
      <c r="M797" s="252"/>
      <c r="N797" s="253"/>
      <c r="O797" s="253"/>
      <c r="P797" s="253"/>
      <c r="Q797" s="253"/>
      <c r="R797" s="253"/>
      <c r="S797" s="253"/>
      <c r="T797" s="25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55" t="s">
        <v>181</v>
      </c>
      <c r="AU797" s="255" t="s">
        <v>86</v>
      </c>
      <c r="AV797" s="13" t="s">
        <v>86</v>
      </c>
      <c r="AW797" s="13" t="s">
        <v>33</v>
      </c>
      <c r="AX797" s="13" t="s">
        <v>76</v>
      </c>
      <c r="AY797" s="255" t="s">
        <v>171</v>
      </c>
    </row>
    <row r="798" s="14" customFormat="1">
      <c r="A798" s="14"/>
      <c r="B798" s="256"/>
      <c r="C798" s="257"/>
      <c r="D798" s="246" t="s">
        <v>181</v>
      </c>
      <c r="E798" s="258" t="s">
        <v>1</v>
      </c>
      <c r="F798" s="259" t="s">
        <v>184</v>
      </c>
      <c r="G798" s="257"/>
      <c r="H798" s="260">
        <v>445.94600000000003</v>
      </c>
      <c r="I798" s="261"/>
      <c r="J798" s="257"/>
      <c r="K798" s="257"/>
      <c r="L798" s="262"/>
      <c r="M798" s="263"/>
      <c r="N798" s="264"/>
      <c r="O798" s="264"/>
      <c r="P798" s="264"/>
      <c r="Q798" s="264"/>
      <c r="R798" s="264"/>
      <c r="S798" s="264"/>
      <c r="T798" s="265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6" t="s">
        <v>181</v>
      </c>
      <c r="AU798" s="266" t="s">
        <v>86</v>
      </c>
      <c r="AV798" s="14" t="s">
        <v>178</v>
      </c>
      <c r="AW798" s="14" t="s">
        <v>33</v>
      </c>
      <c r="AX798" s="14" t="s">
        <v>84</v>
      </c>
      <c r="AY798" s="266" t="s">
        <v>171</v>
      </c>
    </row>
    <row r="799" s="2" customFormat="1" ht="33" customHeight="1">
      <c r="A799" s="38"/>
      <c r="B799" s="39"/>
      <c r="C799" s="226" t="s">
        <v>1147</v>
      </c>
      <c r="D799" s="226" t="s">
        <v>173</v>
      </c>
      <c r="E799" s="227" t="s">
        <v>1148</v>
      </c>
      <c r="F799" s="228" t="s">
        <v>1149</v>
      </c>
      <c r="G799" s="229" t="s">
        <v>176</v>
      </c>
      <c r="H799" s="230">
        <v>383.07299999999998</v>
      </c>
      <c r="I799" s="231"/>
      <c r="J799" s="232">
        <f>ROUND(I799*H799,2)</f>
        <v>0</v>
      </c>
      <c r="K799" s="228" t="s">
        <v>177</v>
      </c>
      <c r="L799" s="44"/>
      <c r="M799" s="233" t="s">
        <v>1</v>
      </c>
      <c r="N799" s="234" t="s">
        <v>41</v>
      </c>
      <c r="O799" s="91"/>
      <c r="P799" s="235">
        <f>O799*H799</f>
        <v>0</v>
      </c>
      <c r="Q799" s="235">
        <v>0.00125</v>
      </c>
      <c r="R799" s="235">
        <f>Q799*H799</f>
        <v>0.47884125</v>
      </c>
      <c r="S799" s="235">
        <v>0</v>
      </c>
      <c r="T799" s="236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237" t="s">
        <v>227</v>
      </c>
      <c r="AT799" s="237" t="s">
        <v>173</v>
      </c>
      <c r="AU799" s="237" t="s">
        <v>86</v>
      </c>
      <c r="AY799" s="17" t="s">
        <v>171</v>
      </c>
      <c r="BE799" s="238">
        <f>IF(N799="základní",J799,0)</f>
        <v>0</v>
      </c>
      <c r="BF799" s="238">
        <f>IF(N799="snížená",J799,0)</f>
        <v>0</v>
      </c>
      <c r="BG799" s="238">
        <f>IF(N799="zákl. přenesená",J799,0)</f>
        <v>0</v>
      </c>
      <c r="BH799" s="238">
        <f>IF(N799="sníž. přenesená",J799,0)</f>
        <v>0</v>
      </c>
      <c r="BI799" s="238">
        <f>IF(N799="nulová",J799,0)</f>
        <v>0</v>
      </c>
      <c r="BJ799" s="17" t="s">
        <v>84</v>
      </c>
      <c r="BK799" s="238">
        <f>ROUND(I799*H799,2)</f>
        <v>0</v>
      </c>
      <c r="BL799" s="17" t="s">
        <v>227</v>
      </c>
      <c r="BM799" s="237" t="s">
        <v>1150</v>
      </c>
    </row>
    <row r="800" s="2" customFormat="1">
      <c r="A800" s="38"/>
      <c r="B800" s="39"/>
      <c r="C800" s="40"/>
      <c r="D800" s="239" t="s">
        <v>179</v>
      </c>
      <c r="E800" s="40"/>
      <c r="F800" s="240" t="s">
        <v>1151</v>
      </c>
      <c r="G800" s="40"/>
      <c r="H800" s="40"/>
      <c r="I800" s="241"/>
      <c r="J800" s="40"/>
      <c r="K800" s="40"/>
      <c r="L800" s="44"/>
      <c r="M800" s="242"/>
      <c r="N800" s="243"/>
      <c r="O800" s="91"/>
      <c r="P800" s="91"/>
      <c r="Q800" s="91"/>
      <c r="R800" s="91"/>
      <c r="S800" s="91"/>
      <c r="T800" s="92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T800" s="17" t="s">
        <v>179</v>
      </c>
      <c r="AU800" s="17" t="s">
        <v>86</v>
      </c>
    </row>
    <row r="801" s="13" customFormat="1">
      <c r="A801" s="13"/>
      <c r="B801" s="244"/>
      <c r="C801" s="245"/>
      <c r="D801" s="246" t="s">
        <v>181</v>
      </c>
      <c r="E801" s="247" t="s">
        <v>1</v>
      </c>
      <c r="F801" s="248" t="s">
        <v>1152</v>
      </c>
      <c r="G801" s="245"/>
      <c r="H801" s="249">
        <v>228.90299999999999</v>
      </c>
      <c r="I801" s="250"/>
      <c r="J801" s="245"/>
      <c r="K801" s="245"/>
      <c r="L801" s="251"/>
      <c r="M801" s="252"/>
      <c r="N801" s="253"/>
      <c r="O801" s="253"/>
      <c r="P801" s="253"/>
      <c r="Q801" s="253"/>
      <c r="R801" s="253"/>
      <c r="S801" s="253"/>
      <c r="T801" s="254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55" t="s">
        <v>181</v>
      </c>
      <c r="AU801" s="255" t="s">
        <v>86</v>
      </c>
      <c r="AV801" s="13" t="s">
        <v>86</v>
      </c>
      <c r="AW801" s="13" t="s">
        <v>33</v>
      </c>
      <c r="AX801" s="13" t="s">
        <v>76</v>
      </c>
      <c r="AY801" s="255" t="s">
        <v>171</v>
      </c>
    </row>
    <row r="802" s="13" customFormat="1">
      <c r="A802" s="13"/>
      <c r="B802" s="244"/>
      <c r="C802" s="245"/>
      <c r="D802" s="246" t="s">
        <v>181</v>
      </c>
      <c r="E802" s="247" t="s">
        <v>1</v>
      </c>
      <c r="F802" s="248" t="s">
        <v>1153</v>
      </c>
      <c r="G802" s="245"/>
      <c r="H802" s="249">
        <v>142.61099999999999</v>
      </c>
      <c r="I802" s="250"/>
      <c r="J802" s="245"/>
      <c r="K802" s="245"/>
      <c r="L802" s="251"/>
      <c r="M802" s="252"/>
      <c r="N802" s="253"/>
      <c r="O802" s="253"/>
      <c r="P802" s="253"/>
      <c r="Q802" s="253"/>
      <c r="R802" s="253"/>
      <c r="S802" s="253"/>
      <c r="T802" s="25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55" t="s">
        <v>181</v>
      </c>
      <c r="AU802" s="255" t="s">
        <v>86</v>
      </c>
      <c r="AV802" s="13" t="s">
        <v>86</v>
      </c>
      <c r="AW802" s="13" t="s">
        <v>33</v>
      </c>
      <c r="AX802" s="13" t="s">
        <v>76</v>
      </c>
      <c r="AY802" s="255" t="s">
        <v>171</v>
      </c>
    </row>
    <row r="803" s="13" customFormat="1">
      <c r="A803" s="13"/>
      <c r="B803" s="244"/>
      <c r="C803" s="245"/>
      <c r="D803" s="246" t="s">
        <v>181</v>
      </c>
      <c r="E803" s="247" t="s">
        <v>1</v>
      </c>
      <c r="F803" s="248" t="s">
        <v>1154</v>
      </c>
      <c r="G803" s="245"/>
      <c r="H803" s="249">
        <v>11.558999999999999</v>
      </c>
      <c r="I803" s="250"/>
      <c r="J803" s="245"/>
      <c r="K803" s="245"/>
      <c r="L803" s="251"/>
      <c r="M803" s="252"/>
      <c r="N803" s="253"/>
      <c r="O803" s="253"/>
      <c r="P803" s="253"/>
      <c r="Q803" s="253"/>
      <c r="R803" s="253"/>
      <c r="S803" s="253"/>
      <c r="T803" s="254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55" t="s">
        <v>181</v>
      </c>
      <c r="AU803" s="255" t="s">
        <v>86</v>
      </c>
      <c r="AV803" s="13" t="s">
        <v>86</v>
      </c>
      <c r="AW803" s="13" t="s">
        <v>33</v>
      </c>
      <c r="AX803" s="13" t="s">
        <v>76</v>
      </c>
      <c r="AY803" s="255" t="s">
        <v>171</v>
      </c>
    </row>
    <row r="804" s="14" customFormat="1">
      <c r="A804" s="14"/>
      <c r="B804" s="256"/>
      <c r="C804" s="257"/>
      <c r="D804" s="246" t="s">
        <v>181</v>
      </c>
      <c r="E804" s="258" t="s">
        <v>1</v>
      </c>
      <c r="F804" s="259" t="s">
        <v>184</v>
      </c>
      <c r="G804" s="257"/>
      <c r="H804" s="260">
        <v>383.07300000000004</v>
      </c>
      <c r="I804" s="261"/>
      <c r="J804" s="257"/>
      <c r="K804" s="257"/>
      <c r="L804" s="262"/>
      <c r="M804" s="263"/>
      <c r="N804" s="264"/>
      <c r="O804" s="264"/>
      <c r="P804" s="264"/>
      <c r="Q804" s="264"/>
      <c r="R804" s="264"/>
      <c r="S804" s="264"/>
      <c r="T804" s="265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6" t="s">
        <v>181</v>
      </c>
      <c r="AU804" s="266" t="s">
        <v>86</v>
      </c>
      <c r="AV804" s="14" t="s">
        <v>178</v>
      </c>
      <c r="AW804" s="14" t="s">
        <v>33</v>
      </c>
      <c r="AX804" s="14" t="s">
        <v>84</v>
      </c>
      <c r="AY804" s="266" t="s">
        <v>171</v>
      </c>
    </row>
    <row r="805" s="2" customFormat="1" ht="24.15" customHeight="1">
      <c r="A805" s="38"/>
      <c r="B805" s="39"/>
      <c r="C805" s="267" t="s">
        <v>678</v>
      </c>
      <c r="D805" s="267" t="s">
        <v>304</v>
      </c>
      <c r="E805" s="268" t="s">
        <v>1155</v>
      </c>
      <c r="F805" s="269" t="s">
        <v>1156</v>
      </c>
      <c r="G805" s="270" t="s">
        <v>176</v>
      </c>
      <c r="H805" s="271">
        <v>383.07299999999998</v>
      </c>
      <c r="I805" s="272"/>
      <c r="J805" s="273">
        <f>ROUND(I805*H805,2)</f>
        <v>0</v>
      </c>
      <c r="K805" s="269" t="s">
        <v>177</v>
      </c>
      <c r="L805" s="274"/>
      <c r="M805" s="275" t="s">
        <v>1</v>
      </c>
      <c r="N805" s="276" t="s">
        <v>41</v>
      </c>
      <c r="O805" s="91"/>
      <c r="P805" s="235">
        <f>O805*H805</f>
        <v>0</v>
      </c>
      <c r="Q805" s="235">
        <v>0.0080000000000000002</v>
      </c>
      <c r="R805" s="235">
        <f>Q805*H805</f>
        <v>3.064584</v>
      </c>
      <c r="S805" s="235">
        <v>0</v>
      </c>
      <c r="T805" s="236">
        <f>S805*H805</f>
        <v>0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237" t="s">
        <v>271</v>
      </c>
      <c r="AT805" s="237" t="s">
        <v>304</v>
      </c>
      <c r="AU805" s="237" t="s">
        <v>86</v>
      </c>
      <c r="AY805" s="17" t="s">
        <v>171</v>
      </c>
      <c r="BE805" s="238">
        <f>IF(N805="základní",J805,0)</f>
        <v>0</v>
      </c>
      <c r="BF805" s="238">
        <f>IF(N805="snížená",J805,0)</f>
        <v>0</v>
      </c>
      <c r="BG805" s="238">
        <f>IF(N805="zákl. přenesená",J805,0)</f>
        <v>0</v>
      </c>
      <c r="BH805" s="238">
        <f>IF(N805="sníž. přenesená",J805,0)</f>
        <v>0</v>
      </c>
      <c r="BI805" s="238">
        <f>IF(N805="nulová",J805,0)</f>
        <v>0</v>
      </c>
      <c r="BJ805" s="17" t="s">
        <v>84</v>
      </c>
      <c r="BK805" s="238">
        <f>ROUND(I805*H805,2)</f>
        <v>0</v>
      </c>
      <c r="BL805" s="17" t="s">
        <v>227</v>
      </c>
      <c r="BM805" s="237" t="s">
        <v>1157</v>
      </c>
    </row>
    <row r="806" s="2" customFormat="1" ht="24.15" customHeight="1">
      <c r="A806" s="38"/>
      <c r="B806" s="39"/>
      <c r="C806" s="226" t="s">
        <v>1158</v>
      </c>
      <c r="D806" s="226" t="s">
        <v>173</v>
      </c>
      <c r="E806" s="227" t="s">
        <v>1159</v>
      </c>
      <c r="F806" s="228" t="s">
        <v>1160</v>
      </c>
      <c r="G806" s="229" t="s">
        <v>176</v>
      </c>
      <c r="H806" s="230">
        <v>157.488</v>
      </c>
      <c r="I806" s="231"/>
      <c r="J806" s="232">
        <f>ROUND(I806*H806,2)</f>
        <v>0</v>
      </c>
      <c r="K806" s="228" t="s">
        <v>177</v>
      </c>
      <c r="L806" s="44"/>
      <c r="M806" s="233" t="s">
        <v>1</v>
      </c>
      <c r="N806" s="234" t="s">
        <v>41</v>
      </c>
      <c r="O806" s="91"/>
      <c r="P806" s="235">
        <f>O806*H806</f>
        <v>0</v>
      </c>
      <c r="Q806" s="235">
        <v>0</v>
      </c>
      <c r="R806" s="235">
        <f>Q806*H806</f>
        <v>0</v>
      </c>
      <c r="S806" s="235">
        <v>0.010489999999999999</v>
      </c>
      <c r="T806" s="236">
        <f>S806*H806</f>
        <v>1.6520491199999998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37" t="s">
        <v>227</v>
      </c>
      <c r="AT806" s="237" t="s">
        <v>173</v>
      </c>
      <c r="AU806" s="237" t="s">
        <v>86</v>
      </c>
      <c r="AY806" s="17" t="s">
        <v>171</v>
      </c>
      <c r="BE806" s="238">
        <f>IF(N806="základní",J806,0)</f>
        <v>0</v>
      </c>
      <c r="BF806" s="238">
        <f>IF(N806="snížená",J806,0)</f>
        <v>0</v>
      </c>
      <c r="BG806" s="238">
        <f>IF(N806="zákl. přenesená",J806,0)</f>
        <v>0</v>
      </c>
      <c r="BH806" s="238">
        <f>IF(N806="sníž. přenesená",J806,0)</f>
        <v>0</v>
      </c>
      <c r="BI806" s="238">
        <f>IF(N806="nulová",J806,0)</f>
        <v>0</v>
      </c>
      <c r="BJ806" s="17" t="s">
        <v>84</v>
      </c>
      <c r="BK806" s="238">
        <f>ROUND(I806*H806,2)</f>
        <v>0</v>
      </c>
      <c r="BL806" s="17" t="s">
        <v>227</v>
      </c>
      <c r="BM806" s="237" t="s">
        <v>1161</v>
      </c>
    </row>
    <row r="807" s="2" customFormat="1">
      <c r="A807" s="38"/>
      <c r="B807" s="39"/>
      <c r="C807" s="40"/>
      <c r="D807" s="239" t="s">
        <v>179</v>
      </c>
      <c r="E807" s="40"/>
      <c r="F807" s="240" t="s">
        <v>1162</v>
      </c>
      <c r="G807" s="40"/>
      <c r="H807" s="40"/>
      <c r="I807" s="241"/>
      <c r="J807" s="40"/>
      <c r="K807" s="40"/>
      <c r="L807" s="44"/>
      <c r="M807" s="242"/>
      <c r="N807" s="243"/>
      <c r="O807" s="91"/>
      <c r="P807" s="91"/>
      <c r="Q807" s="91"/>
      <c r="R807" s="91"/>
      <c r="S807" s="91"/>
      <c r="T807" s="92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17" t="s">
        <v>179</v>
      </c>
      <c r="AU807" s="17" t="s">
        <v>86</v>
      </c>
    </row>
    <row r="808" s="13" customFormat="1">
      <c r="A808" s="13"/>
      <c r="B808" s="244"/>
      <c r="C808" s="245"/>
      <c r="D808" s="246" t="s">
        <v>181</v>
      </c>
      <c r="E808" s="247" t="s">
        <v>1</v>
      </c>
      <c r="F808" s="248" t="s">
        <v>1163</v>
      </c>
      <c r="G808" s="245"/>
      <c r="H808" s="249">
        <v>157.488</v>
      </c>
      <c r="I808" s="250"/>
      <c r="J808" s="245"/>
      <c r="K808" s="245"/>
      <c r="L808" s="251"/>
      <c r="M808" s="252"/>
      <c r="N808" s="253"/>
      <c r="O808" s="253"/>
      <c r="P808" s="253"/>
      <c r="Q808" s="253"/>
      <c r="R808" s="253"/>
      <c r="S808" s="253"/>
      <c r="T808" s="25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55" t="s">
        <v>181</v>
      </c>
      <c r="AU808" s="255" t="s">
        <v>86</v>
      </c>
      <c r="AV808" s="13" t="s">
        <v>86</v>
      </c>
      <c r="AW808" s="13" t="s">
        <v>33</v>
      </c>
      <c r="AX808" s="13" t="s">
        <v>76</v>
      </c>
      <c r="AY808" s="255" t="s">
        <v>171</v>
      </c>
    </row>
    <row r="809" s="14" customFormat="1">
      <c r="A809" s="14"/>
      <c r="B809" s="256"/>
      <c r="C809" s="257"/>
      <c r="D809" s="246" t="s">
        <v>181</v>
      </c>
      <c r="E809" s="258" t="s">
        <v>1</v>
      </c>
      <c r="F809" s="259" t="s">
        <v>189</v>
      </c>
      <c r="G809" s="257"/>
      <c r="H809" s="260">
        <v>157.488</v>
      </c>
      <c r="I809" s="261"/>
      <c r="J809" s="257"/>
      <c r="K809" s="257"/>
      <c r="L809" s="262"/>
      <c r="M809" s="263"/>
      <c r="N809" s="264"/>
      <c r="O809" s="264"/>
      <c r="P809" s="264"/>
      <c r="Q809" s="264"/>
      <c r="R809" s="264"/>
      <c r="S809" s="264"/>
      <c r="T809" s="26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66" t="s">
        <v>181</v>
      </c>
      <c r="AU809" s="266" t="s">
        <v>86</v>
      </c>
      <c r="AV809" s="14" t="s">
        <v>178</v>
      </c>
      <c r="AW809" s="14" t="s">
        <v>33</v>
      </c>
      <c r="AX809" s="14" t="s">
        <v>84</v>
      </c>
      <c r="AY809" s="266" t="s">
        <v>171</v>
      </c>
    </row>
    <row r="810" s="2" customFormat="1" ht="24.15" customHeight="1">
      <c r="A810" s="38"/>
      <c r="B810" s="39"/>
      <c r="C810" s="226" t="s">
        <v>683</v>
      </c>
      <c r="D810" s="226" t="s">
        <v>173</v>
      </c>
      <c r="E810" s="227" t="s">
        <v>1164</v>
      </c>
      <c r="F810" s="228" t="s">
        <v>1165</v>
      </c>
      <c r="G810" s="229" t="s">
        <v>486</v>
      </c>
      <c r="H810" s="230">
        <v>28</v>
      </c>
      <c r="I810" s="231"/>
      <c r="J810" s="232">
        <f>ROUND(I810*H810,2)</f>
        <v>0</v>
      </c>
      <c r="K810" s="228" t="s">
        <v>177</v>
      </c>
      <c r="L810" s="44"/>
      <c r="M810" s="233" t="s">
        <v>1</v>
      </c>
      <c r="N810" s="234" t="s">
        <v>41</v>
      </c>
      <c r="O810" s="91"/>
      <c r="P810" s="235">
        <f>O810*H810</f>
        <v>0</v>
      </c>
      <c r="Q810" s="235">
        <v>0.01243</v>
      </c>
      <c r="R810" s="235">
        <f>Q810*H810</f>
        <v>0.34804000000000002</v>
      </c>
      <c r="S810" s="235">
        <v>0</v>
      </c>
      <c r="T810" s="236">
        <f>S810*H810</f>
        <v>0</v>
      </c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R810" s="237" t="s">
        <v>227</v>
      </c>
      <c r="AT810" s="237" t="s">
        <v>173</v>
      </c>
      <c r="AU810" s="237" t="s">
        <v>86</v>
      </c>
      <c r="AY810" s="17" t="s">
        <v>171</v>
      </c>
      <c r="BE810" s="238">
        <f>IF(N810="základní",J810,0)</f>
        <v>0</v>
      </c>
      <c r="BF810" s="238">
        <f>IF(N810="snížená",J810,0)</f>
        <v>0</v>
      </c>
      <c r="BG810" s="238">
        <f>IF(N810="zákl. přenesená",J810,0)</f>
        <v>0</v>
      </c>
      <c r="BH810" s="238">
        <f>IF(N810="sníž. přenesená",J810,0)</f>
        <v>0</v>
      </c>
      <c r="BI810" s="238">
        <f>IF(N810="nulová",J810,0)</f>
        <v>0</v>
      </c>
      <c r="BJ810" s="17" t="s">
        <v>84</v>
      </c>
      <c r="BK810" s="238">
        <f>ROUND(I810*H810,2)</f>
        <v>0</v>
      </c>
      <c r="BL810" s="17" t="s">
        <v>227</v>
      </c>
      <c r="BM810" s="237" t="s">
        <v>1166</v>
      </c>
    </row>
    <row r="811" s="2" customFormat="1">
      <c r="A811" s="38"/>
      <c r="B811" s="39"/>
      <c r="C811" s="40"/>
      <c r="D811" s="239" t="s">
        <v>179</v>
      </c>
      <c r="E811" s="40"/>
      <c r="F811" s="240" t="s">
        <v>1167</v>
      </c>
      <c r="G811" s="40"/>
      <c r="H811" s="40"/>
      <c r="I811" s="241"/>
      <c r="J811" s="40"/>
      <c r="K811" s="40"/>
      <c r="L811" s="44"/>
      <c r="M811" s="242"/>
      <c r="N811" s="243"/>
      <c r="O811" s="91"/>
      <c r="P811" s="91"/>
      <c r="Q811" s="91"/>
      <c r="R811" s="91"/>
      <c r="S811" s="91"/>
      <c r="T811" s="92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T811" s="17" t="s">
        <v>179</v>
      </c>
      <c r="AU811" s="17" t="s">
        <v>86</v>
      </c>
    </row>
    <row r="812" s="13" customFormat="1">
      <c r="A812" s="13"/>
      <c r="B812" s="244"/>
      <c r="C812" s="245"/>
      <c r="D812" s="246" t="s">
        <v>181</v>
      </c>
      <c r="E812" s="247" t="s">
        <v>1</v>
      </c>
      <c r="F812" s="248" t="s">
        <v>1168</v>
      </c>
      <c r="G812" s="245"/>
      <c r="H812" s="249">
        <v>28</v>
      </c>
      <c r="I812" s="250"/>
      <c r="J812" s="245"/>
      <c r="K812" s="245"/>
      <c r="L812" s="251"/>
      <c r="M812" s="252"/>
      <c r="N812" s="253"/>
      <c r="O812" s="253"/>
      <c r="P812" s="253"/>
      <c r="Q812" s="253"/>
      <c r="R812" s="253"/>
      <c r="S812" s="253"/>
      <c r="T812" s="25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55" t="s">
        <v>181</v>
      </c>
      <c r="AU812" s="255" t="s">
        <v>86</v>
      </c>
      <c r="AV812" s="13" t="s">
        <v>86</v>
      </c>
      <c r="AW812" s="13" t="s">
        <v>33</v>
      </c>
      <c r="AX812" s="13" t="s">
        <v>76</v>
      </c>
      <c r="AY812" s="255" t="s">
        <v>171</v>
      </c>
    </row>
    <row r="813" s="14" customFormat="1">
      <c r="A813" s="14"/>
      <c r="B813" s="256"/>
      <c r="C813" s="257"/>
      <c r="D813" s="246" t="s">
        <v>181</v>
      </c>
      <c r="E813" s="258" t="s">
        <v>1</v>
      </c>
      <c r="F813" s="259" t="s">
        <v>189</v>
      </c>
      <c r="G813" s="257"/>
      <c r="H813" s="260">
        <v>28</v>
      </c>
      <c r="I813" s="261"/>
      <c r="J813" s="257"/>
      <c r="K813" s="257"/>
      <c r="L813" s="262"/>
      <c r="M813" s="263"/>
      <c r="N813" s="264"/>
      <c r="O813" s="264"/>
      <c r="P813" s="264"/>
      <c r="Q813" s="264"/>
      <c r="R813" s="264"/>
      <c r="S813" s="264"/>
      <c r="T813" s="26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66" t="s">
        <v>181</v>
      </c>
      <c r="AU813" s="266" t="s">
        <v>86</v>
      </c>
      <c r="AV813" s="14" t="s">
        <v>178</v>
      </c>
      <c r="AW813" s="14" t="s">
        <v>33</v>
      </c>
      <c r="AX813" s="14" t="s">
        <v>84</v>
      </c>
      <c r="AY813" s="266" t="s">
        <v>171</v>
      </c>
    </row>
    <row r="814" s="2" customFormat="1" ht="24.15" customHeight="1">
      <c r="A814" s="38"/>
      <c r="B814" s="39"/>
      <c r="C814" s="226" t="s">
        <v>1169</v>
      </c>
      <c r="D814" s="226" t="s">
        <v>173</v>
      </c>
      <c r="E814" s="227" t="s">
        <v>1170</v>
      </c>
      <c r="F814" s="228" t="s">
        <v>1171</v>
      </c>
      <c r="G814" s="229" t="s">
        <v>486</v>
      </c>
      <c r="H814" s="230">
        <v>144</v>
      </c>
      <c r="I814" s="231"/>
      <c r="J814" s="232">
        <f>ROUND(I814*H814,2)</f>
        <v>0</v>
      </c>
      <c r="K814" s="228" t="s">
        <v>177</v>
      </c>
      <c r="L814" s="44"/>
      <c r="M814" s="233" t="s">
        <v>1</v>
      </c>
      <c r="N814" s="234" t="s">
        <v>41</v>
      </c>
      <c r="O814" s="91"/>
      <c r="P814" s="235">
        <f>O814*H814</f>
        <v>0</v>
      </c>
      <c r="Q814" s="235">
        <v>0.024119999999999999</v>
      </c>
      <c r="R814" s="235">
        <f>Q814*H814</f>
        <v>3.4732799999999999</v>
      </c>
      <c r="S814" s="235">
        <v>0</v>
      </c>
      <c r="T814" s="236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37" t="s">
        <v>227</v>
      </c>
      <c r="AT814" s="237" t="s">
        <v>173</v>
      </c>
      <c r="AU814" s="237" t="s">
        <v>86</v>
      </c>
      <c r="AY814" s="17" t="s">
        <v>171</v>
      </c>
      <c r="BE814" s="238">
        <f>IF(N814="základní",J814,0)</f>
        <v>0</v>
      </c>
      <c r="BF814" s="238">
        <f>IF(N814="snížená",J814,0)</f>
        <v>0</v>
      </c>
      <c r="BG814" s="238">
        <f>IF(N814="zákl. přenesená",J814,0)</f>
        <v>0</v>
      </c>
      <c r="BH814" s="238">
        <f>IF(N814="sníž. přenesená",J814,0)</f>
        <v>0</v>
      </c>
      <c r="BI814" s="238">
        <f>IF(N814="nulová",J814,0)</f>
        <v>0</v>
      </c>
      <c r="BJ814" s="17" t="s">
        <v>84</v>
      </c>
      <c r="BK814" s="238">
        <f>ROUND(I814*H814,2)</f>
        <v>0</v>
      </c>
      <c r="BL814" s="17" t="s">
        <v>227</v>
      </c>
      <c r="BM814" s="237" t="s">
        <v>1172</v>
      </c>
    </row>
    <row r="815" s="2" customFormat="1">
      <c r="A815" s="38"/>
      <c r="B815" s="39"/>
      <c r="C815" s="40"/>
      <c r="D815" s="239" t="s">
        <v>179</v>
      </c>
      <c r="E815" s="40"/>
      <c r="F815" s="240" t="s">
        <v>1173</v>
      </c>
      <c r="G815" s="40"/>
      <c r="H815" s="40"/>
      <c r="I815" s="241"/>
      <c r="J815" s="40"/>
      <c r="K815" s="40"/>
      <c r="L815" s="44"/>
      <c r="M815" s="242"/>
      <c r="N815" s="243"/>
      <c r="O815" s="91"/>
      <c r="P815" s="91"/>
      <c r="Q815" s="91"/>
      <c r="R815" s="91"/>
      <c r="S815" s="91"/>
      <c r="T815" s="92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T815" s="17" t="s">
        <v>179</v>
      </c>
      <c r="AU815" s="17" t="s">
        <v>86</v>
      </c>
    </row>
    <row r="816" s="13" customFormat="1">
      <c r="A816" s="13"/>
      <c r="B816" s="244"/>
      <c r="C816" s="245"/>
      <c r="D816" s="246" t="s">
        <v>181</v>
      </c>
      <c r="E816" s="247" t="s">
        <v>1</v>
      </c>
      <c r="F816" s="248" t="s">
        <v>1128</v>
      </c>
      <c r="G816" s="245"/>
      <c r="H816" s="249">
        <v>67.200000000000003</v>
      </c>
      <c r="I816" s="250"/>
      <c r="J816" s="245"/>
      <c r="K816" s="245"/>
      <c r="L816" s="251"/>
      <c r="M816" s="252"/>
      <c r="N816" s="253"/>
      <c r="O816" s="253"/>
      <c r="P816" s="253"/>
      <c r="Q816" s="253"/>
      <c r="R816" s="253"/>
      <c r="S816" s="253"/>
      <c r="T816" s="254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55" t="s">
        <v>181</v>
      </c>
      <c r="AU816" s="255" t="s">
        <v>86</v>
      </c>
      <c r="AV816" s="13" t="s">
        <v>86</v>
      </c>
      <c r="AW816" s="13" t="s">
        <v>33</v>
      </c>
      <c r="AX816" s="13" t="s">
        <v>76</v>
      </c>
      <c r="AY816" s="255" t="s">
        <v>171</v>
      </c>
    </row>
    <row r="817" s="13" customFormat="1">
      <c r="A817" s="13"/>
      <c r="B817" s="244"/>
      <c r="C817" s="245"/>
      <c r="D817" s="246" t="s">
        <v>181</v>
      </c>
      <c r="E817" s="247" t="s">
        <v>1</v>
      </c>
      <c r="F817" s="248" t="s">
        <v>1129</v>
      </c>
      <c r="G817" s="245"/>
      <c r="H817" s="249">
        <v>76.799999999999997</v>
      </c>
      <c r="I817" s="250"/>
      <c r="J817" s="245"/>
      <c r="K817" s="245"/>
      <c r="L817" s="251"/>
      <c r="M817" s="252"/>
      <c r="N817" s="253"/>
      <c r="O817" s="253"/>
      <c r="P817" s="253"/>
      <c r="Q817" s="253"/>
      <c r="R817" s="253"/>
      <c r="S817" s="253"/>
      <c r="T817" s="254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55" t="s">
        <v>181</v>
      </c>
      <c r="AU817" s="255" t="s">
        <v>86</v>
      </c>
      <c r="AV817" s="13" t="s">
        <v>86</v>
      </c>
      <c r="AW817" s="13" t="s">
        <v>33</v>
      </c>
      <c r="AX817" s="13" t="s">
        <v>76</v>
      </c>
      <c r="AY817" s="255" t="s">
        <v>171</v>
      </c>
    </row>
    <row r="818" s="14" customFormat="1">
      <c r="A818" s="14"/>
      <c r="B818" s="256"/>
      <c r="C818" s="257"/>
      <c r="D818" s="246" t="s">
        <v>181</v>
      </c>
      <c r="E818" s="258" t="s">
        <v>1</v>
      </c>
      <c r="F818" s="259" t="s">
        <v>184</v>
      </c>
      <c r="G818" s="257"/>
      <c r="H818" s="260">
        <v>144</v>
      </c>
      <c r="I818" s="261"/>
      <c r="J818" s="257"/>
      <c r="K818" s="257"/>
      <c r="L818" s="262"/>
      <c r="M818" s="263"/>
      <c r="N818" s="264"/>
      <c r="O818" s="264"/>
      <c r="P818" s="264"/>
      <c r="Q818" s="264"/>
      <c r="R818" s="264"/>
      <c r="S818" s="264"/>
      <c r="T818" s="265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6" t="s">
        <v>181</v>
      </c>
      <c r="AU818" s="266" t="s">
        <v>86</v>
      </c>
      <c r="AV818" s="14" t="s">
        <v>178</v>
      </c>
      <c r="AW818" s="14" t="s">
        <v>33</v>
      </c>
      <c r="AX818" s="14" t="s">
        <v>84</v>
      </c>
      <c r="AY818" s="266" t="s">
        <v>171</v>
      </c>
    </row>
    <row r="819" s="2" customFormat="1" ht="33" customHeight="1">
      <c r="A819" s="38"/>
      <c r="B819" s="39"/>
      <c r="C819" s="226" t="s">
        <v>688</v>
      </c>
      <c r="D819" s="226" t="s">
        <v>173</v>
      </c>
      <c r="E819" s="227" t="s">
        <v>1174</v>
      </c>
      <c r="F819" s="228" t="s">
        <v>1175</v>
      </c>
      <c r="G819" s="229" t="s">
        <v>536</v>
      </c>
      <c r="H819" s="230">
        <v>4</v>
      </c>
      <c r="I819" s="231"/>
      <c r="J819" s="232">
        <f>ROUND(I819*H819,2)</f>
        <v>0</v>
      </c>
      <c r="K819" s="228" t="s">
        <v>177</v>
      </c>
      <c r="L819" s="44"/>
      <c r="M819" s="233" t="s">
        <v>1</v>
      </c>
      <c r="N819" s="234" t="s">
        <v>41</v>
      </c>
      <c r="O819" s="91"/>
      <c r="P819" s="235">
        <f>O819*H819</f>
        <v>0</v>
      </c>
      <c r="Q819" s="235">
        <v>0.00027</v>
      </c>
      <c r="R819" s="235">
        <f>Q819*H819</f>
        <v>0.00108</v>
      </c>
      <c r="S819" s="235">
        <v>0</v>
      </c>
      <c r="T819" s="236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237" t="s">
        <v>227</v>
      </c>
      <c r="AT819" s="237" t="s">
        <v>173</v>
      </c>
      <c r="AU819" s="237" t="s">
        <v>86</v>
      </c>
      <c r="AY819" s="17" t="s">
        <v>171</v>
      </c>
      <c r="BE819" s="238">
        <f>IF(N819="základní",J819,0)</f>
        <v>0</v>
      </c>
      <c r="BF819" s="238">
        <f>IF(N819="snížená",J819,0)</f>
        <v>0</v>
      </c>
      <c r="BG819" s="238">
        <f>IF(N819="zákl. přenesená",J819,0)</f>
        <v>0</v>
      </c>
      <c r="BH819" s="238">
        <f>IF(N819="sníž. přenesená",J819,0)</f>
        <v>0</v>
      </c>
      <c r="BI819" s="238">
        <f>IF(N819="nulová",J819,0)</f>
        <v>0</v>
      </c>
      <c r="BJ819" s="17" t="s">
        <v>84</v>
      </c>
      <c r="BK819" s="238">
        <f>ROUND(I819*H819,2)</f>
        <v>0</v>
      </c>
      <c r="BL819" s="17" t="s">
        <v>227</v>
      </c>
      <c r="BM819" s="237" t="s">
        <v>1176</v>
      </c>
    </row>
    <row r="820" s="2" customFormat="1">
      <c r="A820" s="38"/>
      <c r="B820" s="39"/>
      <c r="C820" s="40"/>
      <c r="D820" s="239" t="s">
        <v>179</v>
      </c>
      <c r="E820" s="40"/>
      <c r="F820" s="240" t="s">
        <v>1177</v>
      </c>
      <c r="G820" s="40"/>
      <c r="H820" s="40"/>
      <c r="I820" s="241"/>
      <c r="J820" s="40"/>
      <c r="K820" s="40"/>
      <c r="L820" s="44"/>
      <c r="M820" s="242"/>
      <c r="N820" s="243"/>
      <c r="O820" s="91"/>
      <c r="P820" s="91"/>
      <c r="Q820" s="91"/>
      <c r="R820" s="91"/>
      <c r="S820" s="91"/>
      <c r="T820" s="92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T820" s="17" t="s">
        <v>179</v>
      </c>
      <c r="AU820" s="17" t="s">
        <v>86</v>
      </c>
    </row>
    <row r="821" s="2" customFormat="1" ht="24.15" customHeight="1">
      <c r="A821" s="38"/>
      <c r="B821" s="39"/>
      <c r="C821" s="267" t="s">
        <v>1178</v>
      </c>
      <c r="D821" s="267" t="s">
        <v>304</v>
      </c>
      <c r="E821" s="268" t="s">
        <v>1179</v>
      </c>
      <c r="F821" s="269" t="s">
        <v>1180</v>
      </c>
      <c r="G821" s="270" t="s">
        <v>536</v>
      </c>
      <c r="H821" s="271">
        <v>4</v>
      </c>
      <c r="I821" s="272"/>
      <c r="J821" s="273">
        <f>ROUND(I821*H821,2)</f>
        <v>0</v>
      </c>
      <c r="K821" s="269" t="s">
        <v>177</v>
      </c>
      <c r="L821" s="274"/>
      <c r="M821" s="275" t="s">
        <v>1</v>
      </c>
      <c r="N821" s="276" t="s">
        <v>41</v>
      </c>
      <c r="O821" s="91"/>
      <c r="P821" s="235">
        <f>O821*H821</f>
        <v>0</v>
      </c>
      <c r="Q821" s="235">
        <v>0.0047000000000000002</v>
      </c>
      <c r="R821" s="235">
        <f>Q821*H821</f>
        <v>0.018800000000000001</v>
      </c>
      <c r="S821" s="235">
        <v>0</v>
      </c>
      <c r="T821" s="236">
        <f>S821*H821</f>
        <v>0</v>
      </c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237" t="s">
        <v>271</v>
      </c>
      <c r="AT821" s="237" t="s">
        <v>304</v>
      </c>
      <c r="AU821" s="237" t="s">
        <v>86</v>
      </c>
      <c r="AY821" s="17" t="s">
        <v>171</v>
      </c>
      <c r="BE821" s="238">
        <f>IF(N821="základní",J821,0)</f>
        <v>0</v>
      </c>
      <c r="BF821" s="238">
        <f>IF(N821="snížená",J821,0)</f>
        <v>0</v>
      </c>
      <c r="BG821" s="238">
        <f>IF(N821="zákl. přenesená",J821,0)</f>
        <v>0</v>
      </c>
      <c r="BH821" s="238">
        <f>IF(N821="sníž. přenesená",J821,0)</f>
        <v>0</v>
      </c>
      <c r="BI821" s="238">
        <f>IF(N821="nulová",J821,0)</f>
        <v>0</v>
      </c>
      <c r="BJ821" s="17" t="s">
        <v>84</v>
      </c>
      <c r="BK821" s="238">
        <f>ROUND(I821*H821,2)</f>
        <v>0</v>
      </c>
      <c r="BL821" s="17" t="s">
        <v>227</v>
      </c>
      <c r="BM821" s="237" t="s">
        <v>1181</v>
      </c>
    </row>
    <row r="822" s="2" customFormat="1" ht="33" customHeight="1">
      <c r="A822" s="38"/>
      <c r="B822" s="39"/>
      <c r="C822" s="226" t="s">
        <v>702</v>
      </c>
      <c r="D822" s="226" t="s">
        <v>173</v>
      </c>
      <c r="E822" s="227" t="s">
        <v>1182</v>
      </c>
      <c r="F822" s="228" t="s">
        <v>1183</v>
      </c>
      <c r="G822" s="229" t="s">
        <v>536</v>
      </c>
      <c r="H822" s="230">
        <v>1</v>
      </c>
      <c r="I822" s="231"/>
      <c r="J822" s="232">
        <f>ROUND(I822*H822,2)</f>
        <v>0</v>
      </c>
      <c r="K822" s="228" t="s">
        <v>177</v>
      </c>
      <c r="L822" s="44"/>
      <c r="M822" s="233" t="s">
        <v>1</v>
      </c>
      <c r="N822" s="234" t="s">
        <v>41</v>
      </c>
      <c r="O822" s="91"/>
      <c r="P822" s="235">
        <f>O822*H822</f>
        <v>0</v>
      </c>
      <c r="Q822" s="235">
        <v>0.00064000000000000005</v>
      </c>
      <c r="R822" s="235">
        <f>Q822*H822</f>
        <v>0.00064000000000000005</v>
      </c>
      <c r="S822" s="235">
        <v>0</v>
      </c>
      <c r="T822" s="236">
        <f>S822*H822</f>
        <v>0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237" t="s">
        <v>227</v>
      </c>
      <c r="AT822" s="237" t="s">
        <v>173</v>
      </c>
      <c r="AU822" s="237" t="s">
        <v>86</v>
      </c>
      <c r="AY822" s="17" t="s">
        <v>171</v>
      </c>
      <c r="BE822" s="238">
        <f>IF(N822="základní",J822,0)</f>
        <v>0</v>
      </c>
      <c r="BF822" s="238">
        <f>IF(N822="snížená",J822,0)</f>
        <v>0</v>
      </c>
      <c r="BG822" s="238">
        <f>IF(N822="zákl. přenesená",J822,0)</f>
        <v>0</v>
      </c>
      <c r="BH822" s="238">
        <f>IF(N822="sníž. přenesená",J822,0)</f>
        <v>0</v>
      </c>
      <c r="BI822" s="238">
        <f>IF(N822="nulová",J822,0)</f>
        <v>0</v>
      </c>
      <c r="BJ822" s="17" t="s">
        <v>84</v>
      </c>
      <c r="BK822" s="238">
        <f>ROUND(I822*H822,2)</f>
        <v>0</v>
      </c>
      <c r="BL822" s="17" t="s">
        <v>227</v>
      </c>
      <c r="BM822" s="237" t="s">
        <v>1184</v>
      </c>
    </row>
    <row r="823" s="2" customFormat="1">
      <c r="A823" s="38"/>
      <c r="B823" s="39"/>
      <c r="C823" s="40"/>
      <c r="D823" s="239" t="s">
        <v>179</v>
      </c>
      <c r="E823" s="40"/>
      <c r="F823" s="240" t="s">
        <v>1185</v>
      </c>
      <c r="G823" s="40"/>
      <c r="H823" s="40"/>
      <c r="I823" s="241"/>
      <c r="J823" s="40"/>
      <c r="K823" s="40"/>
      <c r="L823" s="44"/>
      <c r="M823" s="242"/>
      <c r="N823" s="243"/>
      <c r="O823" s="91"/>
      <c r="P823" s="91"/>
      <c r="Q823" s="91"/>
      <c r="R823" s="91"/>
      <c r="S823" s="91"/>
      <c r="T823" s="92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17" t="s">
        <v>179</v>
      </c>
      <c r="AU823" s="17" t="s">
        <v>86</v>
      </c>
    </row>
    <row r="824" s="2" customFormat="1" ht="24.15" customHeight="1">
      <c r="A824" s="38"/>
      <c r="B824" s="39"/>
      <c r="C824" s="267" t="s">
        <v>1186</v>
      </c>
      <c r="D824" s="267" t="s">
        <v>304</v>
      </c>
      <c r="E824" s="268" t="s">
        <v>1187</v>
      </c>
      <c r="F824" s="269" t="s">
        <v>1188</v>
      </c>
      <c r="G824" s="270" t="s">
        <v>536</v>
      </c>
      <c r="H824" s="271">
        <v>1</v>
      </c>
      <c r="I824" s="272"/>
      <c r="J824" s="273">
        <f>ROUND(I824*H824,2)</f>
        <v>0</v>
      </c>
      <c r="K824" s="269" t="s">
        <v>177</v>
      </c>
      <c r="L824" s="274"/>
      <c r="M824" s="275" t="s">
        <v>1</v>
      </c>
      <c r="N824" s="276" t="s">
        <v>41</v>
      </c>
      <c r="O824" s="91"/>
      <c r="P824" s="235">
        <f>O824*H824</f>
        <v>0</v>
      </c>
      <c r="Q824" s="235">
        <v>0.010200000000000001</v>
      </c>
      <c r="R824" s="235">
        <f>Q824*H824</f>
        <v>0.010200000000000001</v>
      </c>
      <c r="S824" s="235">
        <v>0</v>
      </c>
      <c r="T824" s="236">
        <f>S824*H824</f>
        <v>0</v>
      </c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R824" s="237" t="s">
        <v>271</v>
      </c>
      <c r="AT824" s="237" t="s">
        <v>304</v>
      </c>
      <c r="AU824" s="237" t="s">
        <v>86</v>
      </c>
      <c r="AY824" s="17" t="s">
        <v>171</v>
      </c>
      <c r="BE824" s="238">
        <f>IF(N824="základní",J824,0)</f>
        <v>0</v>
      </c>
      <c r="BF824" s="238">
        <f>IF(N824="snížená",J824,0)</f>
        <v>0</v>
      </c>
      <c r="BG824" s="238">
        <f>IF(N824="zákl. přenesená",J824,0)</f>
        <v>0</v>
      </c>
      <c r="BH824" s="238">
        <f>IF(N824="sníž. přenesená",J824,0)</f>
        <v>0</v>
      </c>
      <c r="BI824" s="238">
        <f>IF(N824="nulová",J824,0)</f>
        <v>0</v>
      </c>
      <c r="BJ824" s="17" t="s">
        <v>84</v>
      </c>
      <c r="BK824" s="238">
        <f>ROUND(I824*H824,2)</f>
        <v>0</v>
      </c>
      <c r="BL824" s="17" t="s">
        <v>227</v>
      </c>
      <c r="BM824" s="237" t="s">
        <v>1189</v>
      </c>
    </row>
    <row r="825" s="2" customFormat="1" ht="24.15" customHeight="1">
      <c r="A825" s="38"/>
      <c r="B825" s="39"/>
      <c r="C825" s="226" t="s">
        <v>709</v>
      </c>
      <c r="D825" s="226" t="s">
        <v>173</v>
      </c>
      <c r="E825" s="227" t="s">
        <v>1190</v>
      </c>
      <c r="F825" s="228" t="s">
        <v>1191</v>
      </c>
      <c r="G825" s="229" t="s">
        <v>176</v>
      </c>
      <c r="H825" s="230">
        <v>191.47900000000001</v>
      </c>
      <c r="I825" s="231"/>
      <c r="J825" s="232">
        <f>ROUND(I825*H825,2)</f>
        <v>0</v>
      </c>
      <c r="K825" s="228" t="s">
        <v>177</v>
      </c>
      <c r="L825" s="44"/>
      <c r="M825" s="233" t="s">
        <v>1</v>
      </c>
      <c r="N825" s="234" t="s">
        <v>41</v>
      </c>
      <c r="O825" s="91"/>
      <c r="P825" s="235">
        <f>O825*H825</f>
        <v>0</v>
      </c>
      <c r="Q825" s="235">
        <v>0</v>
      </c>
      <c r="R825" s="235">
        <f>Q825*H825</f>
        <v>0</v>
      </c>
      <c r="S825" s="235">
        <v>0.0020999999999999999</v>
      </c>
      <c r="T825" s="236">
        <f>S825*H825</f>
        <v>0.40210590000000002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237" t="s">
        <v>227</v>
      </c>
      <c r="AT825" s="237" t="s">
        <v>173</v>
      </c>
      <c r="AU825" s="237" t="s">
        <v>86</v>
      </c>
      <c r="AY825" s="17" t="s">
        <v>171</v>
      </c>
      <c r="BE825" s="238">
        <f>IF(N825="základní",J825,0)</f>
        <v>0</v>
      </c>
      <c r="BF825" s="238">
        <f>IF(N825="snížená",J825,0)</f>
        <v>0</v>
      </c>
      <c r="BG825" s="238">
        <f>IF(N825="zákl. přenesená",J825,0)</f>
        <v>0</v>
      </c>
      <c r="BH825" s="238">
        <f>IF(N825="sníž. přenesená",J825,0)</f>
        <v>0</v>
      </c>
      <c r="BI825" s="238">
        <f>IF(N825="nulová",J825,0)</f>
        <v>0</v>
      </c>
      <c r="BJ825" s="17" t="s">
        <v>84</v>
      </c>
      <c r="BK825" s="238">
        <f>ROUND(I825*H825,2)</f>
        <v>0</v>
      </c>
      <c r="BL825" s="17" t="s">
        <v>227</v>
      </c>
      <c r="BM825" s="237" t="s">
        <v>1192</v>
      </c>
    </row>
    <row r="826" s="2" customFormat="1">
      <c r="A826" s="38"/>
      <c r="B826" s="39"/>
      <c r="C826" s="40"/>
      <c r="D826" s="239" t="s">
        <v>179</v>
      </c>
      <c r="E826" s="40"/>
      <c r="F826" s="240" t="s">
        <v>1193</v>
      </c>
      <c r="G826" s="40"/>
      <c r="H826" s="40"/>
      <c r="I826" s="241"/>
      <c r="J826" s="40"/>
      <c r="K826" s="40"/>
      <c r="L826" s="44"/>
      <c r="M826" s="242"/>
      <c r="N826" s="243"/>
      <c r="O826" s="91"/>
      <c r="P826" s="91"/>
      <c r="Q826" s="91"/>
      <c r="R826" s="91"/>
      <c r="S826" s="91"/>
      <c r="T826" s="92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T826" s="17" t="s">
        <v>179</v>
      </c>
      <c r="AU826" s="17" t="s">
        <v>86</v>
      </c>
    </row>
    <row r="827" s="13" customFormat="1">
      <c r="A827" s="13"/>
      <c r="B827" s="244"/>
      <c r="C827" s="245"/>
      <c r="D827" s="246" t="s">
        <v>181</v>
      </c>
      <c r="E827" s="247" t="s">
        <v>1</v>
      </c>
      <c r="F827" s="248" t="s">
        <v>1194</v>
      </c>
      <c r="G827" s="245"/>
      <c r="H827" s="249">
        <v>125.148</v>
      </c>
      <c r="I827" s="250"/>
      <c r="J827" s="245"/>
      <c r="K827" s="245"/>
      <c r="L827" s="251"/>
      <c r="M827" s="252"/>
      <c r="N827" s="253"/>
      <c r="O827" s="253"/>
      <c r="P827" s="253"/>
      <c r="Q827" s="253"/>
      <c r="R827" s="253"/>
      <c r="S827" s="253"/>
      <c r="T827" s="254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55" t="s">
        <v>181</v>
      </c>
      <c r="AU827" s="255" t="s">
        <v>86</v>
      </c>
      <c r="AV827" s="13" t="s">
        <v>86</v>
      </c>
      <c r="AW827" s="13" t="s">
        <v>33</v>
      </c>
      <c r="AX827" s="13" t="s">
        <v>76</v>
      </c>
      <c r="AY827" s="255" t="s">
        <v>171</v>
      </c>
    </row>
    <row r="828" s="13" customFormat="1">
      <c r="A828" s="13"/>
      <c r="B828" s="244"/>
      <c r="C828" s="245"/>
      <c r="D828" s="246" t="s">
        <v>181</v>
      </c>
      <c r="E828" s="247" t="s">
        <v>1</v>
      </c>
      <c r="F828" s="248" t="s">
        <v>1195</v>
      </c>
      <c r="G828" s="245"/>
      <c r="H828" s="249">
        <v>44.140000000000001</v>
      </c>
      <c r="I828" s="250"/>
      <c r="J828" s="245"/>
      <c r="K828" s="245"/>
      <c r="L828" s="251"/>
      <c r="M828" s="252"/>
      <c r="N828" s="253"/>
      <c r="O828" s="253"/>
      <c r="P828" s="253"/>
      <c r="Q828" s="253"/>
      <c r="R828" s="253"/>
      <c r="S828" s="253"/>
      <c r="T828" s="254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55" t="s">
        <v>181</v>
      </c>
      <c r="AU828" s="255" t="s">
        <v>86</v>
      </c>
      <c r="AV828" s="13" t="s">
        <v>86</v>
      </c>
      <c r="AW828" s="13" t="s">
        <v>33</v>
      </c>
      <c r="AX828" s="13" t="s">
        <v>76</v>
      </c>
      <c r="AY828" s="255" t="s">
        <v>171</v>
      </c>
    </row>
    <row r="829" s="13" customFormat="1">
      <c r="A829" s="13"/>
      <c r="B829" s="244"/>
      <c r="C829" s="245"/>
      <c r="D829" s="246" t="s">
        <v>181</v>
      </c>
      <c r="E829" s="247" t="s">
        <v>1</v>
      </c>
      <c r="F829" s="248" t="s">
        <v>1196</v>
      </c>
      <c r="G829" s="245"/>
      <c r="H829" s="249">
        <v>22.190999999999999</v>
      </c>
      <c r="I829" s="250"/>
      <c r="J829" s="245"/>
      <c r="K829" s="245"/>
      <c r="L829" s="251"/>
      <c r="M829" s="252"/>
      <c r="N829" s="253"/>
      <c r="O829" s="253"/>
      <c r="P829" s="253"/>
      <c r="Q829" s="253"/>
      <c r="R829" s="253"/>
      <c r="S829" s="253"/>
      <c r="T829" s="254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55" t="s">
        <v>181</v>
      </c>
      <c r="AU829" s="255" t="s">
        <v>86</v>
      </c>
      <c r="AV829" s="13" t="s">
        <v>86</v>
      </c>
      <c r="AW829" s="13" t="s">
        <v>33</v>
      </c>
      <c r="AX829" s="13" t="s">
        <v>76</v>
      </c>
      <c r="AY829" s="255" t="s">
        <v>171</v>
      </c>
    </row>
    <row r="830" s="14" customFormat="1">
      <c r="A830" s="14"/>
      <c r="B830" s="256"/>
      <c r="C830" s="257"/>
      <c r="D830" s="246" t="s">
        <v>181</v>
      </c>
      <c r="E830" s="258" t="s">
        <v>1</v>
      </c>
      <c r="F830" s="259" t="s">
        <v>184</v>
      </c>
      <c r="G830" s="257"/>
      <c r="H830" s="260">
        <v>191.47900000000001</v>
      </c>
      <c r="I830" s="261"/>
      <c r="J830" s="257"/>
      <c r="K830" s="257"/>
      <c r="L830" s="262"/>
      <c r="M830" s="263"/>
      <c r="N830" s="264"/>
      <c r="O830" s="264"/>
      <c r="P830" s="264"/>
      <c r="Q830" s="264"/>
      <c r="R830" s="264"/>
      <c r="S830" s="264"/>
      <c r="T830" s="265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66" t="s">
        <v>181</v>
      </c>
      <c r="AU830" s="266" t="s">
        <v>86</v>
      </c>
      <c r="AV830" s="14" t="s">
        <v>178</v>
      </c>
      <c r="AW830" s="14" t="s">
        <v>33</v>
      </c>
      <c r="AX830" s="14" t="s">
        <v>84</v>
      </c>
      <c r="AY830" s="266" t="s">
        <v>171</v>
      </c>
    </row>
    <row r="831" s="2" customFormat="1" ht="33" customHeight="1">
      <c r="A831" s="38"/>
      <c r="B831" s="39"/>
      <c r="C831" s="226" t="s">
        <v>1197</v>
      </c>
      <c r="D831" s="226" t="s">
        <v>173</v>
      </c>
      <c r="E831" s="227" t="s">
        <v>1198</v>
      </c>
      <c r="F831" s="228" t="s">
        <v>1199</v>
      </c>
      <c r="G831" s="229" t="s">
        <v>231</v>
      </c>
      <c r="H831" s="230">
        <v>50.104999999999997</v>
      </c>
      <c r="I831" s="231"/>
      <c r="J831" s="232">
        <f>ROUND(I831*H831,2)</f>
        <v>0</v>
      </c>
      <c r="K831" s="228" t="s">
        <v>177</v>
      </c>
      <c r="L831" s="44"/>
      <c r="M831" s="233" t="s">
        <v>1</v>
      </c>
      <c r="N831" s="234" t="s">
        <v>41</v>
      </c>
      <c r="O831" s="91"/>
      <c r="P831" s="235">
        <f>O831*H831</f>
        <v>0</v>
      </c>
      <c r="Q831" s="235">
        <v>0</v>
      </c>
      <c r="R831" s="235">
        <f>Q831*H831</f>
        <v>0</v>
      </c>
      <c r="S831" s="235">
        <v>0</v>
      </c>
      <c r="T831" s="236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237" t="s">
        <v>227</v>
      </c>
      <c r="AT831" s="237" t="s">
        <v>173</v>
      </c>
      <c r="AU831" s="237" t="s">
        <v>86</v>
      </c>
      <c r="AY831" s="17" t="s">
        <v>171</v>
      </c>
      <c r="BE831" s="238">
        <f>IF(N831="základní",J831,0)</f>
        <v>0</v>
      </c>
      <c r="BF831" s="238">
        <f>IF(N831="snížená",J831,0)</f>
        <v>0</v>
      </c>
      <c r="BG831" s="238">
        <f>IF(N831="zákl. přenesená",J831,0)</f>
        <v>0</v>
      </c>
      <c r="BH831" s="238">
        <f>IF(N831="sníž. přenesená",J831,0)</f>
        <v>0</v>
      </c>
      <c r="BI831" s="238">
        <f>IF(N831="nulová",J831,0)</f>
        <v>0</v>
      </c>
      <c r="BJ831" s="17" t="s">
        <v>84</v>
      </c>
      <c r="BK831" s="238">
        <f>ROUND(I831*H831,2)</f>
        <v>0</v>
      </c>
      <c r="BL831" s="17" t="s">
        <v>227</v>
      </c>
      <c r="BM831" s="237" t="s">
        <v>1200</v>
      </c>
    </row>
    <row r="832" s="2" customFormat="1">
      <c r="A832" s="38"/>
      <c r="B832" s="39"/>
      <c r="C832" s="40"/>
      <c r="D832" s="239" t="s">
        <v>179</v>
      </c>
      <c r="E832" s="40"/>
      <c r="F832" s="240" t="s">
        <v>1201</v>
      </c>
      <c r="G832" s="40"/>
      <c r="H832" s="40"/>
      <c r="I832" s="241"/>
      <c r="J832" s="40"/>
      <c r="K832" s="40"/>
      <c r="L832" s="44"/>
      <c r="M832" s="242"/>
      <c r="N832" s="243"/>
      <c r="O832" s="91"/>
      <c r="P832" s="91"/>
      <c r="Q832" s="91"/>
      <c r="R832" s="91"/>
      <c r="S832" s="91"/>
      <c r="T832" s="92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T832" s="17" t="s">
        <v>179</v>
      </c>
      <c r="AU832" s="17" t="s">
        <v>86</v>
      </c>
    </row>
    <row r="833" s="12" customFormat="1" ht="22.8" customHeight="1">
      <c r="A833" s="12"/>
      <c r="B833" s="210"/>
      <c r="C833" s="211"/>
      <c r="D833" s="212" t="s">
        <v>75</v>
      </c>
      <c r="E833" s="224" t="s">
        <v>1202</v>
      </c>
      <c r="F833" s="224" t="s">
        <v>1203</v>
      </c>
      <c r="G833" s="211"/>
      <c r="H833" s="211"/>
      <c r="I833" s="214"/>
      <c r="J833" s="225">
        <f>BK833</f>
        <v>0</v>
      </c>
      <c r="K833" s="211"/>
      <c r="L833" s="216"/>
      <c r="M833" s="217"/>
      <c r="N833" s="218"/>
      <c r="O833" s="218"/>
      <c r="P833" s="219">
        <f>SUM(P834:P883)</f>
        <v>0</v>
      </c>
      <c r="Q833" s="218"/>
      <c r="R833" s="219">
        <f>SUM(R834:R883)</f>
        <v>1.04150375</v>
      </c>
      <c r="S833" s="218"/>
      <c r="T833" s="220">
        <f>SUM(T834:T883)</f>
        <v>0.34322808999999993</v>
      </c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R833" s="221" t="s">
        <v>86</v>
      </c>
      <c r="AT833" s="222" t="s">
        <v>75</v>
      </c>
      <c r="AU833" s="222" t="s">
        <v>84</v>
      </c>
      <c r="AY833" s="221" t="s">
        <v>171</v>
      </c>
      <c r="BK833" s="223">
        <f>SUM(BK834:BK883)</f>
        <v>0</v>
      </c>
    </row>
    <row r="834" s="2" customFormat="1" ht="24.15" customHeight="1">
      <c r="A834" s="38"/>
      <c r="B834" s="39"/>
      <c r="C834" s="226" t="s">
        <v>715</v>
      </c>
      <c r="D834" s="226" t="s">
        <v>173</v>
      </c>
      <c r="E834" s="227" t="s">
        <v>1204</v>
      </c>
      <c r="F834" s="228" t="s">
        <v>1205</v>
      </c>
      <c r="G834" s="229" t="s">
        <v>486</v>
      </c>
      <c r="H834" s="230">
        <v>151.43899999999999</v>
      </c>
      <c r="I834" s="231"/>
      <c r="J834" s="232">
        <f>ROUND(I834*H834,2)</f>
        <v>0</v>
      </c>
      <c r="K834" s="228" t="s">
        <v>177</v>
      </c>
      <c r="L834" s="44"/>
      <c r="M834" s="233" t="s">
        <v>1</v>
      </c>
      <c r="N834" s="234" t="s">
        <v>41</v>
      </c>
      <c r="O834" s="91"/>
      <c r="P834" s="235">
        <f>O834*H834</f>
        <v>0</v>
      </c>
      <c r="Q834" s="235">
        <v>0</v>
      </c>
      <c r="R834" s="235">
        <f>Q834*H834</f>
        <v>0</v>
      </c>
      <c r="S834" s="235">
        <v>0.00191</v>
      </c>
      <c r="T834" s="236">
        <f>S834*H834</f>
        <v>0.28924848999999997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R834" s="237" t="s">
        <v>227</v>
      </c>
      <c r="AT834" s="237" t="s">
        <v>173</v>
      </c>
      <c r="AU834" s="237" t="s">
        <v>86</v>
      </c>
      <c r="AY834" s="17" t="s">
        <v>171</v>
      </c>
      <c r="BE834" s="238">
        <f>IF(N834="základní",J834,0)</f>
        <v>0</v>
      </c>
      <c r="BF834" s="238">
        <f>IF(N834="snížená",J834,0)</f>
        <v>0</v>
      </c>
      <c r="BG834" s="238">
        <f>IF(N834="zákl. přenesená",J834,0)</f>
        <v>0</v>
      </c>
      <c r="BH834" s="238">
        <f>IF(N834="sníž. přenesená",J834,0)</f>
        <v>0</v>
      </c>
      <c r="BI834" s="238">
        <f>IF(N834="nulová",J834,0)</f>
        <v>0</v>
      </c>
      <c r="BJ834" s="17" t="s">
        <v>84</v>
      </c>
      <c r="BK834" s="238">
        <f>ROUND(I834*H834,2)</f>
        <v>0</v>
      </c>
      <c r="BL834" s="17" t="s">
        <v>227</v>
      </c>
      <c r="BM834" s="237" t="s">
        <v>1206</v>
      </c>
    </row>
    <row r="835" s="2" customFormat="1">
      <c r="A835" s="38"/>
      <c r="B835" s="39"/>
      <c r="C835" s="40"/>
      <c r="D835" s="239" t="s">
        <v>179</v>
      </c>
      <c r="E835" s="40"/>
      <c r="F835" s="240" t="s">
        <v>1207</v>
      </c>
      <c r="G835" s="40"/>
      <c r="H835" s="40"/>
      <c r="I835" s="241"/>
      <c r="J835" s="40"/>
      <c r="K835" s="40"/>
      <c r="L835" s="44"/>
      <c r="M835" s="242"/>
      <c r="N835" s="243"/>
      <c r="O835" s="91"/>
      <c r="P835" s="91"/>
      <c r="Q835" s="91"/>
      <c r="R835" s="91"/>
      <c r="S835" s="91"/>
      <c r="T835" s="92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T835" s="17" t="s">
        <v>179</v>
      </c>
      <c r="AU835" s="17" t="s">
        <v>86</v>
      </c>
    </row>
    <row r="836" s="13" customFormat="1">
      <c r="A836" s="13"/>
      <c r="B836" s="244"/>
      <c r="C836" s="245"/>
      <c r="D836" s="246" t="s">
        <v>181</v>
      </c>
      <c r="E836" s="247" t="s">
        <v>1</v>
      </c>
      <c r="F836" s="248" t="s">
        <v>1208</v>
      </c>
      <c r="G836" s="245"/>
      <c r="H836" s="249">
        <v>117.164</v>
      </c>
      <c r="I836" s="250"/>
      <c r="J836" s="245"/>
      <c r="K836" s="245"/>
      <c r="L836" s="251"/>
      <c r="M836" s="252"/>
      <c r="N836" s="253"/>
      <c r="O836" s="253"/>
      <c r="P836" s="253"/>
      <c r="Q836" s="253"/>
      <c r="R836" s="253"/>
      <c r="S836" s="253"/>
      <c r="T836" s="254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55" t="s">
        <v>181</v>
      </c>
      <c r="AU836" s="255" t="s">
        <v>86</v>
      </c>
      <c r="AV836" s="13" t="s">
        <v>86</v>
      </c>
      <c r="AW836" s="13" t="s">
        <v>33</v>
      </c>
      <c r="AX836" s="13" t="s">
        <v>76</v>
      </c>
      <c r="AY836" s="255" t="s">
        <v>171</v>
      </c>
    </row>
    <row r="837" s="13" customFormat="1">
      <c r="A837" s="13"/>
      <c r="B837" s="244"/>
      <c r="C837" s="245"/>
      <c r="D837" s="246" t="s">
        <v>181</v>
      </c>
      <c r="E837" s="247" t="s">
        <v>1</v>
      </c>
      <c r="F837" s="248" t="s">
        <v>1209</v>
      </c>
      <c r="G837" s="245"/>
      <c r="H837" s="249">
        <v>34.274999999999999</v>
      </c>
      <c r="I837" s="250"/>
      <c r="J837" s="245"/>
      <c r="K837" s="245"/>
      <c r="L837" s="251"/>
      <c r="M837" s="252"/>
      <c r="N837" s="253"/>
      <c r="O837" s="253"/>
      <c r="P837" s="253"/>
      <c r="Q837" s="253"/>
      <c r="R837" s="253"/>
      <c r="S837" s="253"/>
      <c r="T837" s="254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55" t="s">
        <v>181</v>
      </c>
      <c r="AU837" s="255" t="s">
        <v>86</v>
      </c>
      <c r="AV837" s="13" t="s">
        <v>86</v>
      </c>
      <c r="AW837" s="13" t="s">
        <v>33</v>
      </c>
      <c r="AX837" s="13" t="s">
        <v>76</v>
      </c>
      <c r="AY837" s="255" t="s">
        <v>171</v>
      </c>
    </row>
    <row r="838" s="14" customFormat="1">
      <c r="A838" s="14"/>
      <c r="B838" s="256"/>
      <c r="C838" s="257"/>
      <c r="D838" s="246" t="s">
        <v>181</v>
      </c>
      <c r="E838" s="258" t="s">
        <v>1</v>
      </c>
      <c r="F838" s="259" t="s">
        <v>184</v>
      </c>
      <c r="G838" s="257"/>
      <c r="H838" s="260">
        <v>151.43899999999999</v>
      </c>
      <c r="I838" s="261"/>
      <c r="J838" s="257"/>
      <c r="K838" s="257"/>
      <c r="L838" s="262"/>
      <c r="M838" s="263"/>
      <c r="N838" s="264"/>
      <c r="O838" s="264"/>
      <c r="P838" s="264"/>
      <c r="Q838" s="264"/>
      <c r="R838" s="264"/>
      <c r="S838" s="264"/>
      <c r="T838" s="265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66" t="s">
        <v>181</v>
      </c>
      <c r="AU838" s="266" t="s">
        <v>86</v>
      </c>
      <c r="AV838" s="14" t="s">
        <v>178</v>
      </c>
      <c r="AW838" s="14" t="s">
        <v>33</v>
      </c>
      <c r="AX838" s="14" t="s">
        <v>84</v>
      </c>
      <c r="AY838" s="266" t="s">
        <v>171</v>
      </c>
    </row>
    <row r="839" s="2" customFormat="1" ht="16.5" customHeight="1">
      <c r="A839" s="38"/>
      <c r="B839" s="39"/>
      <c r="C839" s="226" t="s">
        <v>1210</v>
      </c>
      <c r="D839" s="226" t="s">
        <v>173</v>
      </c>
      <c r="E839" s="227" t="s">
        <v>1211</v>
      </c>
      <c r="F839" s="228" t="s">
        <v>1212</v>
      </c>
      <c r="G839" s="229" t="s">
        <v>486</v>
      </c>
      <c r="H839" s="230">
        <v>4.6799999999999997</v>
      </c>
      <c r="I839" s="231"/>
      <c r="J839" s="232">
        <f>ROUND(I839*H839,2)</f>
        <v>0</v>
      </c>
      <c r="K839" s="228" t="s">
        <v>177</v>
      </c>
      <c r="L839" s="44"/>
      <c r="M839" s="233" t="s">
        <v>1</v>
      </c>
      <c r="N839" s="234" t="s">
        <v>41</v>
      </c>
      <c r="O839" s="91"/>
      <c r="P839" s="235">
        <f>O839*H839</f>
        <v>0</v>
      </c>
      <c r="Q839" s="235">
        <v>0</v>
      </c>
      <c r="R839" s="235">
        <f>Q839*H839</f>
        <v>0</v>
      </c>
      <c r="S839" s="235">
        <v>0.00167</v>
      </c>
      <c r="T839" s="236">
        <f>S839*H839</f>
        <v>0.0078155999999999989</v>
      </c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R839" s="237" t="s">
        <v>227</v>
      </c>
      <c r="AT839" s="237" t="s">
        <v>173</v>
      </c>
      <c r="AU839" s="237" t="s">
        <v>86</v>
      </c>
      <c r="AY839" s="17" t="s">
        <v>171</v>
      </c>
      <c r="BE839" s="238">
        <f>IF(N839="základní",J839,0)</f>
        <v>0</v>
      </c>
      <c r="BF839" s="238">
        <f>IF(N839="snížená",J839,0)</f>
        <v>0</v>
      </c>
      <c r="BG839" s="238">
        <f>IF(N839="zákl. přenesená",J839,0)</f>
        <v>0</v>
      </c>
      <c r="BH839" s="238">
        <f>IF(N839="sníž. přenesená",J839,0)</f>
        <v>0</v>
      </c>
      <c r="BI839" s="238">
        <f>IF(N839="nulová",J839,0)</f>
        <v>0</v>
      </c>
      <c r="BJ839" s="17" t="s">
        <v>84</v>
      </c>
      <c r="BK839" s="238">
        <f>ROUND(I839*H839,2)</f>
        <v>0</v>
      </c>
      <c r="BL839" s="17" t="s">
        <v>227</v>
      </c>
      <c r="BM839" s="237" t="s">
        <v>1213</v>
      </c>
    </row>
    <row r="840" s="2" customFormat="1">
      <c r="A840" s="38"/>
      <c r="B840" s="39"/>
      <c r="C840" s="40"/>
      <c r="D840" s="239" t="s">
        <v>179</v>
      </c>
      <c r="E840" s="40"/>
      <c r="F840" s="240" t="s">
        <v>1214</v>
      </c>
      <c r="G840" s="40"/>
      <c r="H840" s="40"/>
      <c r="I840" s="241"/>
      <c r="J840" s="40"/>
      <c r="K840" s="40"/>
      <c r="L840" s="44"/>
      <c r="M840" s="242"/>
      <c r="N840" s="243"/>
      <c r="O840" s="91"/>
      <c r="P840" s="91"/>
      <c r="Q840" s="91"/>
      <c r="R840" s="91"/>
      <c r="S840" s="91"/>
      <c r="T840" s="92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T840" s="17" t="s">
        <v>179</v>
      </c>
      <c r="AU840" s="17" t="s">
        <v>86</v>
      </c>
    </row>
    <row r="841" s="13" customFormat="1">
      <c r="A841" s="13"/>
      <c r="B841" s="244"/>
      <c r="C841" s="245"/>
      <c r="D841" s="246" t="s">
        <v>181</v>
      </c>
      <c r="E841" s="247" t="s">
        <v>1</v>
      </c>
      <c r="F841" s="248" t="s">
        <v>1215</v>
      </c>
      <c r="G841" s="245"/>
      <c r="H841" s="249">
        <v>2.3399999999999999</v>
      </c>
      <c r="I841" s="250"/>
      <c r="J841" s="245"/>
      <c r="K841" s="245"/>
      <c r="L841" s="251"/>
      <c r="M841" s="252"/>
      <c r="N841" s="253"/>
      <c r="O841" s="253"/>
      <c r="P841" s="253"/>
      <c r="Q841" s="253"/>
      <c r="R841" s="253"/>
      <c r="S841" s="253"/>
      <c r="T841" s="254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55" t="s">
        <v>181</v>
      </c>
      <c r="AU841" s="255" t="s">
        <v>86</v>
      </c>
      <c r="AV841" s="13" t="s">
        <v>86</v>
      </c>
      <c r="AW841" s="13" t="s">
        <v>33</v>
      </c>
      <c r="AX841" s="13" t="s">
        <v>76</v>
      </c>
      <c r="AY841" s="255" t="s">
        <v>171</v>
      </c>
    </row>
    <row r="842" s="13" customFormat="1">
      <c r="A842" s="13"/>
      <c r="B842" s="244"/>
      <c r="C842" s="245"/>
      <c r="D842" s="246" t="s">
        <v>181</v>
      </c>
      <c r="E842" s="247" t="s">
        <v>1</v>
      </c>
      <c r="F842" s="248" t="s">
        <v>1216</v>
      </c>
      <c r="G842" s="245"/>
      <c r="H842" s="249">
        <v>2.3399999999999999</v>
      </c>
      <c r="I842" s="250"/>
      <c r="J842" s="245"/>
      <c r="K842" s="245"/>
      <c r="L842" s="251"/>
      <c r="M842" s="252"/>
      <c r="N842" s="253"/>
      <c r="O842" s="253"/>
      <c r="P842" s="253"/>
      <c r="Q842" s="253"/>
      <c r="R842" s="253"/>
      <c r="S842" s="253"/>
      <c r="T842" s="254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55" t="s">
        <v>181</v>
      </c>
      <c r="AU842" s="255" t="s">
        <v>86</v>
      </c>
      <c r="AV842" s="13" t="s">
        <v>86</v>
      </c>
      <c r="AW842" s="13" t="s">
        <v>33</v>
      </c>
      <c r="AX842" s="13" t="s">
        <v>76</v>
      </c>
      <c r="AY842" s="255" t="s">
        <v>171</v>
      </c>
    </row>
    <row r="843" s="14" customFormat="1">
      <c r="A843" s="14"/>
      <c r="B843" s="256"/>
      <c r="C843" s="257"/>
      <c r="D843" s="246" t="s">
        <v>181</v>
      </c>
      <c r="E843" s="258" t="s">
        <v>1</v>
      </c>
      <c r="F843" s="259" t="s">
        <v>184</v>
      </c>
      <c r="G843" s="257"/>
      <c r="H843" s="260">
        <v>4.6799999999999997</v>
      </c>
      <c r="I843" s="261"/>
      <c r="J843" s="257"/>
      <c r="K843" s="257"/>
      <c r="L843" s="262"/>
      <c r="M843" s="263"/>
      <c r="N843" s="264"/>
      <c r="O843" s="264"/>
      <c r="P843" s="264"/>
      <c r="Q843" s="264"/>
      <c r="R843" s="264"/>
      <c r="S843" s="264"/>
      <c r="T843" s="265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66" t="s">
        <v>181</v>
      </c>
      <c r="AU843" s="266" t="s">
        <v>86</v>
      </c>
      <c r="AV843" s="14" t="s">
        <v>178</v>
      </c>
      <c r="AW843" s="14" t="s">
        <v>33</v>
      </c>
      <c r="AX843" s="14" t="s">
        <v>84</v>
      </c>
      <c r="AY843" s="266" t="s">
        <v>171</v>
      </c>
    </row>
    <row r="844" s="2" customFormat="1" ht="16.5" customHeight="1">
      <c r="A844" s="38"/>
      <c r="B844" s="39"/>
      <c r="C844" s="226" t="s">
        <v>721</v>
      </c>
      <c r="D844" s="226" t="s">
        <v>173</v>
      </c>
      <c r="E844" s="227" t="s">
        <v>1217</v>
      </c>
      <c r="F844" s="228" t="s">
        <v>1218</v>
      </c>
      <c r="G844" s="229" t="s">
        <v>486</v>
      </c>
      <c r="H844" s="230">
        <v>12.300000000000001</v>
      </c>
      <c r="I844" s="231"/>
      <c r="J844" s="232">
        <f>ROUND(I844*H844,2)</f>
        <v>0</v>
      </c>
      <c r="K844" s="228" t="s">
        <v>177</v>
      </c>
      <c r="L844" s="44"/>
      <c r="M844" s="233" t="s">
        <v>1</v>
      </c>
      <c r="N844" s="234" t="s">
        <v>41</v>
      </c>
      <c r="O844" s="91"/>
      <c r="P844" s="235">
        <f>O844*H844</f>
        <v>0</v>
      </c>
      <c r="Q844" s="235">
        <v>0</v>
      </c>
      <c r="R844" s="235">
        <f>Q844*H844</f>
        <v>0</v>
      </c>
      <c r="S844" s="235">
        <v>0.0025999999999999999</v>
      </c>
      <c r="T844" s="236">
        <f>S844*H844</f>
        <v>0.031980000000000001</v>
      </c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237" t="s">
        <v>227</v>
      </c>
      <c r="AT844" s="237" t="s">
        <v>173</v>
      </c>
      <c r="AU844" s="237" t="s">
        <v>86</v>
      </c>
      <c r="AY844" s="17" t="s">
        <v>171</v>
      </c>
      <c r="BE844" s="238">
        <f>IF(N844="základní",J844,0)</f>
        <v>0</v>
      </c>
      <c r="BF844" s="238">
        <f>IF(N844="snížená",J844,0)</f>
        <v>0</v>
      </c>
      <c r="BG844" s="238">
        <f>IF(N844="zákl. přenesená",J844,0)</f>
        <v>0</v>
      </c>
      <c r="BH844" s="238">
        <f>IF(N844="sníž. přenesená",J844,0)</f>
        <v>0</v>
      </c>
      <c r="BI844" s="238">
        <f>IF(N844="nulová",J844,0)</f>
        <v>0</v>
      </c>
      <c r="BJ844" s="17" t="s">
        <v>84</v>
      </c>
      <c r="BK844" s="238">
        <f>ROUND(I844*H844,2)</f>
        <v>0</v>
      </c>
      <c r="BL844" s="17" t="s">
        <v>227</v>
      </c>
      <c r="BM844" s="237" t="s">
        <v>1219</v>
      </c>
    </row>
    <row r="845" s="2" customFormat="1">
      <c r="A845" s="38"/>
      <c r="B845" s="39"/>
      <c r="C845" s="40"/>
      <c r="D845" s="239" t="s">
        <v>179</v>
      </c>
      <c r="E845" s="40"/>
      <c r="F845" s="240" t="s">
        <v>1220</v>
      </c>
      <c r="G845" s="40"/>
      <c r="H845" s="40"/>
      <c r="I845" s="241"/>
      <c r="J845" s="40"/>
      <c r="K845" s="40"/>
      <c r="L845" s="44"/>
      <c r="M845" s="242"/>
      <c r="N845" s="243"/>
      <c r="O845" s="91"/>
      <c r="P845" s="91"/>
      <c r="Q845" s="91"/>
      <c r="R845" s="91"/>
      <c r="S845" s="91"/>
      <c r="T845" s="92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T845" s="17" t="s">
        <v>179</v>
      </c>
      <c r="AU845" s="17" t="s">
        <v>86</v>
      </c>
    </row>
    <row r="846" s="2" customFormat="1" ht="16.5" customHeight="1">
      <c r="A846" s="38"/>
      <c r="B846" s="39"/>
      <c r="C846" s="226" t="s">
        <v>1221</v>
      </c>
      <c r="D846" s="226" t="s">
        <v>173</v>
      </c>
      <c r="E846" s="227" t="s">
        <v>1222</v>
      </c>
      <c r="F846" s="228" t="s">
        <v>1223</v>
      </c>
      <c r="G846" s="229" t="s">
        <v>486</v>
      </c>
      <c r="H846" s="230">
        <v>3.6000000000000001</v>
      </c>
      <c r="I846" s="231"/>
      <c r="J846" s="232">
        <f>ROUND(I846*H846,2)</f>
        <v>0</v>
      </c>
      <c r="K846" s="228" t="s">
        <v>177</v>
      </c>
      <c r="L846" s="44"/>
      <c r="M846" s="233" t="s">
        <v>1</v>
      </c>
      <c r="N846" s="234" t="s">
        <v>41</v>
      </c>
      <c r="O846" s="91"/>
      <c r="P846" s="235">
        <f>O846*H846</f>
        <v>0</v>
      </c>
      <c r="Q846" s="235">
        <v>0</v>
      </c>
      <c r="R846" s="235">
        <f>Q846*H846</f>
        <v>0</v>
      </c>
      <c r="S846" s="235">
        <v>0.0039399999999999999</v>
      </c>
      <c r="T846" s="236">
        <f>S846*H846</f>
        <v>0.014184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237" t="s">
        <v>227</v>
      </c>
      <c r="AT846" s="237" t="s">
        <v>173</v>
      </c>
      <c r="AU846" s="237" t="s">
        <v>86</v>
      </c>
      <c r="AY846" s="17" t="s">
        <v>171</v>
      </c>
      <c r="BE846" s="238">
        <f>IF(N846="základní",J846,0)</f>
        <v>0</v>
      </c>
      <c r="BF846" s="238">
        <f>IF(N846="snížená",J846,0)</f>
        <v>0</v>
      </c>
      <c r="BG846" s="238">
        <f>IF(N846="zákl. přenesená",J846,0)</f>
        <v>0</v>
      </c>
      <c r="BH846" s="238">
        <f>IF(N846="sníž. přenesená",J846,0)</f>
        <v>0</v>
      </c>
      <c r="BI846" s="238">
        <f>IF(N846="nulová",J846,0)</f>
        <v>0</v>
      </c>
      <c r="BJ846" s="17" t="s">
        <v>84</v>
      </c>
      <c r="BK846" s="238">
        <f>ROUND(I846*H846,2)</f>
        <v>0</v>
      </c>
      <c r="BL846" s="17" t="s">
        <v>227</v>
      </c>
      <c r="BM846" s="237" t="s">
        <v>1224</v>
      </c>
    </row>
    <row r="847" s="2" customFormat="1">
      <c r="A847" s="38"/>
      <c r="B847" s="39"/>
      <c r="C847" s="40"/>
      <c r="D847" s="239" t="s">
        <v>179</v>
      </c>
      <c r="E847" s="40"/>
      <c r="F847" s="240" t="s">
        <v>1225</v>
      </c>
      <c r="G847" s="40"/>
      <c r="H847" s="40"/>
      <c r="I847" s="241"/>
      <c r="J847" s="40"/>
      <c r="K847" s="40"/>
      <c r="L847" s="44"/>
      <c r="M847" s="242"/>
      <c r="N847" s="243"/>
      <c r="O847" s="91"/>
      <c r="P847" s="91"/>
      <c r="Q847" s="91"/>
      <c r="R847" s="91"/>
      <c r="S847" s="91"/>
      <c r="T847" s="92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T847" s="17" t="s">
        <v>179</v>
      </c>
      <c r="AU847" s="17" t="s">
        <v>86</v>
      </c>
    </row>
    <row r="848" s="13" customFormat="1">
      <c r="A848" s="13"/>
      <c r="B848" s="244"/>
      <c r="C848" s="245"/>
      <c r="D848" s="246" t="s">
        <v>181</v>
      </c>
      <c r="E848" s="247" t="s">
        <v>1</v>
      </c>
      <c r="F848" s="248" t="s">
        <v>1226</v>
      </c>
      <c r="G848" s="245"/>
      <c r="H848" s="249">
        <v>3.6000000000000001</v>
      </c>
      <c r="I848" s="250"/>
      <c r="J848" s="245"/>
      <c r="K848" s="245"/>
      <c r="L848" s="251"/>
      <c r="M848" s="252"/>
      <c r="N848" s="253"/>
      <c r="O848" s="253"/>
      <c r="P848" s="253"/>
      <c r="Q848" s="253"/>
      <c r="R848" s="253"/>
      <c r="S848" s="253"/>
      <c r="T848" s="254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55" t="s">
        <v>181</v>
      </c>
      <c r="AU848" s="255" t="s">
        <v>86</v>
      </c>
      <c r="AV848" s="13" t="s">
        <v>86</v>
      </c>
      <c r="AW848" s="13" t="s">
        <v>33</v>
      </c>
      <c r="AX848" s="13" t="s">
        <v>76</v>
      </c>
      <c r="AY848" s="255" t="s">
        <v>171</v>
      </c>
    </row>
    <row r="849" s="14" customFormat="1">
      <c r="A849" s="14"/>
      <c r="B849" s="256"/>
      <c r="C849" s="257"/>
      <c r="D849" s="246" t="s">
        <v>181</v>
      </c>
      <c r="E849" s="258" t="s">
        <v>1</v>
      </c>
      <c r="F849" s="259" t="s">
        <v>189</v>
      </c>
      <c r="G849" s="257"/>
      <c r="H849" s="260">
        <v>3.6000000000000001</v>
      </c>
      <c r="I849" s="261"/>
      <c r="J849" s="257"/>
      <c r="K849" s="257"/>
      <c r="L849" s="262"/>
      <c r="M849" s="263"/>
      <c r="N849" s="264"/>
      <c r="O849" s="264"/>
      <c r="P849" s="264"/>
      <c r="Q849" s="264"/>
      <c r="R849" s="264"/>
      <c r="S849" s="264"/>
      <c r="T849" s="265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6" t="s">
        <v>181</v>
      </c>
      <c r="AU849" s="266" t="s">
        <v>86</v>
      </c>
      <c r="AV849" s="14" t="s">
        <v>178</v>
      </c>
      <c r="AW849" s="14" t="s">
        <v>33</v>
      </c>
      <c r="AX849" s="14" t="s">
        <v>84</v>
      </c>
      <c r="AY849" s="266" t="s">
        <v>171</v>
      </c>
    </row>
    <row r="850" s="2" customFormat="1" ht="24.15" customHeight="1">
      <c r="A850" s="38"/>
      <c r="B850" s="39"/>
      <c r="C850" s="226" t="s">
        <v>726</v>
      </c>
      <c r="D850" s="226" t="s">
        <v>173</v>
      </c>
      <c r="E850" s="227" t="s">
        <v>1227</v>
      </c>
      <c r="F850" s="228" t="s">
        <v>1228</v>
      </c>
      <c r="G850" s="229" t="s">
        <v>486</v>
      </c>
      <c r="H850" s="230">
        <v>57.215000000000003</v>
      </c>
      <c r="I850" s="231"/>
      <c r="J850" s="232">
        <f>ROUND(I850*H850,2)</f>
        <v>0</v>
      </c>
      <c r="K850" s="228" t="s">
        <v>177</v>
      </c>
      <c r="L850" s="44"/>
      <c r="M850" s="233" t="s">
        <v>1</v>
      </c>
      <c r="N850" s="234" t="s">
        <v>41</v>
      </c>
      <c r="O850" s="91"/>
      <c r="P850" s="235">
        <f>O850*H850</f>
        <v>0</v>
      </c>
      <c r="Q850" s="235">
        <v>0.0015</v>
      </c>
      <c r="R850" s="235">
        <f>Q850*H850</f>
        <v>0.08582250000000001</v>
      </c>
      <c r="S850" s="235">
        <v>0</v>
      </c>
      <c r="T850" s="236">
        <f>S850*H850</f>
        <v>0</v>
      </c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237" t="s">
        <v>227</v>
      </c>
      <c r="AT850" s="237" t="s">
        <v>173</v>
      </c>
      <c r="AU850" s="237" t="s">
        <v>86</v>
      </c>
      <c r="AY850" s="17" t="s">
        <v>171</v>
      </c>
      <c r="BE850" s="238">
        <f>IF(N850="základní",J850,0)</f>
        <v>0</v>
      </c>
      <c r="BF850" s="238">
        <f>IF(N850="snížená",J850,0)</f>
        <v>0</v>
      </c>
      <c r="BG850" s="238">
        <f>IF(N850="zákl. přenesená",J850,0)</f>
        <v>0</v>
      </c>
      <c r="BH850" s="238">
        <f>IF(N850="sníž. přenesená",J850,0)</f>
        <v>0</v>
      </c>
      <c r="BI850" s="238">
        <f>IF(N850="nulová",J850,0)</f>
        <v>0</v>
      </c>
      <c r="BJ850" s="17" t="s">
        <v>84</v>
      </c>
      <c r="BK850" s="238">
        <f>ROUND(I850*H850,2)</f>
        <v>0</v>
      </c>
      <c r="BL850" s="17" t="s">
        <v>227</v>
      </c>
      <c r="BM850" s="237" t="s">
        <v>1229</v>
      </c>
    </row>
    <row r="851" s="2" customFormat="1">
      <c r="A851" s="38"/>
      <c r="B851" s="39"/>
      <c r="C851" s="40"/>
      <c r="D851" s="239" t="s">
        <v>179</v>
      </c>
      <c r="E851" s="40"/>
      <c r="F851" s="240" t="s">
        <v>1230</v>
      </c>
      <c r="G851" s="40"/>
      <c r="H851" s="40"/>
      <c r="I851" s="241"/>
      <c r="J851" s="40"/>
      <c r="K851" s="40"/>
      <c r="L851" s="44"/>
      <c r="M851" s="242"/>
      <c r="N851" s="243"/>
      <c r="O851" s="91"/>
      <c r="P851" s="91"/>
      <c r="Q851" s="91"/>
      <c r="R851" s="91"/>
      <c r="S851" s="91"/>
      <c r="T851" s="92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T851" s="17" t="s">
        <v>179</v>
      </c>
      <c r="AU851" s="17" t="s">
        <v>86</v>
      </c>
    </row>
    <row r="852" s="13" customFormat="1">
      <c r="A852" s="13"/>
      <c r="B852" s="244"/>
      <c r="C852" s="245"/>
      <c r="D852" s="246" t="s">
        <v>181</v>
      </c>
      <c r="E852" s="247" t="s">
        <v>1</v>
      </c>
      <c r="F852" s="248" t="s">
        <v>1231</v>
      </c>
      <c r="G852" s="245"/>
      <c r="H852" s="249">
        <v>1.135</v>
      </c>
      <c r="I852" s="250"/>
      <c r="J852" s="245"/>
      <c r="K852" s="245"/>
      <c r="L852" s="251"/>
      <c r="M852" s="252"/>
      <c r="N852" s="253"/>
      <c r="O852" s="253"/>
      <c r="P852" s="253"/>
      <c r="Q852" s="253"/>
      <c r="R852" s="253"/>
      <c r="S852" s="253"/>
      <c r="T852" s="254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55" t="s">
        <v>181</v>
      </c>
      <c r="AU852" s="255" t="s">
        <v>86</v>
      </c>
      <c r="AV852" s="13" t="s">
        <v>86</v>
      </c>
      <c r="AW852" s="13" t="s">
        <v>33</v>
      </c>
      <c r="AX852" s="13" t="s">
        <v>76</v>
      </c>
      <c r="AY852" s="255" t="s">
        <v>171</v>
      </c>
    </row>
    <row r="853" s="13" customFormat="1">
      <c r="A853" s="13"/>
      <c r="B853" s="244"/>
      <c r="C853" s="245"/>
      <c r="D853" s="246" t="s">
        <v>181</v>
      </c>
      <c r="E853" s="247" t="s">
        <v>1</v>
      </c>
      <c r="F853" s="248" t="s">
        <v>1232</v>
      </c>
      <c r="G853" s="245"/>
      <c r="H853" s="249">
        <v>4.6799999999999997</v>
      </c>
      <c r="I853" s="250"/>
      <c r="J853" s="245"/>
      <c r="K853" s="245"/>
      <c r="L853" s="251"/>
      <c r="M853" s="252"/>
      <c r="N853" s="253"/>
      <c r="O853" s="253"/>
      <c r="P853" s="253"/>
      <c r="Q853" s="253"/>
      <c r="R853" s="253"/>
      <c r="S853" s="253"/>
      <c r="T853" s="254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55" t="s">
        <v>181</v>
      </c>
      <c r="AU853" s="255" t="s">
        <v>86</v>
      </c>
      <c r="AV853" s="13" t="s">
        <v>86</v>
      </c>
      <c r="AW853" s="13" t="s">
        <v>33</v>
      </c>
      <c r="AX853" s="13" t="s">
        <v>76</v>
      </c>
      <c r="AY853" s="255" t="s">
        <v>171</v>
      </c>
    </row>
    <row r="854" s="13" customFormat="1">
      <c r="A854" s="13"/>
      <c r="B854" s="244"/>
      <c r="C854" s="245"/>
      <c r="D854" s="246" t="s">
        <v>181</v>
      </c>
      <c r="E854" s="247" t="s">
        <v>1</v>
      </c>
      <c r="F854" s="248" t="s">
        <v>1233</v>
      </c>
      <c r="G854" s="245"/>
      <c r="H854" s="249">
        <v>2.27</v>
      </c>
      <c r="I854" s="250"/>
      <c r="J854" s="245"/>
      <c r="K854" s="245"/>
      <c r="L854" s="251"/>
      <c r="M854" s="252"/>
      <c r="N854" s="253"/>
      <c r="O854" s="253"/>
      <c r="P854" s="253"/>
      <c r="Q854" s="253"/>
      <c r="R854" s="253"/>
      <c r="S854" s="253"/>
      <c r="T854" s="254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5" t="s">
        <v>181</v>
      </c>
      <c r="AU854" s="255" t="s">
        <v>86</v>
      </c>
      <c r="AV854" s="13" t="s">
        <v>86</v>
      </c>
      <c r="AW854" s="13" t="s">
        <v>33</v>
      </c>
      <c r="AX854" s="13" t="s">
        <v>76</v>
      </c>
      <c r="AY854" s="255" t="s">
        <v>171</v>
      </c>
    </row>
    <row r="855" s="13" customFormat="1">
      <c r="A855" s="13"/>
      <c r="B855" s="244"/>
      <c r="C855" s="245"/>
      <c r="D855" s="246" t="s">
        <v>181</v>
      </c>
      <c r="E855" s="247" t="s">
        <v>1</v>
      </c>
      <c r="F855" s="248" t="s">
        <v>1234</v>
      </c>
      <c r="G855" s="245"/>
      <c r="H855" s="249">
        <v>1.3700000000000001</v>
      </c>
      <c r="I855" s="250"/>
      <c r="J855" s="245"/>
      <c r="K855" s="245"/>
      <c r="L855" s="251"/>
      <c r="M855" s="252"/>
      <c r="N855" s="253"/>
      <c r="O855" s="253"/>
      <c r="P855" s="253"/>
      <c r="Q855" s="253"/>
      <c r="R855" s="253"/>
      <c r="S855" s="253"/>
      <c r="T855" s="254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55" t="s">
        <v>181</v>
      </c>
      <c r="AU855" s="255" t="s">
        <v>86</v>
      </c>
      <c r="AV855" s="13" t="s">
        <v>86</v>
      </c>
      <c r="AW855" s="13" t="s">
        <v>33</v>
      </c>
      <c r="AX855" s="13" t="s">
        <v>76</v>
      </c>
      <c r="AY855" s="255" t="s">
        <v>171</v>
      </c>
    </row>
    <row r="856" s="13" customFormat="1">
      <c r="A856" s="13"/>
      <c r="B856" s="244"/>
      <c r="C856" s="245"/>
      <c r="D856" s="246" t="s">
        <v>181</v>
      </c>
      <c r="E856" s="247" t="s">
        <v>1</v>
      </c>
      <c r="F856" s="248" t="s">
        <v>1235</v>
      </c>
      <c r="G856" s="245"/>
      <c r="H856" s="249">
        <v>2.1800000000000002</v>
      </c>
      <c r="I856" s="250"/>
      <c r="J856" s="245"/>
      <c r="K856" s="245"/>
      <c r="L856" s="251"/>
      <c r="M856" s="252"/>
      <c r="N856" s="253"/>
      <c r="O856" s="253"/>
      <c r="P856" s="253"/>
      <c r="Q856" s="253"/>
      <c r="R856" s="253"/>
      <c r="S856" s="253"/>
      <c r="T856" s="254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55" t="s">
        <v>181</v>
      </c>
      <c r="AU856" s="255" t="s">
        <v>86</v>
      </c>
      <c r="AV856" s="13" t="s">
        <v>86</v>
      </c>
      <c r="AW856" s="13" t="s">
        <v>33</v>
      </c>
      <c r="AX856" s="13" t="s">
        <v>76</v>
      </c>
      <c r="AY856" s="255" t="s">
        <v>171</v>
      </c>
    </row>
    <row r="857" s="13" customFormat="1">
      <c r="A857" s="13"/>
      <c r="B857" s="244"/>
      <c r="C857" s="245"/>
      <c r="D857" s="246" t="s">
        <v>181</v>
      </c>
      <c r="E857" s="247" t="s">
        <v>1</v>
      </c>
      <c r="F857" s="248" t="s">
        <v>1236</v>
      </c>
      <c r="G857" s="245"/>
      <c r="H857" s="249">
        <v>2.3199999999999998</v>
      </c>
      <c r="I857" s="250"/>
      <c r="J857" s="245"/>
      <c r="K857" s="245"/>
      <c r="L857" s="251"/>
      <c r="M857" s="252"/>
      <c r="N857" s="253"/>
      <c r="O857" s="253"/>
      <c r="P857" s="253"/>
      <c r="Q857" s="253"/>
      <c r="R857" s="253"/>
      <c r="S857" s="253"/>
      <c r="T857" s="254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55" t="s">
        <v>181</v>
      </c>
      <c r="AU857" s="255" t="s">
        <v>86</v>
      </c>
      <c r="AV857" s="13" t="s">
        <v>86</v>
      </c>
      <c r="AW857" s="13" t="s">
        <v>33</v>
      </c>
      <c r="AX857" s="13" t="s">
        <v>76</v>
      </c>
      <c r="AY857" s="255" t="s">
        <v>171</v>
      </c>
    </row>
    <row r="858" s="13" customFormat="1">
      <c r="A858" s="13"/>
      <c r="B858" s="244"/>
      <c r="C858" s="245"/>
      <c r="D858" s="246" t="s">
        <v>181</v>
      </c>
      <c r="E858" s="247" t="s">
        <v>1</v>
      </c>
      <c r="F858" s="248" t="s">
        <v>1236</v>
      </c>
      <c r="G858" s="245"/>
      <c r="H858" s="249">
        <v>2.3199999999999998</v>
      </c>
      <c r="I858" s="250"/>
      <c r="J858" s="245"/>
      <c r="K858" s="245"/>
      <c r="L858" s="251"/>
      <c r="M858" s="252"/>
      <c r="N858" s="253"/>
      <c r="O858" s="253"/>
      <c r="P858" s="253"/>
      <c r="Q858" s="253"/>
      <c r="R858" s="253"/>
      <c r="S858" s="253"/>
      <c r="T858" s="254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55" t="s">
        <v>181</v>
      </c>
      <c r="AU858" s="255" t="s">
        <v>86</v>
      </c>
      <c r="AV858" s="13" t="s">
        <v>86</v>
      </c>
      <c r="AW858" s="13" t="s">
        <v>33</v>
      </c>
      <c r="AX858" s="13" t="s">
        <v>76</v>
      </c>
      <c r="AY858" s="255" t="s">
        <v>171</v>
      </c>
    </row>
    <row r="859" s="13" customFormat="1">
      <c r="A859" s="13"/>
      <c r="B859" s="244"/>
      <c r="C859" s="245"/>
      <c r="D859" s="246" t="s">
        <v>181</v>
      </c>
      <c r="E859" s="247" t="s">
        <v>1</v>
      </c>
      <c r="F859" s="248" t="s">
        <v>1237</v>
      </c>
      <c r="G859" s="245"/>
      <c r="H859" s="249">
        <v>7.1399999999999997</v>
      </c>
      <c r="I859" s="250"/>
      <c r="J859" s="245"/>
      <c r="K859" s="245"/>
      <c r="L859" s="251"/>
      <c r="M859" s="252"/>
      <c r="N859" s="253"/>
      <c r="O859" s="253"/>
      <c r="P859" s="253"/>
      <c r="Q859" s="253"/>
      <c r="R859" s="253"/>
      <c r="S859" s="253"/>
      <c r="T859" s="254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55" t="s">
        <v>181</v>
      </c>
      <c r="AU859" s="255" t="s">
        <v>86</v>
      </c>
      <c r="AV859" s="13" t="s">
        <v>86</v>
      </c>
      <c r="AW859" s="13" t="s">
        <v>33</v>
      </c>
      <c r="AX859" s="13" t="s">
        <v>76</v>
      </c>
      <c r="AY859" s="255" t="s">
        <v>171</v>
      </c>
    </row>
    <row r="860" s="13" customFormat="1">
      <c r="A860" s="13"/>
      <c r="B860" s="244"/>
      <c r="C860" s="245"/>
      <c r="D860" s="246" t="s">
        <v>181</v>
      </c>
      <c r="E860" s="247" t="s">
        <v>1</v>
      </c>
      <c r="F860" s="248" t="s">
        <v>1238</v>
      </c>
      <c r="G860" s="245"/>
      <c r="H860" s="249">
        <v>2.6000000000000001</v>
      </c>
      <c r="I860" s="250"/>
      <c r="J860" s="245"/>
      <c r="K860" s="245"/>
      <c r="L860" s="251"/>
      <c r="M860" s="252"/>
      <c r="N860" s="253"/>
      <c r="O860" s="253"/>
      <c r="P860" s="253"/>
      <c r="Q860" s="253"/>
      <c r="R860" s="253"/>
      <c r="S860" s="253"/>
      <c r="T860" s="254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55" t="s">
        <v>181</v>
      </c>
      <c r="AU860" s="255" t="s">
        <v>86</v>
      </c>
      <c r="AV860" s="13" t="s">
        <v>86</v>
      </c>
      <c r="AW860" s="13" t="s">
        <v>33</v>
      </c>
      <c r="AX860" s="13" t="s">
        <v>76</v>
      </c>
      <c r="AY860" s="255" t="s">
        <v>171</v>
      </c>
    </row>
    <row r="861" s="13" customFormat="1">
      <c r="A861" s="13"/>
      <c r="B861" s="244"/>
      <c r="C861" s="245"/>
      <c r="D861" s="246" t="s">
        <v>181</v>
      </c>
      <c r="E861" s="247" t="s">
        <v>1</v>
      </c>
      <c r="F861" s="248" t="s">
        <v>1238</v>
      </c>
      <c r="G861" s="245"/>
      <c r="H861" s="249">
        <v>2.6000000000000001</v>
      </c>
      <c r="I861" s="250"/>
      <c r="J861" s="245"/>
      <c r="K861" s="245"/>
      <c r="L861" s="251"/>
      <c r="M861" s="252"/>
      <c r="N861" s="253"/>
      <c r="O861" s="253"/>
      <c r="P861" s="253"/>
      <c r="Q861" s="253"/>
      <c r="R861" s="253"/>
      <c r="S861" s="253"/>
      <c r="T861" s="254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55" t="s">
        <v>181</v>
      </c>
      <c r="AU861" s="255" t="s">
        <v>86</v>
      </c>
      <c r="AV861" s="13" t="s">
        <v>86</v>
      </c>
      <c r="AW861" s="13" t="s">
        <v>33</v>
      </c>
      <c r="AX861" s="13" t="s">
        <v>76</v>
      </c>
      <c r="AY861" s="255" t="s">
        <v>171</v>
      </c>
    </row>
    <row r="862" s="13" customFormat="1">
      <c r="A862" s="13"/>
      <c r="B862" s="244"/>
      <c r="C862" s="245"/>
      <c r="D862" s="246" t="s">
        <v>181</v>
      </c>
      <c r="E862" s="247" t="s">
        <v>1</v>
      </c>
      <c r="F862" s="248" t="s">
        <v>1239</v>
      </c>
      <c r="G862" s="245"/>
      <c r="H862" s="249">
        <v>28.600000000000001</v>
      </c>
      <c r="I862" s="250"/>
      <c r="J862" s="245"/>
      <c r="K862" s="245"/>
      <c r="L862" s="251"/>
      <c r="M862" s="252"/>
      <c r="N862" s="253"/>
      <c r="O862" s="253"/>
      <c r="P862" s="253"/>
      <c r="Q862" s="253"/>
      <c r="R862" s="253"/>
      <c r="S862" s="253"/>
      <c r="T862" s="254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55" t="s">
        <v>181</v>
      </c>
      <c r="AU862" s="255" t="s">
        <v>86</v>
      </c>
      <c r="AV862" s="13" t="s">
        <v>86</v>
      </c>
      <c r="AW862" s="13" t="s">
        <v>33</v>
      </c>
      <c r="AX862" s="13" t="s">
        <v>76</v>
      </c>
      <c r="AY862" s="255" t="s">
        <v>171</v>
      </c>
    </row>
    <row r="863" s="14" customFormat="1">
      <c r="A863" s="14"/>
      <c r="B863" s="256"/>
      <c r="C863" s="257"/>
      <c r="D863" s="246" t="s">
        <v>181</v>
      </c>
      <c r="E863" s="258" t="s">
        <v>1</v>
      </c>
      <c r="F863" s="259" t="s">
        <v>184</v>
      </c>
      <c r="G863" s="257"/>
      <c r="H863" s="260">
        <v>57.215000000000003</v>
      </c>
      <c r="I863" s="261"/>
      <c r="J863" s="257"/>
      <c r="K863" s="257"/>
      <c r="L863" s="262"/>
      <c r="M863" s="263"/>
      <c r="N863" s="264"/>
      <c r="O863" s="264"/>
      <c r="P863" s="264"/>
      <c r="Q863" s="264"/>
      <c r="R863" s="264"/>
      <c r="S863" s="264"/>
      <c r="T863" s="265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66" t="s">
        <v>181</v>
      </c>
      <c r="AU863" s="266" t="s">
        <v>86</v>
      </c>
      <c r="AV863" s="14" t="s">
        <v>178</v>
      </c>
      <c r="AW863" s="14" t="s">
        <v>33</v>
      </c>
      <c r="AX863" s="14" t="s">
        <v>84</v>
      </c>
      <c r="AY863" s="266" t="s">
        <v>171</v>
      </c>
    </row>
    <row r="864" s="2" customFormat="1" ht="33" customHeight="1">
      <c r="A864" s="38"/>
      <c r="B864" s="39"/>
      <c r="C864" s="226" t="s">
        <v>1240</v>
      </c>
      <c r="D864" s="226" t="s">
        <v>173</v>
      </c>
      <c r="E864" s="227" t="s">
        <v>1241</v>
      </c>
      <c r="F864" s="228" t="s">
        <v>1242</v>
      </c>
      <c r="G864" s="229" t="s">
        <v>486</v>
      </c>
      <c r="H864" s="230">
        <v>109.864</v>
      </c>
      <c r="I864" s="231"/>
      <c r="J864" s="232">
        <f>ROUND(I864*H864,2)</f>
        <v>0</v>
      </c>
      <c r="K864" s="228" t="s">
        <v>177</v>
      </c>
      <c r="L864" s="44"/>
      <c r="M864" s="233" t="s">
        <v>1</v>
      </c>
      <c r="N864" s="234" t="s">
        <v>41</v>
      </c>
      <c r="O864" s="91"/>
      <c r="P864" s="235">
        <f>O864*H864</f>
        <v>0</v>
      </c>
      <c r="Q864" s="235">
        <v>0.0030000000000000001</v>
      </c>
      <c r="R864" s="235">
        <f>Q864*H864</f>
        <v>0.329592</v>
      </c>
      <c r="S864" s="235">
        <v>0</v>
      </c>
      <c r="T864" s="236">
        <f>S864*H864</f>
        <v>0</v>
      </c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R864" s="237" t="s">
        <v>227</v>
      </c>
      <c r="AT864" s="237" t="s">
        <v>173</v>
      </c>
      <c r="AU864" s="237" t="s">
        <v>86</v>
      </c>
      <c r="AY864" s="17" t="s">
        <v>171</v>
      </c>
      <c r="BE864" s="238">
        <f>IF(N864="základní",J864,0)</f>
        <v>0</v>
      </c>
      <c r="BF864" s="238">
        <f>IF(N864="snížená",J864,0)</f>
        <v>0</v>
      </c>
      <c r="BG864" s="238">
        <f>IF(N864="zákl. přenesená",J864,0)</f>
        <v>0</v>
      </c>
      <c r="BH864" s="238">
        <f>IF(N864="sníž. přenesená",J864,0)</f>
        <v>0</v>
      </c>
      <c r="BI864" s="238">
        <f>IF(N864="nulová",J864,0)</f>
        <v>0</v>
      </c>
      <c r="BJ864" s="17" t="s">
        <v>84</v>
      </c>
      <c r="BK864" s="238">
        <f>ROUND(I864*H864,2)</f>
        <v>0</v>
      </c>
      <c r="BL864" s="17" t="s">
        <v>227</v>
      </c>
      <c r="BM864" s="237" t="s">
        <v>1243</v>
      </c>
    </row>
    <row r="865" s="2" customFormat="1">
      <c r="A865" s="38"/>
      <c r="B865" s="39"/>
      <c r="C865" s="40"/>
      <c r="D865" s="239" t="s">
        <v>179</v>
      </c>
      <c r="E865" s="40"/>
      <c r="F865" s="240" t="s">
        <v>1244</v>
      </c>
      <c r="G865" s="40"/>
      <c r="H865" s="40"/>
      <c r="I865" s="241"/>
      <c r="J865" s="40"/>
      <c r="K865" s="40"/>
      <c r="L865" s="44"/>
      <c r="M865" s="242"/>
      <c r="N865" s="243"/>
      <c r="O865" s="91"/>
      <c r="P865" s="91"/>
      <c r="Q865" s="91"/>
      <c r="R865" s="91"/>
      <c r="S865" s="91"/>
      <c r="T865" s="92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T865" s="17" t="s">
        <v>179</v>
      </c>
      <c r="AU865" s="17" t="s">
        <v>86</v>
      </c>
    </row>
    <row r="866" s="13" customFormat="1">
      <c r="A866" s="13"/>
      <c r="B866" s="244"/>
      <c r="C866" s="245"/>
      <c r="D866" s="246" t="s">
        <v>181</v>
      </c>
      <c r="E866" s="247" t="s">
        <v>1</v>
      </c>
      <c r="F866" s="248" t="s">
        <v>1245</v>
      </c>
      <c r="G866" s="245"/>
      <c r="H866" s="249">
        <v>109.864</v>
      </c>
      <c r="I866" s="250"/>
      <c r="J866" s="245"/>
      <c r="K866" s="245"/>
      <c r="L866" s="251"/>
      <c r="M866" s="252"/>
      <c r="N866" s="253"/>
      <c r="O866" s="253"/>
      <c r="P866" s="253"/>
      <c r="Q866" s="253"/>
      <c r="R866" s="253"/>
      <c r="S866" s="253"/>
      <c r="T866" s="254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55" t="s">
        <v>181</v>
      </c>
      <c r="AU866" s="255" t="s">
        <v>86</v>
      </c>
      <c r="AV866" s="13" t="s">
        <v>86</v>
      </c>
      <c r="AW866" s="13" t="s">
        <v>33</v>
      </c>
      <c r="AX866" s="13" t="s">
        <v>76</v>
      </c>
      <c r="AY866" s="255" t="s">
        <v>171</v>
      </c>
    </row>
    <row r="867" s="14" customFormat="1">
      <c r="A867" s="14"/>
      <c r="B867" s="256"/>
      <c r="C867" s="257"/>
      <c r="D867" s="246" t="s">
        <v>181</v>
      </c>
      <c r="E867" s="258" t="s">
        <v>1</v>
      </c>
      <c r="F867" s="259" t="s">
        <v>184</v>
      </c>
      <c r="G867" s="257"/>
      <c r="H867" s="260">
        <v>109.864</v>
      </c>
      <c r="I867" s="261"/>
      <c r="J867" s="257"/>
      <c r="K867" s="257"/>
      <c r="L867" s="262"/>
      <c r="M867" s="263"/>
      <c r="N867" s="264"/>
      <c r="O867" s="264"/>
      <c r="P867" s="264"/>
      <c r="Q867" s="264"/>
      <c r="R867" s="264"/>
      <c r="S867" s="264"/>
      <c r="T867" s="265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66" t="s">
        <v>181</v>
      </c>
      <c r="AU867" s="266" t="s">
        <v>86</v>
      </c>
      <c r="AV867" s="14" t="s">
        <v>178</v>
      </c>
      <c r="AW867" s="14" t="s">
        <v>33</v>
      </c>
      <c r="AX867" s="14" t="s">
        <v>84</v>
      </c>
      <c r="AY867" s="266" t="s">
        <v>171</v>
      </c>
    </row>
    <row r="868" s="2" customFormat="1" ht="33" customHeight="1">
      <c r="A868" s="38"/>
      <c r="B868" s="39"/>
      <c r="C868" s="226" t="s">
        <v>734</v>
      </c>
      <c r="D868" s="226" t="s">
        <v>173</v>
      </c>
      <c r="E868" s="227" t="s">
        <v>1246</v>
      </c>
      <c r="F868" s="228" t="s">
        <v>1247</v>
      </c>
      <c r="G868" s="229" t="s">
        <v>486</v>
      </c>
      <c r="H868" s="230">
        <v>7.2999999999999998</v>
      </c>
      <c r="I868" s="231"/>
      <c r="J868" s="232">
        <f>ROUND(I868*H868,2)</f>
        <v>0</v>
      </c>
      <c r="K868" s="228" t="s">
        <v>177</v>
      </c>
      <c r="L868" s="44"/>
      <c r="M868" s="233" t="s">
        <v>1</v>
      </c>
      <c r="N868" s="234" t="s">
        <v>41</v>
      </c>
      <c r="O868" s="91"/>
      <c r="P868" s="235">
        <f>O868*H868</f>
        <v>0</v>
      </c>
      <c r="Q868" s="235">
        <v>0.0040099999999999997</v>
      </c>
      <c r="R868" s="235">
        <f>Q868*H868</f>
        <v>0.029272999999999997</v>
      </c>
      <c r="S868" s="235">
        <v>0</v>
      </c>
      <c r="T868" s="236">
        <f>S868*H868</f>
        <v>0</v>
      </c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237" t="s">
        <v>227</v>
      </c>
      <c r="AT868" s="237" t="s">
        <v>173</v>
      </c>
      <c r="AU868" s="237" t="s">
        <v>86</v>
      </c>
      <c r="AY868" s="17" t="s">
        <v>171</v>
      </c>
      <c r="BE868" s="238">
        <f>IF(N868="základní",J868,0)</f>
        <v>0</v>
      </c>
      <c r="BF868" s="238">
        <f>IF(N868="snížená",J868,0)</f>
        <v>0</v>
      </c>
      <c r="BG868" s="238">
        <f>IF(N868="zákl. přenesená",J868,0)</f>
        <v>0</v>
      </c>
      <c r="BH868" s="238">
        <f>IF(N868="sníž. přenesená",J868,0)</f>
        <v>0</v>
      </c>
      <c r="BI868" s="238">
        <f>IF(N868="nulová",J868,0)</f>
        <v>0</v>
      </c>
      <c r="BJ868" s="17" t="s">
        <v>84</v>
      </c>
      <c r="BK868" s="238">
        <f>ROUND(I868*H868,2)</f>
        <v>0</v>
      </c>
      <c r="BL868" s="17" t="s">
        <v>227</v>
      </c>
      <c r="BM868" s="237" t="s">
        <v>1248</v>
      </c>
    </row>
    <row r="869" s="2" customFormat="1">
      <c r="A869" s="38"/>
      <c r="B869" s="39"/>
      <c r="C869" s="40"/>
      <c r="D869" s="239" t="s">
        <v>179</v>
      </c>
      <c r="E869" s="40"/>
      <c r="F869" s="240" t="s">
        <v>1249</v>
      </c>
      <c r="G869" s="40"/>
      <c r="H869" s="40"/>
      <c r="I869" s="241"/>
      <c r="J869" s="40"/>
      <c r="K869" s="40"/>
      <c r="L869" s="44"/>
      <c r="M869" s="242"/>
      <c r="N869" s="243"/>
      <c r="O869" s="91"/>
      <c r="P869" s="91"/>
      <c r="Q869" s="91"/>
      <c r="R869" s="91"/>
      <c r="S869" s="91"/>
      <c r="T869" s="92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7" t="s">
        <v>179</v>
      </c>
      <c r="AU869" s="17" t="s">
        <v>86</v>
      </c>
    </row>
    <row r="870" s="13" customFormat="1">
      <c r="A870" s="13"/>
      <c r="B870" s="244"/>
      <c r="C870" s="245"/>
      <c r="D870" s="246" t="s">
        <v>181</v>
      </c>
      <c r="E870" s="247" t="s">
        <v>1</v>
      </c>
      <c r="F870" s="248" t="s">
        <v>1250</v>
      </c>
      <c r="G870" s="245"/>
      <c r="H870" s="249">
        <v>7.2999999999999998</v>
      </c>
      <c r="I870" s="250"/>
      <c r="J870" s="245"/>
      <c r="K870" s="245"/>
      <c r="L870" s="251"/>
      <c r="M870" s="252"/>
      <c r="N870" s="253"/>
      <c r="O870" s="253"/>
      <c r="P870" s="253"/>
      <c r="Q870" s="253"/>
      <c r="R870" s="253"/>
      <c r="S870" s="253"/>
      <c r="T870" s="254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55" t="s">
        <v>181</v>
      </c>
      <c r="AU870" s="255" t="s">
        <v>86</v>
      </c>
      <c r="AV870" s="13" t="s">
        <v>86</v>
      </c>
      <c r="AW870" s="13" t="s">
        <v>33</v>
      </c>
      <c r="AX870" s="13" t="s">
        <v>76</v>
      </c>
      <c r="AY870" s="255" t="s">
        <v>171</v>
      </c>
    </row>
    <row r="871" s="14" customFormat="1">
      <c r="A871" s="14"/>
      <c r="B871" s="256"/>
      <c r="C871" s="257"/>
      <c r="D871" s="246" t="s">
        <v>181</v>
      </c>
      <c r="E871" s="258" t="s">
        <v>1</v>
      </c>
      <c r="F871" s="259" t="s">
        <v>189</v>
      </c>
      <c r="G871" s="257"/>
      <c r="H871" s="260">
        <v>7.2999999999999998</v>
      </c>
      <c r="I871" s="261"/>
      <c r="J871" s="257"/>
      <c r="K871" s="257"/>
      <c r="L871" s="262"/>
      <c r="M871" s="263"/>
      <c r="N871" s="264"/>
      <c r="O871" s="264"/>
      <c r="P871" s="264"/>
      <c r="Q871" s="264"/>
      <c r="R871" s="264"/>
      <c r="S871" s="264"/>
      <c r="T871" s="265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66" t="s">
        <v>181</v>
      </c>
      <c r="AU871" s="266" t="s">
        <v>86</v>
      </c>
      <c r="AV871" s="14" t="s">
        <v>178</v>
      </c>
      <c r="AW871" s="14" t="s">
        <v>33</v>
      </c>
      <c r="AX871" s="14" t="s">
        <v>84</v>
      </c>
      <c r="AY871" s="266" t="s">
        <v>171</v>
      </c>
    </row>
    <row r="872" s="2" customFormat="1" ht="33" customHeight="1">
      <c r="A872" s="38"/>
      <c r="B872" s="39"/>
      <c r="C872" s="226" t="s">
        <v>1251</v>
      </c>
      <c r="D872" s="226" t="s">
        <v>173</v>
      </c>
      <c r="E872" s="227" t="s">
        <v>1252</v>
      </c>
      <c r="F872" s="228" t="s">
        <v>1253</v>
      </c>
      <c r="G872" s="229" t="s">
        <v>176</v>
      </c>
      <c r="H872" s="230">
        <v>102.825</v>
      </c>
      <c r="I872" s="231"/>
      <c r="J872" s="232">
        <f>ROUND(I872*H872,2)</f>
        <v>0</v>
      </c>
      <c r="K872" s="228" t="s">
        <v>177</v>
      </c>
      <c r="L872" s="44"/>
      <c r="M872" s="233" t="s">
        <v>1</v>
      </c>
      <c r="N872" s="234" t="s">
        <v>41</v>
      </c>
      <c r="O872" s="91"/>
      <c r="P872" s="235">
        <f>O872*H872</f>
        <v>0</v>
      </c>
      <c r="Q872" s="235">
        <v>0.0053699999999999998</v>
      </c>
      <c r="R872" s="235">
        <f>Q872*H872</f>
        <v>0.55217024999999997</v>
      </c>
      <c r="S872" s="235">
        <v>0</v>
      </c>
      <c r="T872" s="236">
        <f>S872*H872</f>
        <v>0</v>
      </c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R872" s="237" t="s">
        <v>227</v>
      </c>
      <c r="AT872" s="237" t="s">
        <v>173</v>
      </c>
      <c r="AU872" s="237" t="s">
        <v>86</v>
      </c>
      <c r="AY872" s="17" t="s">
        <v>171</v>
      </c>
      <c r="BE872" s="238">
        <f>IF(N872="základní",J872,0)</f>
        <v>0</v>
      </c>
      <c r="BF872" s="238">
        <f>IF(N872="snížená",J872,0)</f>
        <v>0</v>
      </c>
      <c r="BG872" s="238">
        <f>IF(N872="zákl. přenesená",J872,0)</f>
        <v>0</v>
      </c>
      <c r="BH872" s="238">
        <f>IF(N872="sníž. přenesená",J872,0)</f>
        <v>0</v>
      </c>
      <c r="BI872" s="238">
        <f>IF(N872="nulová",J872,0)</f>
        <v>0</v>
      </c>
      <c r="BJ872" s="17" t="s">
        <v>84</v>
      </c>
      <c r="BK872" s="238">
        <f>ROUND(I872*H872,2)</f>
        <v>0</v>
      </c>
      <c r="BL872" s="17" t="s">
        <v>227</v>
      </c>
      <c r="BM872" s="237" t="s">
        <v>1254</v>
      </c>
    </row>
    <row r="873" s="2" customFormat="1">
      <c r="A873" s="38"/>
      <c r="B873" s="39"/>
      <c r="C873" s="40"/>
      <c r="D873" s="239" t="s">
        <v>179</v>
      </c>
      <c r="E873" s="40"/>
      <c r="F873" s="240" t="s">
        <v>1255</v>
      </c>
      <c r="G873" s="40"/>
      <c r="H873" s="40"/>
      <c r="I873" s="241"/>
      <c r="J873" s="40"/>
      <c r="K873" s="40"/>
      <c r="L873" s="44"/>
      <c r="M873" s="242"/>
      <c r="N873" s="243"/>
      <c r="O873" s="91"/>
      <c r="P873" s="91"/>
      <c r="Q873" s="91"/>
      <c r="R873" s="91"/>
      <c r="S873" s="91"/>
      <c r="T873" s="92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T873" s="17" t="s">
        <v>179</v>
      </c>
      <c r="AU873" s="17" t="s">
        <v>86</v>
      </c>
    </row>
    <row r="874" s="13" customFormat="1">
      <c r="A874" s="13"/>
      <c r="B874" s="244"/>
      <c r="C874" s="245"/>
      <c r="D874" s="246" t="s">
        <v>181</v>
      </c>
      <c r="E874" s="247" t="s">
        <v>1</v>
      </c>
      <c r="F874" s="248" t="s">
        <v>1024</v>
      </c>
      <c r="G874" s="245"/>
      <c r="H874" s="249">
        <v>102.825</v>
      </c>
      <c r="I874" s="250"/>
      <c r="J874" s="245"/>
      <c r="K874" s="245"/>
      <c r="L874" s="251"/>
      <c r="M874" s="252"/>
      <c r="N874" s="253"/>
      <c r="O874" s="253"/>
      <c r="P874" s="253"/>
      <c r="Q874" s="253"/>
      <c r="R874" s="253"/>
      <c r="S874" s="253"/>
      <c r="T874" s="254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55" t="s">
        <v>181</v>
      </c>
      <c r="AU874" s="255" t="s">
        <v>86</v>
      </c>
      <c r="AV874" s="13" t="s">
        <v>86</v>
      </c>
      <c r="AW874" s="13" t="s">
        <v>33</v>
      </c>
      <c r="AX874" s="13" t="s">
        <v>76</v>
      </c>
      <c r="AY874" s="255" t="s">
        <v>171</v>
      </c>
    </row>
    <row r="875" s="14" customFormat="1">
      <c r="A875" s="14"/>
      <c r="B875" s="256"/>
      <c r="C875" s="257"/>
      <c r="D875" s="246" t="s">
        <v>181</v>
      </c>
      <c r="E875" s="258" t="s">
        <v>1</v>
      </c>
      <c r="F875" s="259" t="s">
        <v>189</v>
      </c>
      <c r="G875" s="257"/>
      <c r="H875" s="260">
        <v>102.825</v>
      </c>
      <c r="I875" s="261"/>
      <c r="J875" s="257"/>
      <c r="K875" s="257"/>
      <c r="L875" s="262"/>
      <c r="M875" s="263"/>
      <c r="N875" s="264"/>
      <c r="O875" s="264"/>
      <c r="P875" s="264"/>
      <c r="Q875" s="264"/>
      <c r="R875" s="264"/>
      <c r="S875" s="264"/>
      <c r="T875" s="265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6" t="s">
        <v>181</v>
      </c>
      <c r="AU875" s="266" t="s">
        <v>86</v>
      </c>
      <c r="AV875" s="14" t="s">
        <v>178</v>
      </c>
      <c r="AW875" s="14" t="s">
        <v>33</v>
      </c>
      <c r="AX875" s="14" t="s">
        <v>84</v>
      </c>
      <c r="AY875" s="266" t="s">
        <v>171</v>
      </c>
    </row>
    <row r="876" s="2" customFormat="1" ht="24.15" customHeight="1">
      <c r="A876" s="38"/>
      <c r="B876" s="39"/>
      <c r="C876" s="226" t="s">
        <v>739</v>
      </c>
      <c r="D876" s="226" t="s">
        <v>173</v>
      </c>
      <c r="E876" s="227" t="s">
        <v>1256</v>
      </c>
      <c r="F876" s="228" t="s">
        <v>1257</v>
      </c>
      <c r="G876" s="229" t="s">
        <v>486</v>
      </c>
      <c r="H876" s="230">
        <v>12.300000000000001</v>
      </c>
      <c r="I876" s="231"/>
      <c r="J876" s="232">
        <f>ROUND(I876*H876,2)</f>
        <v>0</v>
      </c>
      <c r="K876" s="228" t="s">
        <v>177</v>
      </c>
      <c r="L876" s="44"/>
      <c r="M876" s="233" t="s">
        <v>1</v>
      </c>
      <c r="N876" s="234" t="s">
        <v>41</v>
      </c>
      <c r="O876" s="91"/>
      <c r="P876" s="235">
        <f>O876*H876</f>
        <v>0</v>
      </c>
      <c r="Q876" s="235">
        <v>0.0028600000000000001</v>
      </c>
      <c r="R876" s="235">
        <f>Q876*H876</f>
        <v>0.035178000000000001</v>
      </c>
      <c r="S876" s="235">
        <v>0</v>
      </c>
      <c r="T876" s="236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237" t="s">
        <v>227</v>
      </c>
      <c r="AT876" s="237" t="s">
        <v>173</v>
      </c>
      <c r="AU876" s="237" t="s">
        <v>86</v>
      </c>
      <c r="AY876" s="17" t="s">
        <v>171</v>
      </c>
      <c r="BE876" s="238">
        <f>IF(N876="základní",J876,0)</f>
        <v>0</v>
      </c>
      <c r="BF876" s="238">
        <f>IF(N876="snížená",J876,0)</f>
        <v>0</v>
      </c>
      <c r="BG876" s="238">
        <f>IF(N876="zákl. přenesená",J876,0)</f>
        <v>0</v>
      </c>
      <c r="BH876" s="238">
        <f>IF(N876="sníž. přenesená",J876,0)</f>
        <v>0</v>
      </c>
      <c r="BI876" s="238">
        <f>IF(N876="nulová",J876,0)</f>
        <v>0</v>
      </c>
      <c r="BJ876" s="17" t="s">
        <v>84</v>
      </c>
      <c r="BK876" s="238">
        <f>ROUND(I876*H876,2)</f>
        <v>0</v>
      </c>
      <c r="BL876" s="17" t="s">
        <v>227</v>
      </c>
      <c r="BM876" s="237" t="s">
        <v>1258</v>
      </c>
    </row>
    <row r="877" s="2" customFormat="1">
      <c r="A877" s="38"/>
      <c r="B877" s="39"/>
      <c r="C877" s="40"/>
      <c r="D877" s="239" t="s">
        <v>179</v>
      </c>
      <c r="E877" s="40"/>
      <c r="F877" s="240" t="s">
        <v>1259</v>
      </c>
      <c r="G877" s="40"/>
      <c r="H877" s="40"/>
      <c r="I877" s="241"/>
      <c r="J877" s="40"/>
      <c r="K877" s="40"/>
      <c r="L877" s="44"/>
      <c r="M877" s="242"/>
      <c r="N877" s="243"/>
      <c r="O877" s="91"/>
      <c r="P877" s="91"/>
      <c r="Q877" s="91"/>
      <c r="R877" s="91"/>
      <c r="S877" s="91"/>
      <c r="T877" s="92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T877" s="17" t="s">
        <v>179</v>
      </c>
      <c r="AU877" s="17" t="s">
        <v>86</v>
      </c>
    </row>
    <row r="878" s="2" customFormat="1" ht="24.15" customHeight="1">
      <c r="A878" s="38"/>
      <c r="B878" s="39"/>
      <c r="C878" s="226" t="s">
        <v>1260</v>
      </c>
      <c r="D878" s="226" t="s">
        <v>173</v>
      </c>
      <c r="E878" s="227" t="s">
        <v>1261</v>
      </c>
      <c r="F878" s="228" t="s">
        <v>1262</v>
      </c>
      <c r="G878" s="229" t="s">
        <v>536</v>
      </c>
      <c r="H878" s="230">
        <v>3</v>
      </c>
      <c r="I878" s="231"/>
      <c r="J878" s="232">
        <f>ROUND(I878*H878,2)</f>
        <v>0</v>
      </c>
      <c r="K878" s="228" t="s">
        <v>177</v>
      </c>
      <c r="L878" s="44"/>
      <c r="M878" s="233" t="s">
        <v>1</v>
      </c>
      <c r="N878" s="234" t="s">
        <v>41</v>
      </c>
      <c r="O878" s="91"/>
      <c r="P878" s="235">
        <f>O878*H878</f>
        <v>0</v>
      </c>
      <c r="Q878" s="235">
        <v>0.00048000000000000001</v>
      </c>
      <c r="R878" s="235">
        <f>Q878*H878</f>
        <v>0.0014400000000000001</v>
      </c>
      <c r="S878" s="235">
        <v>0</v>
      </c>
      <c r="T878" s="236">
        <f>S878*H878</f>
        <v>0</v>
      </c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R878" s="237" t="s">
        <v>227</v>
      </c>
      <c r="AT878" s="237" t="s">
        <v>173</v>
      </c>
      <c r="AU878" s="237" t="s">
        <v>86</v>
      </c>
      <c r="AY878" s="17" t="s">
        <v>171</v>
      </c>
      <c r="BE878" s="238">
        <f>IF(N878="základní",J878,0)</f>
        <v>0</v>
      </c>
      <c r="BF878" s="238">
        <f>IF(N878="snížená",J878,0)</f>
        <v>0</v>
      </c>
      <c r="BG878" s="238">
        <f>IF(N878="zákl. přenesená",J878,0)</f>
        <v>0</v>
      </c>
      <c r="BH878" s="238">
        <f>IF(N878="sníž. přenesená",J878,0)</f>
        <v>0</v>
      </c>
      <c r="BI878" s="238">
        <f>IF(N878="nulová",J878,0)</f>
        <v>0</v>
      </c>
      <c r="BJ878" s="17" t="s">
        <v>84</v>
      </c>
      <c r="BK878" s="238">
        <f>ROUND(I878*H878,2)</f>
        <v>0</v>
      </c>
      <c r="BL878" s="17" t="s">
        <v>227</v>
      </c>
      <c r="BM878" s="237" t="s">
        <v>1263</v>
      </c>
    </row>
    <row r="879" s="2" customFormat="1">
      <c r="A879" s="38"/>
      <c r="B879" s="39"/>
      <c r="C879" s="40"/>
      <c r="D879" s="239" t="s">
        <v>179</v>
      </c>
      <c r="E879" s="40"/>
      <c r="F879" s="240" t="s">
        <v>1264</v>
      </c>
      <c r="G879" s="40"/>
      <c r="H879" s="40"/>
      <c r="I879" s="241"/>
      <c r="J879" s="40"/>
      <c r="K879" s="40"/>
      <c r="L879" s="44"/>
      <c r="M879" s="242"/>
      <c r="N879" s="243"/>
      <c r="O879" s="91"/>
      <c r="P879" s="91"/>
      <c r="Q879" s="91"/>
      <c r="R879" s="91"/>
      <c r="S879" s="91"/>
      <c r="T879" s="92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T879" s="17" t="s">
        <v>179</v>
      </c>
      <c r="AU879" s="17" t="s">
        <v>86</v>
      </c>
    </row>
    <row r="880" s="2" customFormat="1" ht="24.15" customHeight="1">
      <c r="A880" s="38"/>
      <c r="B880" s="39"/>
      <c r="C880" s="226" t="s">
        <v>745</v>
      </c>
      <c r="D880" s="226" t="s">
        <v>173</v>
      </c>
      <c r="E880" s="227" t="s">
        <v>1265</v>
      </c>
      <c r="F880" s="228" t="s">
        <v>1266</v>
      </c>
      <c r="G880" s="229" t="s">
        <v>486</v>
      </c>
      <c r="H880" s="230">
        <v>3.6000000000000001</v>
      </c>
      <c r="I880" s="231"/>
      <c r="J880" s="232">
        <f>ROUND(I880*H880,2)</f>
        <v>0</v>
      </c>
      <c r="K880" s="228" t="s">
        <v>177</v>
      </c>
      <c r="L880" s="44"/>
      <c r="M880" s="233" t="s">
        <v>1</v>
      </c>
      <c r="N880" s="234" t="s">
        <v>41</v>
      </c>
      <c r="O880" s="91"/>
      <c r="P880" s="235">
        <f>O880*H880</f>
        <v>0</v>
      </c>
      <c r="Q880" s="235">
        <v>0.0022300000000000002</v>
      </c>
      <c r="R880" s="235">
        <f>Q880*H880</f>
        <v>0.0080280000000000004</v>
      </c>
      <c r="S880" s="235">
        <v>0</v>
      </c>
      <c r="T880" s="236">
        <f>S880*H880</f>
        <v>0</v>
      </c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237" t="s">
        <v>227</v>
      </c>
      <c r="AT880" s="237" t="s">
        <v>173</v>
      </c>
      <c r="AU880" s="237" t="s">
        <v>86</v>
      </c>
      <c r="AY880" s="17" t="s">
        <v>171</v>
      </c>
      <c r="BE880" s="238">
        <f>IF(N880="základní",J880,0)</f>
        <v>0</v>
      </c>
      <c r="BF880" s="238">
        <f>IF(N880="snížená",J880,0)</f>
        <v>0</v>
      </c>
      <c r="BG880" s="238">
        <f>IF(N880="zákl. přenesená",J880,0)</f>
        <v>0</v>
      </c>
      <c r="BH880" s="238">
        <f>IF(N880="sníž. přenesená",J880,0)</f>
        <v>0</v>
      </c>
      <c r="BI880" s="238">
        <f>IF(N880="nulová",J880,0)</f>
        <v>0</v>
      </c>
      <c r="BJ880" s="17" t="s">
        <v>84</v>
      </c>
      <c r="BK880" s="238">
        <f>ROUND(I880*H880,2)</f>
        <v>0</v>
      </c>
      <c r="BL880" s="17" t="s">
        <v>227</v>
      </c>
      <c r="BM880" s="237" t="s">
        <v>1267</v>
      </c>
    </row>
    <row r="881" s="2" customFormat="1">
      <c r="A881" s="38"/>
      <c r="B881" s="39"/>
      <c r="C881" s="40"/>
      <c r="D881" s="239" t="s">
        <v>179</v>
      </c>
      <c r="E881" s="40"/>
      <c r="F881" s="240" t="s">
        <v>1268</v>
      </c>
      <c r="G881" s="40"/>
      <c r="H881" s="40"/>
      <c r="I881" s="241"/>
      <c r="J881" s="40"/>
      <c r="K881" s="40"/>
      <c r="L881" s="44"/>
      <c r="M881" s="242"/>
      <c r="N881" s="243"/>
      <c r="O881" s="91"/>
      <c r="P881" s="91"/>
      <c r="Q881" s="91"/>
      <c r="R881" s="91"/>
      <c r="S881" s="91"/>
      <c r="T881" s="92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T881" s="17" t="s">
        <v>179</v>
      </c>
      <c r="AU881" s="17" t="s">
        <v>86</v>
      </c>
    </row>
    <row r="882" s="2" customFormat="1" ht="33" customHeight="1">
      <c r="A882" s="38"/>
      <c r="B882" s="39"/>
      <c r="C882" s="226" t="s">
        <v>1269</v>
      </c>
      <c r="D882" s="226" t="s">
        <v>173</v>
      </c>
      <c r="E882" s="227" t="s">
        <v>1270</v>
      </c>
      <c r="F882" s="228" t="s">
        <v>1271</v>
      </c>
      <c r="G882" s="229" t="s">
        <v>231</v>
      </c>
      <c r="H882" s="230">
        <v>1.042</v>
      </c>
      <c r="I882" s="231"/>
      <c r="J882" s="232">
        <f>ROUND(I882*H882,2)</f>
        <v>0</v>
      </c>
      <c r="K882" s="228" t="s">
        <v>177</v>
      </c>
      <c r="L882" s="44"/>
      <c r="M882" s="233" t="s">
        <v>1</v>
      </c>
      <c r="N882" s="234" t="s">
        <v>41</v>
      </c>
      <c r="O882" s="91"/>
      <c r="P882" s="235">
        <f>O882*H882</f>
        <v>0</v>
      </c>
      <c r="Q882" s="235">
        <v>0</v>
      </c>
      <c r="R882" s="235">
        <f>Q882*H882</f>
        <v>0</v>
      </c>
      <c r="S882" s="235">
        <v>0</v>
      </c>
      <c r="T882" s="236">
        <f>S882*H882</f>
        <v>0</v>
      </c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R882" s="237" t="s">
        <v>227</v>
      </c>
      <c r="AT882" s="237" t="s">
        <v>173</v>
      </c>
      <c r="AU882" s="237" t="s">
        <v>86</v>
      </c>
      <c r="AY882" s="17" t="s">
        <v>171</v>
      </c>
      <c r="BE882" s="238">
        <f>IF(N882="základní",J882,0)</f>
        <v>0</v>
      </c>
      <c r="BF882" s="238">
        <f>IF(N882="snížená",J882,0)</f>
        <v>0</v>
      </c>
      <c r="BG882" s="238">
        <f>IF(N882="zákl. přenesená",J882,0)</f>
        <v>0</v>
      </c>
      <c r="BH882" s="238">
        <f>IF(N882="sníž. přenesená",J882,0)</f>
        <v>0</v>
      </c>
      <c r="BI882" s="238">
        <f>IF(N882="nulová",J882,0)</f>
        <v>0</v>
      </c>
      <c r="BJ882" s="17" t="s">
        <v>84</v>
      </c>
      <c r="BK882" s="238">
        <f>ROUND(I882*H882,2)</f>
        <v>0</v>
      </c>
      <c r="BL882" s="17" t="s">
        <v>227</v>
      </c>
      <c r="BM882" s="237" t="s">
        <v>1272</v>
      </c>
    </row>
    <row r="883" s="2" customFormat="1">
      <c r="A883" s="38"/>
      <c r="B883" s="39"/>
      <c r="C883" s="40"/>
      <c r="D883" s="239" t="s">
        <v>179</v>
      </c>
      <c r="E883" s="40"/>
      <c r="F883" s="240" t="s">
        <v>1273</v>
      </c>
      <c r="G883" s="40"/>
      <c r="H883" s="40"/>
      <c r="I883" s="241"/>
      <c r="J883" s="40"/>
      <c r="K883" s="40"/>
      <c r="L883" s="44"/>
      <c r="M883" s="242"/>
      <c r="N883" s="243"/>
      <c r="O883" s="91"/>
      <c r="P883" s="91"/>
      <c r="Q883" s="91"/>
      <c r="R883" s="91"/>
      <c r="S883" s="91"/>
      <c r="T883" s="92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T883" s="17" t="s">
        <v>179</v>
      </c>
      <c r="AU883" s="17" t="s">
        <v>86</v>
      </c>
    </row>
    <row r="884" s="12" customFormat="1" ht="22.8" customHeight="1">
      <c r="A884" s="12"/>
      <c r="B884" s="210"/>
      <c r="C884" s="211"/>
      <c r="D884" s="212" t="s">
        <v>75</v>
      </c>
      <c r="E884" s="224" t="s">
        <v>1274</v>
      </c>
      <c r="F884" s="224" t="s">
        <v>1275</v>
      </c>
      <c r="G884" s="211"/>
      <c r="H884" s="211"/>
      <c r="I884" s="214"/>
      <c r="J884" s="225">
        <f>BK884</f>
        <v>0</v>
      </c>
      <c r="K884" s="211"/>
      <c r="L884" s="216"/>
      <c r="M884" s="217"/>
      <c r="N884" s="218"/>
      <c r="O884" s="218"/>
      <c r="P884" s="219">
        <f>SUM(P885:P1048)</f>
        <v>0</v>
      </c>
      <c r="Q884" s="218"/>
      <c r="R884" s="219">
        <f>SUM(R885:R1048)</f>
        <v>6.8296326000000001</v>
      </c>
      <c r="S884" s="218"/>
      <c r="T884" s="220">
        <f>SUM(T885:T1048)</f>
        <v>3.0525288599999998</v>
      </c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R884" s="221" t="s">
        <v>86</v>
      </c>
      <c r="AT884" s="222" t="s">
        <v>75</v>
      </c>
      <c r="AU884" s="222" t="s">
        <v>84</v>
      </c>
      <c r="AY884" s="221" t="s">
        <v>171</v>
      </c>
      <c r="BK884" s="223">
        <f>SUM(BK885:BK1048)</f>
        <v>0</v>
      </c>
    </row>
    <row r="885" s="2" customFormat="1" ht="16.5" customHeight="1">
      <c r="A885" s="38"/>
      <c r="B885" s="39"/>
      <c r="C885" s="226" t="s">
        <v>750</v>
      </c>
      <c r="D885" s="226" t="s">
        <v>173</v>
      </c>
      <c r="E885" s="227" t="s">
        <v>1276</v>
      </c>
      <c r="F885" s="228" t="s">
        <v>1277</v>
      </c>
      <c r="G885" s="229" t="s">
        <v>176</v>
      </c>
      <c r="H885" s="230">
        <v>1.867</v>
      </c>
      <c r="I885" s="231"/>
      <c r="J885" s="232">
        <f>ROUND(I885*H885,2)</f>
        <v>0</v>
      </c>
      <c r="K885" s="228" t="s">
        <v>177</v>
      </c>
      <c r="L885" s="44"/>
      <c r="M885" s="233" t="s">
        <v>1</v>
      </c>
      <c r="N885" s="234" t="s">
        <v>41</v>
      </c>
      <c r="O885" s="91"/>
      <c r="P885" s="235">
        <f>O885*H885</f>
        <v>0</v>
      </c>
      <c r="Q885" s="235">
        <v>0</v>
      </c>
      <c r="R885" s="235">
        <f>Q885*H885</f>
        <v>0</v>
      </c>
      <c r="S885" s="235">
        <v>0.01695</v>
      </c>
      <c r="T885" s="236">
        <f>S885*H885</f>
        <v>0.031645649999999997</v>
      </c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237" t="s">
        <v>227</v>
      </c>
      <c r="AT885" s="237" t="s">
        <v>173</v>
      </c>
      <c r="AU885" s="237" t="s">
        <v>86</v>
      </c>
      <c r="AY885" s="17" t="s">
        <v>171</v>
      </c>
      <c r="BE885" s="238">
        <f>IF(N885="základní",J885,0)</f>
        <v>0</v>
      </c>
      <c r="BF885" s="238">
        <f>IF(N885="snížená",J885,0)</f>
        <v>0</v>
      </c>
      <c r="BG885" s="238">
        <f>IF(N885="zákl. přenesená",J885,0)</f>
        <v>0</v>
      </c>
      <c r="BH885" s="238">
        <f>IF(N885="sníž. přenesená",J885,0)</f>
        <v>0</v>
      </c>
      <c r="BI885" s="238">
        <f>IF(N885="nulová",J885,0)</f>
        <v>0</v>
      </c>
      <c r="BJ885" s="17" t="s">
        <v>84</v>
      </c>
      <c r="BK885" s="238">
        <f>ROUND(I885*H885,2)</f>
        <v>0</v>
      </c>
      <c r="BL885" s="17" t="s">
        <v>227</v>
      </c>
      <c r="BM885" s="237" t="s">
        <v>1278</v>
      </c>
    </row>
    <row r="886" s="2" customFormat="1">
      <c r="A886" s="38"/>
      <c r="B886" s="39"/>
      <c r="C886" s="40"/>
      <c r="D886" s="239" t="s">
        <v>179</v>
      </c>
      <c r="E886" s="40"/>
      <c r="F886" s="240" t="s">
        <v>1279</v>
      </c>
      <c r="G886" s="40"/>
      <c r="H886" s="40"/>
      <c r="I886" s="241"/>
      <c r="J886" s="40"/>
      <c r="K886" s="40"/>
      <c r="L886" s="44"/>
      <c r="M886" s="242"/>
      <c r="N886" s="243"/>
      <c r="O886" s="91"/>
      <c r="P886" s="91"/>
      <c r="Q886" s="91"/>
      <c r="R886" s="91"/>
      <c r="S886" s="91"/>
      <c r="T886" s="92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17" t="s">
        <v>179</v>
      </c>
      <c r="AU886" s="17" t="s">
        <v>86</v>
      </c>
    </row>
    <row r="887" s="13" customFormat="1">
      <c r="A887" s="13"/>
      <c r="B887" s="244"/>
      <c r="C887" s="245"/>
      <c r="D887" s="246" t="s">
        <v>181</v>
      </c>
      <c r="E887" s="247" t="s">
        <v>1</v>
      </c>
      <c r="F887" s="248" t="s">
        <v>1280</v>
      </c>
      <c r="G887" s="245"/>
      <c r="H887" s="249">
        <v>1.867</v>
      </c>
      <c r="I887" s="250"/>
      <c r="J887" s="245"/>
      <c r="K887" s="245"/>
      <c r="L887" s="251"/>
      <c r="M887" s="252"/>
      <c r="N887" s="253"/>
      <c r="O887" s="253"/>
      <c r="P887" s="253"/>
      <c r="Q887" s="253"/>
      <c r="R887" s="253"/>
      <c r="S887" s="253"/>
      <c r="T887" s="254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55" t="s">
        <v>181</v>
      </c>
      <c r="AU887" s="255" t="s">
        <v>86</v>
      </c>
      <c r="AV887" s="13" t="s">
        <v>86</v>
      </c>
      <c r="AW887" s="13" t="s">
        <v>33</v>
      </c>
      <c r="AX887" s="13" t="s">
        <v>76</v>
      </c>
      <c r="AY887" s="255" t="s">
        <v>171</v>
      </c>
    </row>
    <row r="888" s="14" customFormat="1">
      <c r="A888" s="14"/>
      <c r="B888" s="256"/>
      <c r="C888" s="257"/>
      <c r="D888" s="246" t="s">
        <v>181</v>
      </c>
      <c r="E888" s="258" t="s">
        <v>1</v>
      </c>
      <c r="F888" s="259" t="s">
        <v>184</v>
      </c>
      <c r="G888" s="257"/>
      <c r="H888" s="260">
        <v>1.867</v>
      </c>
      <c r="I888" s="261"/>
      <c r="J888" s="257"/>
      <c r="K888" s="257"/>
      <c r="L888" s="262"/>
      <c r="M888" s="263"/>
      <c r="N888" s="264"/>
      <c r="O888" s="264"/>
      <c r="P888" s="264"/>
      <c r="Q888" s="264"/>
      <c r="R888" s="264"/>
      <c r="S888" s="264"/>
      <c r="T888" s="265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66" t="s">
        <v>181</v>
      </c>
      <c r="AU888" s="266" t="s">
        <v>86</v>
      </c>
      <c r="AV888" s="14" t="s">
        <v>178</v>
      </c>
      <c r="AW888" s="14" t="s">
        <v>33</v>
      </c>
      <c r="AX888" s="14" t="s">
        <v>84</v>
      </c>
      <c r="AY888" s="266" t="s">
        <v>171</v>
      </c>
    </row>
    <row r="889" s="2" customFormat="1" ht="24.15" customHeight="1">
      <c r="A889" s="38"/>
      <c r="B889" s="39"/>
      <c r="C889" s="226" t="s">
        <v>1281</v>
      </c>
      <c r="D889" s="226" t="s">
        <v>173</v>
      </c>
      <c r="E889" s="227" t="s">
        <v>1282</v>
      </c>
      <c r="F889" s="228" t="s">
        <v>1283</v>
      </c>
      <c r="G889" s="229" t="s">
        <v>176</v>
      </c>
      <c r="H889" s="230">
        <v>27.931000000000001</v>
      </c>
      <c r="I889" s="231"/>
      <c r="J889" s="232">
        <f>ROUND(I889*H889,2)</f>
        <v>0</v>
      </c>
      <c r="K889" s="228" t="s">
        <v>177</v>
      </c>
      <c r="L889" s="44"/>
      <c r="M889" s="233" t="s">
        <v>1</v>
      </c>
      <c r="N889" s="234" t="s">
        <v>41</v>
      </c>
      <c r="O889" s="91"/>
      <c r="P889" s="235">
        <f>O889*H889</f>
        <v>0</v>
      </c>
      <c r="Q889" s="235">
        <v>0</v>
      </c>
      <c r="R889" s="235">
        <f>Q889*H889</f>
        <v>0</v>
      </c>
      <c r="S889" s="235">
        <v>0.024649999999999998</v>
      </c>
      <c r="T889" s="236">
        <f>S889*H889</f>
        <v>0.68849914999999995</v>
      </c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R889" s="237" t="s">
        <v>227</v>
      </c>
      <c r="AT889" s="237" t="s">
        <v>173</v>
      </c>
      <c r="AU889" s="237" t="s">
        <v>86</v>
      </c>
      <c r="AY889" s="17" t="s">
        <v>171</v>
      </c>
      <c r="BE889" s="238">
        <f>IF(N889="základní",J889,0)</f>
        <v>0</v>
      </c>
      <c r="BF889" s="238">
        <f>IF(N889="snížená",J889,0)</f>
        <v>0</v>
      </c>
      <c r="BG889" s="238">
        <f>IF(N889="zákl. přenesená",J889,0)</f>
        <v>0</v>
      </c>
      <c r="BH889" s="238">
        <f>IF(N889="sníž. přenesená",J889,0)</f>
        <v>0</v>
      </c>
      <c r="BI889" s="238">
        <f>IF(N889="nulová",J889,0)</f>
        <v>0</v>
      </c>
      <c r="BJ889" s="17" t="s">
        <v>84</v>
      </c>
      <c r="BK889" s="238">
        <f>ROUND(I889*H889,2)</f>
        <v>0</v>
      </c>
      <c r="BL889" s="17" t="s">
        <v>227</v>
      </c>
      <c r="BM889" s="237" t="s">
        <v>1284</v>
      </c>
    </row>
    <row r="890" s="2" customFormat="1">
      <c r="A890" s="38"/>
      <c r="B890" s="39"/>
      <c r="C890" s="40"/>
      <c r="D890" s="239" t="s">
        <v>179</v>
      </c>
      <c r="E890" s="40"/>
      <c r="F890" s="240" t="s">
        <v>1285</v>
      </c>
      <c r="G890" s="40"/>
      <c r="H890" s="40"/>
      <c r="I890" s="241"/>
      <c r="J890" s="40"/>
      <c r="K890" s="40"/>
      <c r="L890" s="44"/>
      <c r="M890" s="242"/>
      <c r="N890" s="243"/>
      <c r="O890" s="91"/>
      <c r="P890" s="91"/>
      <c r="Q890" s="91"/>
      <c r="R890" s="91"/>
      <c r="S890" s="91"/>
      <c r="T890" s="92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T890" s="17" t="s">
        <v>179</v>
      </c>
      <c r="AU890" s="17" t="s">
        <v>86</v>
      </c>
    </row>
    <row r="891" s="13" customFormat="1">
      <c r="A891" s="13"/>
      <c r="B891" s="244"/>
      <c r="C891" s="245"/>
      <c r="D891" s="246" t="s">
        <v>181</v>
      </c>
      <c r="E891" s="247" t="s">
        <v>1</v>
      </c>
      <c r="F891" s="248" t="s">
        <v>1135</v>
      </c>
      <c r="G891" s="245"/>
      <c r="H891" s="249">
        <v>17.390999999999998</v>
      </c>
      <c r="I891" s="250"/>
      <c r="J891" s="245"/>
      <c r="K891" s="245"/>
      <c r="L891" s="251"/>
      <c r="M891" s="252"/>
      <c r="N891" s="253"/>
      <c r="O891" s="253"/>
      <c r="P891" s="253"/>
      <c r="Q891" s="253"/>
      <c r="R891" s="253"/>
      <c r="S891" s="253"/>
      <c r="T891" s="254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55" t="s">
        <v>181</v>
      </c>
      <c r="AU891" s="255" t="s">
        <v>86</v>
      </c>
      <c r="AV891" s="13" t="s">
        <v>86</v>
      </c>
      <c r="AW891" s="13" t="s">
        <v>33</v>
      </c>
      <c r="AX891" s="13" t="s">
        <v>76</v>
      </c>
      <c r="AY891" s="255" t="s">
        <v>171</v>
      </c>
    </row>
    <row r="892" s="13" customFormat="1">
      <c r="A892" s="13"/>
      <c r="B892" s="244"/>
      <c r="C892" s="245"/>
      <c r="D892" s="246" t="s">
        <v>181</v>
      </c>
      <c r="E892" s="247" t="s">
        <v>1</v>
      </c>
      <c r="F892" s="248" t="s">
        <v>1136</v>
      </c>
      <c r="G892" s="245"/>
      <c r="H892" s="249">
        <v>10.539999999999999</v>
      </c>
      <c r="I892" s="250"/>
      <c r="J892" s="245"/>
      <c r="K892" s="245"/>
      <c r="L892" s="251"/>
      <c r="M892" s="252"/>
      <c r="N892" s="253"/>
      <c r="O892" s="253"/>
      <c r="P892" s="253"/>
      <c r="Q892" s="253"/>
      <c r="R892" s="253"/>
      <c r="S892" s="253"/>
      <c r="T892" s="254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55" t="s">
        <v>181</v>
      </c>
      <c r="AU892" s="255" t="s">
        <v>86</v>
      </c>
      <c r="AV892" s="13" t="s">
        <v>86</v>
      </c>
      <c r="AW892" s="13" t="s">
        <v>33</v>
      </c>
      <c r="AX892" s="13" t="s">
        <v>76</v>
      </c>
      <c r="AY892" s="255" t="s">
        <v>171</v>
      </c>
    </row>
    <row r="893" s="14" customFormat="1">
      <c r="A893" s="14"/>
      <c r="B893" s="256"/>
      <c r="C893" s="257"/>
      <c r="D893" s="246" t="s">
        <v>181</v>
      </c>
      <c r="E893" s="258" t="s">
        <v>1</v>
      </c>
      <c r="F893" s="259" t="s">
        <v>184</v>
      </c>
      <c r="G893" s="257"/>
      <c r="H893" s="260">
        <v>27.930999999999997</v>
      </c>
      <c r="I893" s="261"/>
      <c r="J893" s="257"/>
      <c r="K893" s="257"/>
      <c r="L893" s="262"/>
      <c r="M893" s="263"/>
      <c r="N893" s="264"/>
      <c r="O893" s="264"/>
      <c r="P893" s="264"/>
      <c r="Q893" s="264"/>
      <c r="R893" s="264"/>
      <c r="S893" s="264"/>
      <c r="T893" s="265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6" t="s">
        <v>181</v>
      </c>
      <c r="AU893" s="266" t="s">
        <v>86</v>
      </c>
      <c r="AV893" s="14" t="s">
        <v>178</v>
      </c>
      <c r="AW893" s="14" t="s">
        <v>33</v>
      </c>
      <c r="AX893" s="14" t="s">
        <v>84</v>
      </c>
      <c r="AY893" s="266" t="s">
        <v>171</v>
      </c>
    </row>
    <row r="894" s="2" customFormat="1" ht="16.5" customHeight="1">
      <c r="A894" s="38"/>
      <c r="B894" s="39"/>
      <c r="C894" s="226" t="s">
        <v>755</v>
      </c>
      <c r="D894" s="226" t="s">
        <v>173</v>
      </c>
      <c r="E894" s="227" t="s">
        <v>1286</v>
      </c>
      <c r="F894" s="228" t="s">
        <v>1287</v>
      </c>
      <c r="G894" s="229" t="s">
        <v>176</v>
      </c>
      <c r="H894" s="230">
        <v>62.116</v>
      </c>
      <c r="I894" s="231"/>
      <c r="J894" s="232">
        <f>ROUND(I894*H894,2)</f>
        <v>0</v>
      </c>
      <c r="K894" s="228" t="s">
        <v>177</v>
      </c>
      <c r="L894" s="44"/>
      <c r="M894" s="233" t="s">
        <v>1</v>
      </c>
      <c r="N894" s="234" t="s">
        <v>41</v>
      </c>
      <c r="O894" s="91"/>
      <c r="P894" s="235">
        <f>O894*H894</f>
        <v>0</v>
      </c>
      <c r="Q894" s="235">
        <v>0</v>
      </c>
      <c r="R894" s="235">
        <f>Q894*H894</f>
        <v>0</v>
      </c>
      <c r="S894" s="235">
        <v>0.01098</v>
      </c>
      <c r="T894" s="236">
        <f>S894*H894</f>
        <v>0.68203367999999998</v>
      </c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R894" s="237" t="s">
        <v>227</v>
      </c>
      <c r="AT894" s="237" t="s">
        <v>173</v>
      </c>
      <c r="AU894" s="237" t="s">
        <v>86</v>
      </c>
      <c r="AY894" s="17" t="s">
        <v>171</v>
      </c>
      <c r="BE894" s="238">
        <f>IF(N894="základní",J894,0)</f>
        <v>0</v>
      </c>
      <c r="BF894" s="238">
        <f>IF(N894="snížená",J894,0)</f>
        <v>0</v>
      </c>
      <c r="BG894" s="238">
        <f>IF(N894="zákl. přenesená",J894,0)</f>
        <v>0</v>
      </c>
      <c r="BH894" s="238">
        <f>IF(N894="sníž. přenesená",J894,0)</f>
        <v>0</v>
      </c>
      <c r="BI894" s="238">
        <f>IF(N894="nulová",J894,0)</f>
        <v>0</v>
      </c>
      <c r="BJ894" s="17" t="s">
        <v>84</v>
      </c>
      <c r="BK894" s="238">
        <f>ROUND(I894*H894,2)</f>
        <v>0</v>
      </c>
      <c r="BL894" s="17" t="s">
        <v>227</v>
      </c>
      <c r="BM894" s="237" t="s">
        <v>1288</v>
      </c>
    </row>
    <row r="895" s="2" customFormat="1">
      <c r="A895" s="38"/>
      <c r="B895" s="39"/>
      <c r="C895" s="40"/>
      <c r="D895" s="239" t="s">
        <v>179</v>
      </c>
      <c r="E895" s="40"/>
      <c r="F895" s="240" t="s">
        <v>1289</v>
      </c>
      <c r="G895" s="40"/>
      <c r="H895" s="40"/>
      <c r="I895" s="241"/>
      <c r="J895" s="40"/>
      <c r="K895" s="40"/>
      <c r="L895" s="44"/>
      <c r="M895" s="242"/>
      <c r="N895" s="243"/>
      <c r="O895" s="91"/>
      <c r="P895" s="91"/>
      <c r="Q895" s="91"/>
      <c r="R895" s="91"/>
      <c r="S895" s="91"/>
      <c r="T895" s="92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T895" s="17" t="s">
        <v>179</v>
      </c>
      <c r="AU895" s="17" t="s">
        <v>86</v>
      </c>
    </row>
    <row r="896" s="13" customFormat="1">
      <c r="A896" s="13"/>
      <c r="B896" s="244"/>
      <c r="C896" s="245"/>
      <c r="D896" s="246" t="s">
        <v>181</v>
      </c>
      <c r="E896" s="247" t="s">
        <v>1</v>
      </c>
      <c r="F896" s="248" t="s">
        <v>1290</v>
      </c>
      <c r="G896" s="245"/>
      <c r="H896" s="249">
        <v>50.116</v>
      </c>
      <c r="I896" s="250"/>
      <c r="J896" s="245"/>
      <c r="K896" s="245"/>
      <c r="L896" s="251"/>
      <c r="M896" s="252"/>
      <c r="N896" s="253"/>
      <c r="O896" s="253"/>
      <c r="P896" s="253"/>
      <c r="Q896" s="253"/>
      <c r="R896" s="253"/>
      <c r="S896" s="253"/>
      <c r="T896" s="254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5" t="s">
        <v>181</v>
      </c>
      <c r="AU896" s="255" t="s">
        <v>86</v>
      </c>
      <c r="AV896" s="13" t="s">
        <v>86</v>
      </c>
      <c r="AW896" s="13" t="s">
        <v>33</v>
      </c>
      <c r="AX896" s="13" t="s">
        <v>76</v>
      </c>
      <c r="AY896" s="255" t="s">
        <v>171</v>
      </c>
    </row>
    <row r="897" s="13" customFormat="1">
      <c r="A897" s="13"/>
      <c r="B897" s="244"/>
      <c r="C897" s="245"/>
      <c r="D897" s="246" t="s">
        <v>181</v>
      </c>
      <c r="E897" s="247" t="s">
        <v>1</v>
      </c>
      <c r="F897" s="248" t="s">
        <v>1291</v>
      </c>
      <c r="G897" s="245"/>
      <c r="H897" s="249">
        <v>12</v>
      </c>
      <c r="I897" s="250"/>
      <c r="J897" s="245"/>
      <c r="K897" s="245"/>
      <c r="L897" s="251"/>
      <c r="M897" s="252"/>
      <c r="N897" s="253"/>
      <c r="O897" s="253"/>
      <c r="P897" s="253"/>
      <c r="Q897" s="253"/>
      <c r="R897" s="253"/>
      <c r="S897" s="253"/>
      <c r="T897" s="254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55" t="s">
        <v>181</v>
      </c>
      <c r="AU897" s="255" t="s">
        <v>86</v>
      </c>
      <c r="AV897" s="13" t="s">
        <v>86</v>
      </c>
      <c r="AW897" s="13" t="s">
        <v>33</v>
      </c>
      <c r="AX897" s="13" t="s">
        <v>76</v>
      </c>
      <c r="AY897" s="255" t="s">
        <v>171</v>
      </c>
    </row>
    <row r="898" s="14" customFormat="1">
      <c r="A898" s="14"/>
      <c r="B898" s="256"/>
      <c r="C898" s="257"/>
      <c r="D898" s="246" t="s">
        <v>181</v>
      </c>
      <c r="E898" s="258" t="s">
        <v>1</v>
      </c>
      <c r="F898" s="259" t="s">
        <v>184</v>
      </c>
      <c r="G898" s="257"/>
      <c r="H898" s="260">
        <v>62.116</v>
      </c>
      <c r="I898" s="261"/>
      <c r="J898" s="257"/>
      <c r="K898" s="257"/>
      <c r="L898" s="262"/>
      <c r="M898" s="263"/>
      <c r="N898" s="264"/>
      <c r="O898" s="264"/>
      <c r="P898" s="264"/>
      <c r="Q898" s="264"/>
      <c r="R898" s="264"/>
      <c r="S898" s="264"/>
      <c r="T898" s="265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66" t="s">
        <v>181</v>
      </c>
      <c r="AU898" s="266" t="s">
        <v>86</v>
      </c>
      <c r="AV898" s="14" t="s">
        <v>178</v>
      </c>
      <c r="AW898" s="14" t="s">
        <v>33</v>
      </c>
      <c r="AX898" s="14" t="s">
        <v>84</v>
      </c>
      <c r="AY898" s="266" t="s">
        <v>171</v>
      </c>
    </row>
    <row r="899" s="2" customFormat="1" ht="21.75" customHeight="1">
      <c r="A899" s="38"/>
      <c r="B899" s="39"/>
      <c r="C899" s="226" t="s">
        <v>1292</v>
      </c>
      <c r="D899" s="226" t="s">
        <v>173</v>
      </c>
      <c r="E899" s="227" t="s">
        <v>1293</v>
      </c>
      <c r="F899" s="228" t="s">
        <v>1294</v>
      </c>
      <c r="G899" s="229" t="s">
        <v>176</v>
      </c>
      <c r="H899" s="230">
        <v>24.530999999999999</v>
      </c>
      <c r="I899" s="231"/>
      <c r="J899" s="232">
        <f>ROUND(I899*H899,2)</f>
        <v>0</v>
      </c>
      <c r="K899" s="228" t="s">
        <v>177</v>
      </c>
      <c r="L899" s="44"/>
      <c r="M899" s="233" t="s">
        <v>1</v>
      </c>
      <c r="N899" s="234" t="s">
        <v>41</v>
      </c>
      <c r="O899" s="91"/>
      <c r="P899" s="235">
        <f>O899*H899</f>
        <v>0</v>
      </c>
      <c r="Q899" s="235">
        <v>0</v>
      </c>
      <c r="R899" s="235">
        <f>Q899*H899</f>
        <v>0</v>
      </c>
      <c r="S899" s="235">
        <v>0.01098</v>
      </c>
      <c r="T899" s="236">
        <f>S899*H899</f>
        <v>0.26935038</v>
      </c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R899" s="237" t="s">
        <v>227</v>
      </c>
      <c r="AT899" s="237" t="s">
        <v>173</v>
      </c>
      <c r="AU899" s="237" t="s">
        <v>86</v>
      </c>
      <c r="AY899" s="17" t="s">
        <v>171</v>
      </c>
      <c r="BE899" s="238">
        <f>IF(N899="základní",J899,0)</f>
        <v>0</v>
      </c>
      <c r="BF899" s="238">
        <f>IF(N899="snížená",J899,0)</f>
        <v>0</v>
      </c>
      <c r="BG899" s="238">
        <f>IF(N899="zákl. přenesená",J899,0)</f>
        <v>0</v>
      </c>
      <c r="BH899" s="238">
        <f>IF(N899="sníž. přenesená",J899,0)</f>
        <v>0</v>
      </c>
      <c r="BI899" s="238">
        <f>IF(N899="nulová",J899,0)</f>
        <v>0</v>
      </c>
      <c r="BJ899" s="17" t="s">
        <v>84</v>
      </c>
      <c r="BK899" s="238">
        <f>ROUND(I899*H899,2)</f>
        <v>0</v>
      </c>
      <c r="BL899" s="17" t="s">
        <v>227</v>
      </c>
      <c r="BM899" s="237" t="s">
        <v>1295</v>
      </c>
    </row>
    <row r="900" s="2" customFormat="1">
      <c r="A900" s="38"/>
      <c r="B900" s="39"/>
      <c r="C900" s="40"/>
      <c r="D900" s="239" t="s">
        <v>179</v>
      </c>
      <c r="E900" s="40"/>
      <c r="F900" s="240" t="s">
        <v>1296</v>
      </c>
      <c r="G900" s="40"/>
      <c r="H900" s="40"/>
      <c r="I900" s="241"/>
      <c r="J900" s="40"/>
      <c r="K900" s="40"/>
      <c r="L900" s="44"/>
      <c r="M900" s="242"/>
      <c r="N900" s="243"/>
      <c r="O900" s="91"/>
      <c r="P900" s="91"/>
      <c r="Q900" s="91"/>
      <c r="R900" s="91"/>
      <c r="S900" s="91"/>
      <c r="T900" s="92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T900" s="17" t="s">
        <v>179</v>
      </c>
      <c r="AU900" s="17" t="s">
        <v>86</v>
      </c>
    </row>
    <row r="901" s="13" customFormat="1">
      <c r="A901" s="13"/>
      <c r="B901" s="244"/>
      <c r="C901" s="245"/>
      <c r="D901" s="246" t="s">
        <v>181</v>
      </c>
      <c r="E901" s="247" t="s">
        <v>1</v>
      </c>
      <c r="F901" s="248" t="s">
        <v>1297</v>
      </c>
      <c r="G901" s="245"/>
      <c r="H901" s="249">
        <v>24.530999999999999</v>
      </c>
      <c r="I901" s="250"/>
      <c r="J901" s="245"/>
      <c r="K901" s="245"/>
      <c r="L901" s="251"/>
      <c r="M901" s="252"/>
      <c r="N901" s="253"/>
      <c r="O901" s="253"/>
      <c r="P901" s="253"/>
      <c r="Q901" s="253"/>
      <c r="R901" s="253"/>
      <c r="S901" s="253"/>
      <c r="T901" s="254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55" t="s">
        <v>181</v>
      </c>
      <c r="AU901" s="255" t="s">
        <v>86</v>
      </c>
      <c r="AV901" s="13" t="s">
        <v>86</v>
      </c>
      <c r="AW901" s="13" t="s">
        <v>33</v>
      </c>
      <c r="AX901" s="13" t="s">
        <v>76</v>
      </c>
      <c r="AY901" s="255" t="s">
        <v>171</v>
      </c>
    </row>
    <row r="902" s="14" customFormat="1">
      <c r="A902" s="14"/>
      <c r="B902" s="256"/>
      <c r="C902" s="257"/>
      <c r="D902" s="246" t="s">
        <v>181</v>
      </c>
      <c r="E902" s="258" t="s">
        <v>1</v>
      </c>
      <c r="F902" s="259" t="s">
        <v>189</v>
      </c>
      <c r="G902" s="257"/>
      <c r="H902" s="260">
        <v>24.530999999999999</v>
      </c>
      <c r="I902" s="261"/>
      <c r="J902" s="257"/>
      <c r="K902" s="257"/>
      <c r="L902" s="262"/>
      <c r="M902" s="263"/>
      <c r="N902" s="264"/>
      <c r="O902" s="264"/>
      <c r="P902" s="264"/>
      <c r="Q902" s="264"/>
      <c r="R902" s="264"/>
      <c r="S902" s="264"/>
      <c r="T902" s="265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66" t="s">
        <v>181</v>
      </c>
      <c r="AU902" s="266" t="s">
        <v>86</v>
      </c>
      <c r="AV902" s="14" t="s">
        <v>178</v>
      </c>
      <c r="AW902" s="14" t="s">
        <v>33</v>
      </c>
      <c r="AX902" s="14" t="s">
        <v>84</v>
      </c>
      <c r="AY902" s="266" t="s">
        <v>171</v>
      </c>
    </row>
    <row r="903" s="2" customFormat="1" ht="24.15" customHeight="1">
      <c r="A903" s="38"/>
      <c r="B903" s="39"/>
      <c r="C903" s="226" t="s">
        <v>759</v>
      </c>
      <c r="D903" s="226" t="s">
        <v>173</v>
      </c>
      <c r="E903" s="227" t="s">
        <v>1298</v>
      </c>
      <c r="F903" s="228" t="s">
        <v>1299</v>
      </c>
      <c r="G903" s="229" t="s">
        <v>536</v>
      </c>
      <c r="H903" s="230">
        <v>30</v>
      </c>
      <c r="I903" s="231"/>
      <c r="J903" s="232">
        <f>ROUND(I903*H903,2)</f>
        <v>0</v>
      </c>
      <c r="K903" s="228" t="s">
        <v>270</v>
      </c>
      <c r="L903" s="44"/>
      <c r="M903" s="233" t="s">
        <v>1</v>
      </c>
      <c r="N903" s="234" t="s">
        <v>41</v>
      </c>
      <c r="O903" s="91"/>
      <c r="P903" s="235">
        <f>O903*H903</f>
        <v>0</v>
      </c>
      <c r="Q903" s="235">
        <v>0</v>
      </c>
      <c r="R903" s="235">
        <f>Q903*H903</f>
        <v>0</v>
      </c>
      <c r="S903" s="235">
        <v>0</v>
      </c>
      <c r="T903" s="236">
        <f>S903*H903</f>
        <v>0</v>
      </c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R903" s="237" t="s">
        <v>227</v>
      </c>
      <c r="AT903" s="237" t="s">
        <v>173</v>
      </c>
      <c r="AU903" s="237" t="s">
        <v>86</v>
      </c>
      <c r="AY903" s="17" t="s">
        <v>171</v>
      </c>
      <c r="BE903" s="238">
        <f>IF(N903="základní",J903,0)</f>
        <v>0</v>
      </c>
      <c r="BF903" s="238">
        <f>IF(N903="snížená",J903,0)</f>
        <v>0</v>
      </c>
      <c r="BG903" s="238">
        <f>IF(N903="zákl. přenesená",J903,0)</f>
        <v>0</v>
      </c>
      <c r="BH903" s="238">
        <f>IF(N903="sníž. přenesená",J903,0)</f>
        <v>0</v>
      </c>
      <c r="BI903" s="238">
        <f>IF(N903="nulová",J903,0)</f>
        <v>0</v>
      </c>
      <c r="BJ903" s="17" t="s">
        <v>84</v>
      </c>
      <c r="BK903" s="238">
        <f>ROUND(I903*H903,2)</f>
        <v>0</v>
      </c>
      <c r="BL903" s="17" t="s">
        <v>227</v>
      </c>
      <c r="BM903" s="237" t="s">
        <v>1300</v>
      </c>
    </row>
    <row r="904" s="2" customFormat="1" ht="24.15" customHeight="1">
      <c r="A904" s="38"/>
      <c r="B904" s="39"/>
      <c r="C904" s="226" t="s">
        <v>1301</v>
      </c>
      <c r="D904" s="226" t="s">
        <v>173</v>
      </c>
      <c r="E904" s="227" t="s">
        <v>1302</v>
      </c>
      <c r="F904" s="228" t="s">
        <v>1303</v>
      </c>
      <c r="G904" s="229" t="s">
        <v>176</v>
      </c>
      <c r="H904" s="230">
        <v>8.3200000000000003</v>
      </c>
      <c r="I904" s="231"/>
      <c r="J904" s="232">
        <f>ROUND(I904*H904,2)</f>
        <v>0</v>
      </c>
      <c r="K904" s="228" t="s">
        <v>177</v>
      </c>
      <c r="L904" s="44"/>
      <c r="M904" s="233" t="s">
        <v>1</v>
      </c>
      <c r="N904" s="234" t="s">
        <v>41</v>
      </c>
      <c r="O904" s="91"/>
      <c r="P904" s="235">
        <f>O904*H904</f>
        <v>0</v>
      </c>
      <c r="Q904" s="235">
        <v>0.00025000000000000001</v>
      </c>
      <c r="R904" s="235">
        <f>Q904*H904</f>
        <v>0.0020800000000000003</v>
      </c>
      <c r="S904" s="235">
        <v>0</v>
      </c>
      <c r="T904" s="236">
        <f>S904*H904</f>
        <v>0</v>
      </c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R904" s="237" t="s">
        <v>227</v>
      </c>
      <c r="AT904" s="237" t="s">
        <v>173</v>
      </c>
      <c r="AU904" s="237" t="s">
        <v>86</v>
      </c>
      <c r="AY904" s="17" t="s">
        <v>171</v>
      </c>
      <c r="BE904" s="238">
        <f>IF(N904="základní",J904,0)</f>
        <v>0</v>
      </c>
      <c r="BF904" s="238">
        <f>IF(N904="snížená",J904,0)</f>
        <v>0</v>
      </c>
      <c r="BG904" s="238">
        <f>IF(N904="zákl. přenesená",J904,0)</f>
        <v>0</v>
      </c>
      <c r="BH904" s="238">
        <f>IF(N904="sníž. přenesená",J904,0)</f>
        <v>0</v>
      </c>
      <c r="BI904" s="238">
        <f>IF(N904="nulová",J904,0)</f>
        <v>0</v>
      </c>
      <c r="BJ904" s="17" t="s">
        <v>84</v>
      </c>
      <c r="BK904" s="238">
        <f>ROUND(I904*H904,2)</f>
        <v>0</v>
      </c>
      <c r="BL904" s="17" t="s">
        <v>227</v>
      </c>
      <c r="BM904" s="237" t="s">
        <v>1304</v>
      </c>
    </row>
    <row r="905" s="2" customFormat="1">
      <c r="A905" s="38"/>
      <c r="B905" s="39"/>
      <c r="C905" s="40"/>
      <c r="D905" s="239" t="s">
        <v>179</v>
      </c>
      <c r="E905" s="40"/>
      <c r="F905" s="240" t="s">
        <v>1305</v>
      </c>
      <c r="G905" s="40"/>
      <c r="H905" s="40"/>
      <c r="I905" s="241"/>
      <c r="J905" s="40"/>
      <c r="K905" s="40"/>
      <c r="L905" s="44"/>
      <c r="M905" s="242"/>
      <c r="N905" s="243"/>
      <c r="O905" s="91"/>
      <c r="P905" s="91"/>
      <c r="Q905" s="91"/>
      <c r="R905" s="91"/>
      <c r="S905" s="91"/>
      <c r="T905" s="92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T905" s="17" t="s">
        <v>179</v>
      </c>
      <c r="AU905" s="17" t="s">
        <v>86</v>
      </c>
    </row>
    <row r="906" s="13" customFormat="1">
      <c r="A906" s="13"/>
      <c r="B906" s="244"/>
      <c r="C906" s="245"/>
      <c r="D906" s="246" t="s">
        <v>181</v>
      </c>
      <c r="E906" s="247" t="s">
        <v>1</v>
      </c>
      <c r="F906" s="248" t="s">
        <v>1306</v>
      </c>
      <c r="G906" s="245"/>
      <c r="H906" s="249">
        <v>8.3200000000000003</v>
      </c>
      <c r="I906" s="250"/>
      <c r="J906" s="245"/>
      <c r="K906" s="245"/>
      <c r="L906" s="251"/>
      <c r="M906" s="252"/>
      <c r="N906" s="253"/>
      <c r="O906" s="253"/>
      <c r="P906" s="253"/>
      <c r="Q906" s="253"/>
      <c r="R906" s="253"/>
      <c r="S906" s="253"/>
      <c r="T906" s="254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55" t="s">
        <v>181</v>
      </c>
      <c r="AU906" s="255" t="s">
        <v>86</v>
      </c>
      <c r="AV906" s="13" t="s">
        <v>86</v>
      </c>
      <c r="AW906" s="13" t="s">
        <v>33</v>
      </c>
      <c r="AX906" s="13" t="s">
        <v>76</v>
      </c>
      <c r="AY906" s="255" t="s">
        <v>171</v>
      </c>
    </row>
    <row r="907" s="14" customFormat="1">
      <c r="A907" s="14"/>
      <c r="B907" s="256"/>
      <c r="C907" s="257"/>
      <c r="D907" s="246" t="s">
        <v>181</v>
      </c>
      <c r="E907" s="258" t="s">
        <v>1</v>
      </c>
      <c r="F907" s="259" t="s">
        <v>189</v>
      </c>
      <c r="G907" s="257"/>
      <c r="H907" s="260">
        <v>8.3200000000000003</v>
      </c>
      <c r="I907" s="261"/>
      <c r="J907" s="257"/>
      <c r="K907" s="257"/>
      <c r="L907" s="262"/>
      <c r="M907" s="263"/>
      <c r="N907" s="264"/>
      <c r="O907" s="264"/>
      <c r="P907" s="264"/>
      <c r="Q907" s="264"/>
      <c r="R907" s="264"/>
      <c r="S907" s="264"/>
      <c r="T907" s="265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66" t="s">
        <v>181</v>
      </c>
      <c r="AU907" s="266" t="s">
        <v>86</v>
      </c>
      <c r="AV907" s="14" t="s">
        <v>178</v>
      </c>
      <c r="AW907" s="14" t="s">
        <v>33</v>
      </c>
      <c r="AX907" s="14" t="s">
        <v>84</v>
      </c>
      <c r="AY907" s="266" t="s">
        <v>171</v>
      </c>
    </row>
    <row r="908" s="2" customFormat="1" ht="33" customHeight="1">
      <c r="A908" s="38"/>
      <c r="B908" s="39"/>
      <c r="C908" s="226" t="s">
        <v>764</v>
      </c>
      <c r="D908" s="226" t="s">
        <v>173</v>
      </c>
      <c r="E908" s="227" t="s">
        <v>1307</v>
      </c>
      <c r="F908" s="228" t="s">
        <v>1308</v>
      </c>
      <c r="G908" s="229" t="s">
        <v>176</v>
      </c>
      <c r="H908" s="230">
        <v>144.18000000000001</v>
      </c>
      <c r="I908" s="231"/>
      <c r="J908" s="232">
        <f>ROUND(I908*H908,2)</f>
        <v>0</v>
      </c>
      <c r="K908" s="228" t="s">
        <v>177</v>
      </c>
      <c r="L908" s="44"/>
      <c r="M908" s="233" t="s">
        <v>1</v>
      </c>
      <c r="N908" s="234" t="s">
        <v>41</v>
      </c>
      <c r="O908" s="91"/>
      <c r="P908" s="235">
        <f>O908*H908</f>
        <v>0</v>
      </c>
      <c r="Q908" s="235">
        <v>0.00025000000000000001</v>
      </c>
      <c r="R908" s="235">
        <f>Q908*H908</f>
        <v>0.036045000000000001</v>
      </c>
      <c r="S908" s="235">
        <v>0</v>
      </c>
      <c r="T908" s="236">
        <f>S908*H908</f>
        <v>0</v>
      </c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R908" s="237" t="s">
        <v>227</v>
      </c>
      <c r="AT908" s="237" t="s">
        <v>173</v>
      </c>
      <c r="AU908" s="237" t="s">
        <v>86</v>
      </c>
      <c r="AY908" s="17" t="s">
        <v>171</v>
      </c>
      <c r="BE908" s="238">
        <f>IF(N908="základní",J908,0)</f>
        <v>0</v>
      </c>
      <c r="BF908" s="238">
        <f>IF(N908="snížená",J908,0)</f>
        <v>0</v>
      </c>
      <c r="BG908" s="238">
        <f>IF(N908="zákl. přenesená",J908,0)</f>
        <v>0</v>
      </c>
      <c r="BH908" s="238">
        <f>IF(N908="sníž. přenesená",J908,0)</f>
        <v>0</v>
      </c>
      <c r="BI908" s="238">
        <f>IF(N908="nulová",J908,0)</f>
        <v>0</v>
      </c>
      <c r="BJ908" s="17" t="s">
        <v>84</v>
      </c>
      <c r="BK908" s="238">
        <f>ROUND(I908*H908,2)</f>
        <v>0</v>
      </c>
      <c r="BL908" s="17" t="s">
        <v>227</v>
      </c>
      <c r="BM908" s="237" t="s">
        <v>1309</v>
      </c>
    </row>
    <row r="909" s="2" customFormat="1">
      <c r="A909" s="38"/>
      <c r="B909" s="39"/>
      <c r="C909" s="40"/>
      <c r="D909" s="239" t="s">
        <v>179</v>
      </c>
      <c r="E909" s="40"/>
      <c r="F909" s="240" t="s">
        <v>1310</v>
      </c>
      <c r="G909" s="40"/>
      <c r="H909" s="40"/>
      <c r="I909" s="241"/>
      <c r="J909" s="40"/>
      <c r="K909" s="40"/>
      <c r="L909" s="44"/>
      <c r="M909" s="242"/>
      <c r="N909" s="243"/>
      <c r="O909" s="91"/>
      <c r="P909" s="91"/>
      <c r="Q909" s="91"/>
      <c r="R909" s="91"/>
      <c r="S909" s="91"/>
      <c r="T909" s="92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T909" s="17" t="s">
        <v>179</v>
      </c>
      <c r="AU909" s="17" t="s">
        <v>86</v>
      </c>
    </row>
    <row r="910" s="13" customFormat="1">
      <c r="A910" s="13"/>
      <c r="B910" s="244"/>
      <c r="C910" s="245"/>
      <c r="D910" s="246" t="s">
        <v>181</v>
      </c>
      <c r="E910" s="247" t="s">
        <v>1</v>
      </c>
      <c r="F910" s="248" t="s">
        <v>1311</v>
      </c>
      <c r="G910" s="245"/>
      <c r="H910" s="249">
        <v>3.7200000000000002</v>
      </c>
      <c r="I910" s="250"/>
      <c r="J910" s="245"/>
      <c r="K910" s="245"/>
      <c r="L910" s="251"/>
      <c r="M910" s="252"/>
      <c r="N910" s="253"/>
      <c r="O910" s="253"/>
      <c r="P910" s="253"/>
      <c r="Q910" s="253"/>
      <c r="R910" s="253"/>
      <c r="S910" s="253"/>
      <c r="T910" s="254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55" t="s">
        <v>181</v>
      </c>
      <c r="AU910" s="255" t="s">
        <v>86</v>
      </c>
      <c r="AV910" s="13" t="s">
        <v>86</v>
      </c>
      <c r="AW910" s="13" t="s">
        <v>33</v>
      </c>
      <c r="AX910" s="13" t="s">
        <v>76</v>
      </c>
      <c r="AY910" s="255" t="s">
        <v>171</v>
      </c>
    </row>
    <row r="911" s="13" customFormat="1">
      <c r="A911" s="13"/>
      <c r="B911" s="244"/>
      <c r="C911" s="245"/>
      <c r="D911" s="246" t="s">
        <v>181</v>
      </c>
      <c r="E911" s="247" t="s">
        <v>1</v>
      </c>
      <c r="F911" s="248" t="s">
        <v>1312</v>
      </c>
      <c r="G911" s="245"/>
      <c r="H911" s="249">
        <v>2.25</v>
      </c>
      <c r="I911" s="250"/>
      <c r="J911" s="245"/>
      <c r="K911" s="245"/>
      <c r="L911" s="251"/>
      <c r="M911" s="252"/>
      <c r="N911" s="253"/>
      <c r="O911" s="253"/>
      <c r="P911" s="253"/>
      <c r="Q911" s="253"/>
      <c r="R911" s="253"/>
      <c r="S911" s="253"/>
      <c r="T911" s="254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55" t="s">
        <v>181</v>
      </c>
      <c r="AU911" s="255" t="s">
        <v>86</v>
      </c>
      <c r="AV911" s="13" t="s">
        <v>86</v>
      </c>
      <c r="AW911" s="13" t="s">
        <v>33</v>
      </c>
      <c r="AX911" s="13" t="s">
        <v>76</v>
      </c>
      <c r="AY911" s="255" t="s">
        <v>171</v>
      </c>
    </row>
    <row r="912" s="13" customFormat="1">
      <c r="A912" s="13"/>
      <c r="B912" s="244"/>
      <c r="C912" s="245"/>
      <c r="D912" s="246" t="s">
        <v>181</v>
      </c>
      <c r="E912" s="247" t="s">
        <v>1</v>
      </c>
      <c r="F912" s="248" t="s">
        <v>1313</v>
      </c>
      <c r="G912" s="245"/>
      <c r="H912" s="249">
        <v>3.5800000000000001</v>
      </c>
      <c r="I912" s="250"/>
      <c r="J912" s="245"/>
      <c r="K912" s="245"/>
      <c r="L912" s="251"/>
      <c r="M912" s="252"/>
      <c r="N912" s="253"/>
      <c r="O912" s="253"/>
      <c r="P912" s="253"/>
      <c r="Q912" s="253"/>
      <c r="R912" s="253"/>
      <c r="S912" s="253"/>
      <c r="T912" s="254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5" t="s">
        <v>181</v>
      </c>
      <c r="AU912" s="255" t="s">
        <v>86</v>
      </c>
      <c r="AV912" s="13" t="s">
        <v>86</v>
      </c>
      <c r="AW912" s="13" t="s">
        <v>33</v>
      </c>
      <c r="AX912" s="13" t="s">
        <v>76</v>
      </c>
      <c r="AY912" s="255" t="s">
        <v>171</v>
      </c>
    </row>
    <row r="913" s="13" customFormat="1">
      <c r="A913" s="13"/>
      <c r="B913" s="244"/>
      <c r="C913" s="245"/>
      <c r="D913" s="246" t="s">
        <v>181</v>
      </c>
      <c r="E913" s="247" t="s">
        <v>1</v>
      </c>
      <c r="F913" s="248" t="s">
        <v>1314</v>
      </c>
      <c r="G913" s="245"/>
      <c r="H913" s="249">
        <v>3.1099999999999999</v>
      </c>
      <c r="I913" s="250"/>
      <c r="J913" s="245"/>
      <c r="K913" s="245"/>
      <c r="L913" s="251"/>
      <c r="M913" s="252"/>
      <c r="N913" s="253"/>
      <c r="O913" s="253"/>
      <c r="P913" s="253"/>
      <c r="Q913" s="253"/>
      <c r="R913" s="253"/>
      <c r="S913" s="253"/>
      <c r="T913" s="254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55" t="s">
        <v>181</v>
      </c>
      <c r="AU913" s="255" t="s">
        <v>86</v>
      </c>
      <c r="AV913" s="13" t="s">
        <v>86</v>
      </c>
      <c r="AW913" s="13" t="s">
        <v>33</v>
      </c>
      <c r="AX913" s="13" t="s">
        <v>76</v>
      </c>
      <c r="AY913" s="255" t="s">
        <v>171</v>
      </c>
    </row>
    <row r="914" s="13" customFormat="1">
      <c r="A914" s="13"/>
      <c r="B914" s="244"/>
      <c r="C914" s="245"/>
      <c r="D914" s="246" t="s">
        <v>181</v>
      </c>
      <c r="E914" s="247" t="s">
        <v>1</v>
      </c>
      <c r="F914" s="248" t="s">
        <v>1315</v>
      </c>
      <c r="G914" s="245"/>
      <c r="H914" s="249">
        <v>3.8100000000000001</v>
      </c>
      <c r="I914" s="250"/>
      <c r="J914" s="245"/>
      <c r="K914" s="245"/>
      <c r="L914" s="251"/>
      <c r="M914" s="252"/>
      <c r="N914" s="253"/>
      <c r="O914" s="253"/>
      <c r="P914" s="253"/>
      <c r="Q914" s="253"/>
      <c r="R914" s="253"/>
      <c r="S914" s="253"/>
      <c r="T914" s="254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55" t="s">
        <v>181</v>
      </c>
      <c r="AU914" s="255" t="s">
        <v>86</v>
      </c>
      <c r="AV914" s="13" t="s">
        <v>86</v>
      </c>
      <c r="AW914" s="13" t="s">
        <v>33</v>
      </c>
      <c r="AX914" s="13" t="s">
        <v>76</v>
      </c>
      <c r="AY914" s="255" t="s">
        <v>171</v>
      </c>
    </row>
    <row r="915" s="13" customFormat="1">
      <c r="A915" s="13"/>
      <c r="B915" s="244"/>
      <c r="C915" s="245"/>
      <c r="D915" s="246" t="s">
        <v>181</v>
      </c>
      <c r="E915" s="247" t="s">
        <v>1</v>
      </c>
      <c r="F915" s="248" t="s">
        <v>1316</v>
      </c>
      <c r="G915" s="245"/>
      <c r="H915" s="249">
        <v>11.699999999999999</v>
      </c>
      <c r="I915" s="250"/>
      <c r="J915" s="245"/>
      <c r="K915" s="245"/>
      <c r="L915" s="251"/>
      <c r="M915" s="252"/>
      <c r="N915" s="253"/>
      <c r="O915" s="253"/>
      <c r="P915" s="253"/>
      <c r="Q915" s="253"/>
      <c r="R915" s="253"/>
      <c r="S915" s="253"/>
      <c r="T915" s="254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55" t="s">
        <v>181</v>
      </c>
      <c r="AU915" s="255" t="s">
        <v>86</v>
      </c>
      <c r="AV915" s="13" t="s">
        <v>86</v>
      </c>
      <c r="AW915" s="13" t="s">
        <v>33</v>
      </c>
      <c r="AX915" s="13" t="s">
        <v>76</v>
      </c>
      <c r="AY915" s="255" t="s">
        <v>171</v>
      </c>
    </row>
    <row r="916" s="13" customFormat="1">
      <c r="A916" s="13"/>
      <c r="B916" s="244"/>
      <c r="C916" s="245"/>
      <c r="D916" s="246" t="s">
        <v>181</v>
      </c>
      <c r="E916" s="247" t="s">
        <v>1</v>
      </c>
      <c r="F916" s="248" t="s">
        <v>1317</v>
      </c>
      <c r="G916" s="245"/>
      <c r="H916" s="249">
        <v>1.3500000000000001</v>
      </c>
      <c r="I916" s="250"/>
      <c r="J916" s="245"/>
      <c r="K916" s="245"/>
      <c r="L916" s="251"/>
      <c r="M916" s="252"/>
      <c r="N916" s="253"/>
      <c r="O916" s="253"/>
      <c r="P916" s="253"/>
      <c r="Q916" s="253"/>
      <c r="R916" s="253"/>
      <c r="S916" s="253"/>
      <c r="T916" s="25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55" t="s">
        <v>181</v>
      </c>
      <c r="AU916" s="255" t="s">
        <v>86</v>
      </c>
      <c r="AV916" s="13" t="s">
        <v>86</v>
      </c>
      <c r="AW916" s="13" t="s">
        <v>33</v>
      </c>
      <c r="AX916" s="13" t="s">
        <v>76</v>
      </c>
      <c r="AY916" s="255" t="s">
        <v>171</v>
      </c>
    </row>
    <row r="917" s="13" customFormat="1">
      <c r="A917" s="13"/>
      <c r="B917" s="244"/>
      <c r="C917" s="245"/>
      <c r="D917" s="246" t="s">
        <v>181</v>
      </c>
      <c r="E917" s="247" t="s">
        <v>1</v>
      </c>
      <c r="F917" s="248" t="s">
        <v>1318</v>
      </c>
      <c r="G917" s="245"/>
      <c r="H917" s="249">
        <v>3.48</v>
      </c>
      <c r="I917" s="250"/>
      <c r="J917" s="245"/>
      <c r="K917" s="245"/>
      <c r="L917" s="251"/>
      <c r="M917" s="252"/>
      <c r="N917" s="253"/>
      <c r="O917" s="253"/>
      <c r="P917" s="253"/>
      <c r="Q917" s="253"/>
      <c r="R917" s="253"/>
      <c r="S917" s="253"/>
      <c r="T917" s="254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55" t="s">
        <v>181</v>
      </c>
      <c r="AU917" s="255" t="s">
        <v>86</v>
      </c>
      <c r="AV917" s="13" t="s">
        <v>86</v>
      </c>
      <c r="AW917" s="13" t="s">
        <v>33</v>
      </c>
      <c r="AX917" s="13" t="s">
        <v>76</v>
      </c>
      <c r="AY917" s="255" t="s">
        <v>171</v>
      </c>
    </row>
    <row r="918" s="13" customFormat="1">
      <c r="A918" s="13"/>
      <c r="B918" s="244"/>
      <c r="C918" s="245"/>
      <c r="D918" s="246" t="s">
        <v>181</v>
      </c>
      <c r="E918" s="247" t="s">
        <v>1</v>
      </c>
      <c r="F918" s="248" t="s">
        <v>1319</v>
      </c>
      <c r="G918" s="245"/>
      <c r="H918" s="249">
        <v>55.380000000000003</v>
      </c>
      <c r="I918" s="250"/>
      <c r="J918" s="245"/>
      <c r="K918" s="245"/>
      <c r="L918" s="251"/>
      <c r="M918" s="252"/>
      <c r="N918" s="253"/>
      <c r="O918" s="253"/>
      <c r="P918" s="253"/>
      <c r="Q918" s="253"/>
      <c r="R918" s="253"/>
      <c r="S918" s="253"/>
      <c r="T918" s="254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55" t="s">
        <v>181</v>
      </c>
      <c r="AU918" s="255" t="s">
        <v>86</v>
      </c>
      <c r="AV918" s="13" t="s">
        <v>86</v>
      </c>
      <c r="AW918" s="13" t="s">
        <v>33</v>
      </c>
      <c r="AX918" s="13" t="s">
        <v>76</v>
      </c>
      <c r="AY918" s="255" t="s">
        <v>171</v>
      </c>
    </row>
    <row r="919" s="13" customFormat="1">
      <c r="A919" s="13"/>
      <c r="B919" s="244"/>
      <c r="C919" s="245"/>
      <c r="D919" s="246" t="s">
        <v>181</v>
      </c>
      <c r="E919" s="247" t="s">
        <v>1</v>
      </c>
      <c r="F919" s="248" t="s">
        <v>1320</v>
      </c>
      <c r="G919" s="245"/>
      <c r="H919" s="249">
        <v>55.799999999999997</v>
      </c>
      <c r="I919" s="250"/>
      <c r="J919" s="245"/>
      <c r="K919" s="245"/>
      <c r="L919" s="251"/>
      <c r="M919" s="252"/>
      <c r="N919" s="253"/>
      <c r="O919" s="253"/>
      <c r="P919" s="253"/>
      <c r="Q919" s="253"/>
      <c r="R919" s="253"/>
      <c r="S919" s="253"/>
      <c r="T919" s="254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55" t="s">
        <v>181</v>
      </c>
      <c r="AU919" s="255" t="s">
        <v>86</v>
      </c>
      <c r="AV919" s="13" t="s">
        <v>86</v>
      </c>
      <c r="AW919" s="13" t="s">
        <v>33</v>
      </c>
      <c r="AX919" s="13" t="s">
        <v>76</v>
      </c>
      <c r="AY919" s="255" t="s">
        <v>171</v>
      </c>
    </row>
    <row r="920" s="14" customFormat="1">
      <c r="A920" s="14"/>
      <c r="B920" s="256"/>
      <c r="C920" s="257"/>
      <c r="D920" s="246" t="s">
        <v>181</v>
      </c>
      <c r="E920" s="258" t="s">
        <v>1</v>
      </c>
      <c r="F920" s="259" t="s">
        <v>184</v>
      </c>
      <c r="G920" s="257"/>
      <c r="H920" s="260">
        <v>144.18000000000001</v>
      </c>
      <c r="I920" s="261"/>
      <c r="J920" s="257"/>
      <c r="K920" s="257"/>
      <c r="L920" s="262"/>
      <c r="M920" s="263"/>
      <c r="N920" s="264"/>
      <c r="O920" s="264"/>
      <c r="P920" s="264"/>
      <c r="Q920" s="264"/>
      <c r="R920" s="264"/>
      <c r="S920" s="264"/>
      <c r="T920" s="265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66" t="s">
        <v>181</v>
      </c>
      <c r="AU920" s="266" t="s">
        <v>86</v>
      </c>
      <c r="AV920" s="14" t="s">
        <v>178</v>
      </c>
      <c r="AW920" s="14" t="s">
        <v>33</v>
      </c>
      <c r="AX920" s="14" t="s">
        <v>84</v>
      </c>
      <c r="AY920" s="266" t="s">
        <v>171</v>
      </c>
    </row>
    <row r="921" s="2" customFormat="1" ht="24.15" customHeight="1">
      <c r="A921" s="38"/>
      <c r="B921" s="39"/>
      <c r="C921" s="267" t="s">
        <v>1321</v>
      </c>
      <c r="D921" s="267" t="s">
        <v>304</v>
      </c>
      <c r="E921" s="268" t="s">
        <v>1322</v>
      </c>
      <c r="F921" s="269" t="s">
        <v>1323</v>
      </c>
      <c r="G921" s="270" t="s">
        <v>176</v>
      </c>
      <c r="H921" s="271">
        <v>152.5</v>
      </c>
      <c r="I921" s="272"/>
      <c r="J921" s="273">
        <f>ROUND(I921*H921,2)</f>
        <v>0</v>
      </c>
      <c r="K921" s="269" t="s">
        <v>177</v>
      </c>
      <c r="L921" s="274"/>
      <c r="M921" s="275" t="s">
        <v>1</v>
      </c>
      <c r="N921" s="276" t="s">
        <v>41</v>
      </c>
      <c r="O921" s="91"/>
      <c r="P921" s="235">
        <f>O921*H921</f>
        <v>0</v>
      </c>
      <c r="Q921" s="235">
        <v>0.036420000000000001</v>
      </c>
      <c r="R921" s="235">
        <f>Q921*H921</f>
        <v>5.5540500000000002</v>
      </c>
      <c r="S921" s="235">
        <v>0</v>
      </c>
      <c r="T921" s="236">
        <f>S921*H921</f>
        <v>0</v>
      </c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R921" s="237" t="s">
        <v>271</v>
      </c>
      <c r="AT921" s="237" t="s">
        <v>304</v>
      </c>
      <c r="AU921" s="237" t="s">
        <v>86</v>
      </c>
      <c r="AY921" s="17" t="s">
        <v>171</v>
      </c>
      <c r="BE921" s="238">
        <f>IF(N921="základní",J921,0)</f>
        <v>0</v>
      </c>
      <c r="BF921" s="238">
        <f>IF(N921="snížená",J921,0)</f>
        <v>0</v>
      </c>
      <c r="BG921" s="238">
        <f>IF(N921="zákl. přenesená",J921,0)</f>
        <v>0</v>
      </c>
      <c r="BH921" s="238">
        <f>IF(N921="sníž. přenesená",J921,0)</f>
        <v>0</v>
      </c>
      <c r="BI921" s="238">
        <f>IF(N921="nulová",J921,0)</f>
        <v>0</v>
      </c>
      <c r="BJ921" s="17" t="s">
        <v>84</v>
      </c>
      <c r="BK921" s="238">
        <f>ROUND(I921*H921,2)</f>
        <v>0</v>
      </c>
      <c r="BL921" s="17" t="s">
        <v>227</v>
      </c>
      <c r="BM921" s="237" t="s">
        <v>1324</v>
      </c>
    </row>
    <row r="922" s="2" customFormat="1" ht="24.15" customHeight="1">
      <c r="A922" s="38"/>
      <c r="B922" s="39"/>
      <c r="C922" s="226" t="s">
        <v>770</v>
      </c>
      <c r="D922" s="226" t="s">
        <v>173</v>
      </c>
      <c r="E922" s="227" t="s">
        <v>1325</v>
      </c>
      <c r="F922" s="228" t="s">
        <v>1326</v>
      </c>
      <c r="G922" s="229" t="s">
        <v>536</v>
      </c>
      <c r="H922" s="230">
        <v>3</v>
      </c>
      <c r="I922" s="231"/>
      <c r="J922" s="232">
        <f>ROUND(I922*H922,2)</f>
        <v>0</v>
      </c>
      <c r="K922" s="228" t="s">
        <v>177</v>
      </c>
      <c r="L922" s="44"/>
      <c r="M922" s="233" t="s">
        <v>1</v>
      </c>
      <c r="N922" s="234" t="s">
        <v>41</v>
      </c>
      <c r="O922" s="91"/>
      <c r="P922" s="235">
        <f>O922*H922</f>
        <v>0</v>
      </c>
      <c r="Q922" s="235">
        <v>0.00025999999999999998</v>
      </c>
      <c r="R922" s="235">
        <f>Q922*H922</f>
        <v>0.00077999999999999988</v>
      </c>
      <c r="S922" s="235">
        <v>0</v>
      </c>
      <c r="T922" s="236">
        <f>S922*H922</f>
        <v>0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237" t="s">
        <v>227</v>
      </c>
      <c r="AT922" s="237" t="s">
        <v>173</v>
      </c>
      <c r="AU922" s="237" t="s">
        <v>86</v>
      </c>
      <c r="AY922" s="17" t="s">
        <v>171</v>
      </c>
      <c r="BE922" s="238">
        <f>IF(N922="základní",J922,0)</f>
        <v>0</v>
      </c>
      <c r="BF922" s="238">
        <f>IF(N922="snížená",J922,0)</f>
        <v>0</v>
      </c>
      <c r="BG922" s="238">
        <f>IF(N922="zákl. přenesená",J922,0)</f>
        <v>0</v>
      </c>
      <c r="BH922" s="238">
        <f>IF(N922="sníž. přenesená",J922,0)</f>
        <v>0</v>
      </c>
      <c r="BI922" s="238">
        <f>IF(N922="nulová",J922,0)</f>
        <v>0</v>
      </c>
      <c r="BJ922" s="17" t="s">
        <v>84</v>
      </c>
      <c r="BK922" s="238">
        <f>ROUND(I922*H922,2)</f>
        <v>0</v>
      </c>
      <c r="BL922" s="17" t="s">
        <v>227</v>
      </c>
      <c r="BM922" s="237" t="s">
        <v>1327</v>
      </c>
    </row>
    <row r="923" s="2" customFormat="1">
      <c r="A923" s="38"/>
      <c r="B923" s="39"/>
      <c r="C923" s="40"/>
      <c r="D923" s="239" t="s">
        <v>179</v>
      </c>
      <c r="E923" s="40"/>
      <c r="F923" s="240" t="s">
        <v>1328</v>
      </c>
      <c r="G923" s="40"/>
      <c r="H923" s="40"/>
      <c r="I923" s="241"/>
      <c r="J923" s="40"/>
      <c r="K923" s="40"/>
      <c r="L923" s="44"/>
      <c r="M923" s="242"/>
      <c r="N923" s="243"/>
      <c r="O923" s="91"/>
      <c r="P923" s="91"/>
      <c r="Q923" s="91"/>
      <c r="R923" s="91"/>
      <c r="S923" s="91"/>
      <c r="T923" s="92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T923" s="17" t="s">
        <v>179</v>
      </c>
      <c r="AU923" s="17" t="s">
        <v>86</v>
      </c>
    </row>
    <row r="924" s="13" customFormat="1">
      <c r="A924" s="13"/>
      <c r="B924" s="244"/>
      <c r="C924" s="245"/>
      <c r="D924" s="246" t="s">
        <v>181</v>
      </c>
      <c r="E924" s="247" t="s">
        <v>1</v>
      </c>
      <c r="F924" s="248" t="s">
        <v>1329</v>
      </c>
      <c r="G924" s="245"/>
      <c r="H924" s="249">
        <v>1</v>
      </c>
      <c r="I924" s="250"/>
      <c r="J924" s="245"/>
      <c r="K924" s="245"/>
      <c r="L924" s="251"/>
      <c r="M924" s="252"/>
      <c r="N924" s="253"/>
      <c r="O924" s="253"/>
      <c r="P924" s="253"/>
      <c r="Q924" s="253"/>
      <c r="R924" s="253"/>
      <c r="S924" s="253"/>
      <c r="T924" s="254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55" t="s">
        <v>181</v>
      </c>
      <c r="AU924" s="255" t="s">
        <v>86</v>
      </c>
      <c r="AV924" s="13" t="s">
        <v>86</v>
      </c>
      <c r="AW924" s="13" t="s">
        <v>33</v>
      </c>
      <c r="AX924" s="13" t="s">
        <v>76</v>
      </c>
      <c r="AY924" s="255" t="s">
        <v>171</v>
      </c>
    </row>
    <row r="925" s="13" customFormat="1">
      <c r="A925" s="13"/>
      <c r="B925" s="244"/>
      <c r="C925" s="245"/>
      <c r="D925" s="246" t="s">
        <v>181</v>
      </c>
      <c r="E925" s="247" t="s">
        <v>1</v>
      </c>
      <c r="F925" s="248" t="s">
        <v>1330</v>
      </c>
      <c r="G925" s="245"/>
      <c r="H925" s="249">
        <v>2</v>
      </c>
      <c r="I925" s="250"/>
      <c r="J925" s="245"/>
      <c r="K925" s="245"/>
      <c r="L925" s="251"/>
      <c r="M925" s="252"/>
      <c r="N925" s="253"/>
      <c r="O925" s="253"/>
      <c r="P925" s="253"/>
      <c r="Q925" s="253"/>
      <c r="R925" s="253"/>
      <c r="S925" s="253"/>
      <c r="T925" s="254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55" t="s">
        <v>181</v>
      </c>
      <c r="AU925" s="255" t="s">
        <v>86</v>
      </c>
      <c r="AV925" s="13" t="s">
        <v>86</v>
      </c>
      <c r="AW925" s="13" t="s">
        <v>33</v>
      </c>
      <c r="AX925" s="13" t="s">
        <v>76</v>
      </c>
      <c r="AY925" s="255" t="s">
        <v>171</v>
      </c>
    </row>
    <row r="926" s="14" customFormat="1">
      <c r="A926" s="14"/>
      <c r="B926" s="256"/>
      <c r="C926" s="257"/>
      <c r="D926" s="246" t="s">
        <v>181</v>
      </c>
      <c r="E926" s="258" t="s">
        <v>1</v>
      </c>
      <c r="F926" s="259" t="s">
        <v>184</v>
      </c>
      <c r="G926" s="257"/>
      <c r="H926" s="260">
        <v>3</v>
      </c>
      <c r="I926" s="261"/>
      <c r="J926" s="257"/>
      <c r="K926" s="257"/>
      <c r="L926" s="262"/>
      <c r="M926" s="263"/>
      <c r="N926" s="264"/>
      <c r="O926" s="264"/>
      <c r="P926" s="264"/>
      <c r="Q926" s="264"/>
      <c r="R926" s="264"/>
      <c r="S926" s="264"/>
      <c r="T926" s="265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66" t="s">
        <v>181</v>
      </c>
      <c r="AU926" s="266" t="s">
        <v>86</v>
      </c>
      <c r="AV926" s="14" t="s">
        <v>178</v>
      </c>
      <c r="AW926" s="14" t="s">
        <v>33</v>
      </c>
      <c r="AX926" s="14" t="s">
        <v>84</v>
      </c>
      <c r="AY926" s="266" t="s">
        <v>171</v>
      </c>
    </row>
    <row r="927" s="2" customFormat="1" ht="21.75" customHeight="1">
      <c r="A927" s="38"/>
      <c r="B927" s="39"/>
      <c r="C927" s="267" t="s">
        <v>1331</v>
      </c>
      <c r="D927" s="267" t="s">
        <v>304</v>
      </c>
      <c r="E927" s="268" t="s">
        <v>1332</v>
      </c>
      <c r="F927" s="269" t="s">
        <v>1333</v>
      </c>
      <c r="G927" s="270" t="s">
        <v>176</v>
      </c>
      <c r="H927" s="271">
        <v>1.6699999999999999</v>
      </c>
      <c r="I927" s="272"/>
      <c r="J927" s="273">
        <f>ROUND(I927*H927,2)</f>
        <v>0</v>
      </c>
      <c r="K927" s="269" t="s">
        <v>177</v>
      </c>
      <c r="L927" s="274"/>
      <c r="M927" s="275" t="s">
        <v>1</v>
      </c>
      <c r="N927" s="276" t="s">
        <v>41</v>
      </c>
      <c r="O927" s="91"/>
      <c r="P927" s="235">
        <f>O927*H927</f>
        <v>0</v>
      </c>
      <c r="Q927" s="235">
        <v>0.040280000000000003</v>
      </c>
      <c r="R927" s="235">
        <f>Q927*H927</f>
        <v>0.067267599999999997</v>
      </c>
      <c r="S927" s="235">
        <v>0</v>
      </c>
      <c r="T927" s="236">
        <f>S927*H927</f>
        <v>0</v>
      </c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R927" s="237" t="s">
        <v>271</v>
      </c>
      <c r="AT927" s="237" t="s">
        <v>304</v>
      </c>
      <c r="AU927" s="237" t="s">
        <v>86</v>
      </c>
      <c r="AY927" s="17" t="s">
        <v>171</v>
      </c>
      <c r="BE927" s="238">
        <f>IF(N927="základní",J927,0)</f>
        <v>0</v>
      </c>
      <c r="BF927" s="238">
        <f>IF(N927="snížená",J927,0)</f>
        <v>0</v>
      </c>
      <c r="BG927" s="238">
        <f>IF(N927="zákl. přenesená",J927,0)</f>
        <v>0</v>
      </c>
      <c r="BH927" s="238">
        <f>IF(N927="sníž. přenesená",J927,0)</f>
        <v>0</v>
      </c>
      <c r="BI927" s="238">
        <f>IF(N927="nulová",J927,0)</f>
        <v>0</v>
      </c>
      <c r="BJ927" s="17" t="s">
        <v>84</v>
      </c>
      <c r="BK927" s="238">
        <f>ROUND(I927*H927,2)</f>
        <v>0</v>
      </c>
      <c r="BL927" s="17" t="s">
        <v>227</v>
      </c>
      <c r="BM927" s="237" t="s">
        <v>1334</v>
      </c>
    </row>
    <row r="928" s="13" customFormat="1">
      <c r="A928" s="13"/>
      <c r="B928" s="244"/>
      <c r="C928" s="245"/>
      <c r="D928" s="246" t="s">
        <v>181</v>
      </c>
      <c r="E928" s="247" t="s">
        <v>1</v>
      </c>
      <c r="F928" s="248" t="s">
        <v>1335</v>
      </c>
      <c r="G928" s="245"/>
      <c r="H928" s="249">
        <v>0.58999999999999997</v>
      </c>
      <c r="I928" s="250"/>
      <c r="J928" s="245"/>
      <c r="K928" s="245"/>
      <c r="L928" s="251"/>
      <c r="M928" s="252"/>
      <c r="N928" s="253"/>
      <c r="O928" s="253"/>
      <c r="P928" s="253"/>
      <c r="Q928" s="253"/>
      <c r="R928" s="253"/>
      <c r="S928" s="253"/>
      <c r="T928" s="254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55" t="s">
        <v>181</v>
      </c>
      <c r="AU928" s="255" t="s">
        <v>86</v>
      </c>
      <c r="AV928" s="13" t="s">
        <v>86</v>
      </c>
      <c r="AW928" s="13" t="s">
        <v>33</v>
      </c>
      <c r="AX928" s="13" t="s">
        <v>76</v>
      </c>
      <c r="AY928" s="255" t="s">
        <v>171</v>
      </c>
    </row>
    <row r="929" s="13" customFormat="1">
      <c r="A929" s="13"/>
      <c r="B929" s="244"/>
      <c r="C929" s="245"/>
      <c r="D929" s="246" t="s">
        <v>181</v>
      </c>
      <c r="E929" s="247" t="s">
        <v>1</v>
      </c>
      <c r="F929" s="248" t="s">
        <v>1336</v>
      </c>
      <c r="G929" s="245"/>
      <c r="H929" s="249">
        <v>1.0800000000000001</v>
      </c>
      <c r="I929" s="250"/>
      <c r="J929" s="245"/>
      <c r="K929" s="245"/>
      <c r="L929" s="251"/>
      <c r="M929" s="252"/>
      <c r="N929" s="253"/>
      <c r="O929" s="253"/>
      <c r="P929" s="253"/>
      <c r="Q929" s="253"/>
      <c r="R929" s="253"/>
      <c r="S929" s="253"/>
      <c r="T929" s="254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55" t="s">
        <v>181</v>
      </c>
      <c r="AU929" s="255" t="s">
        <v>86</v>
      </c>
      <c r="AV929" s="13" t="s">
        <v>86</v>
      </c>
      <c r="AW929" s="13" t="s">
        <v>33</v>
      </c>
      <c r="AX929" s="13" t="s">
        <v>76</v>
      </c>
      <c r="AY929" s="255" t="s">
        <v>171</v>
      </c>
    </row>
    <row r="930" s="14" customFormat="1">
      <c r="A930" s="14"/>
      <c r="B930" s="256"/>
      <c r="C930" s="257"/>
      <c r="D930" s="246" t="s">
        <v>181</v>
      </c>
      <c r="E930" s="258" t="s">
        <v>1</v>
      </c>
      <c r="F930" s="259" t="s">
        <v>184</v>
      </c>
      <c r="G930" s="257"/>
      <c r="H930" s="260">
        <v>1.6699999999999999</v>
      </c>
      <c r="I930" s="261"/>
      <c r="J930" s="257"/>
      <c r="K930" s="257"/>
      <c r="L930" s="262"/>
      <c r="M930" s="263"/>
      <c r="N930" s="264"/>
      <c r="O930" s="264"/>
      <c r="P930" s="264"/>
      <c r="Q930" s="264"/>
      <c r="R930" s="264"/>
      <c r="S930" s="264"/>
      <c r="T930" s="265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66" t="s">
        <v>181</v>
      </c>
      <c r="AU930" s="266" t="s">
        <v>86</v>
      </c>
      <c r="AV930" s="14" t="s">
        <v>178</v>
      </c>
      <c r="AW930" s="14" t="s">
        <v>33</v>
      </c>
      <c r="AX930" s="14" t="s">
        <v>84</v>
      </c>
      <c r="AY930" s="266" t="s">
        <v>171</v>
      </c>
    </row>
    <row r="931" s="2" customFormat="1" ht="24.15" customHeight="1">
      <c r="A931" s="38"/>
      <c r="B931" s="39"/>
      <c r="C931" s="226" t="s">
        <v>780</v>
      </c>
      <c r="D931" s="226" t="s">
        <v>173</v>
      </c>
      <c r="E931" s="227" t="s">
        <v>1337</v>
      </c>
      <c r="F931" s="228" t="s">
        <v>1338</v>
      </c>
      <c r="G931" s="229" t="s">
        <v>536</v>
      </c>
      <c r="H931" s="230">
        <v>35</v>
      </c>
      <c r="I931" s="231"/>
      <c r="J931" s="232">
        <f>ROUND(I931*H931,2)</f>
        <v>0</v>
      </c>
      <c r="K931" s="228" t="s">
        <v>177</v>
      </c>
      <c r="L931" s="44"/>
      <c r="M931" s="233" t="s">
        <v>1</v>
      </c>
      <c r="N931" s="234" t="s">
        <v>41</v>
      </c>
      <c r="O931" s="91"/>
      <c r="P931" s="235">
        <f>O931*H931</f>
        <v>0</v>
      </c>
      <c r="Q931" s="235">
        <v>0</v>
      </c>
      <c r="R931" s="235">
        <f>Q931*H931</f>
        <v>0</v>
      </c>
      <c r="S931" s="235">
        <v>0</v>
      </c>
      <c r="T931" s="236">
        <f>S931*H931</f>
        <v>0</v>
      </c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R931" s="237" t="s">
        <v>227</v>
      </c>
      <c r="AT931" s="237" t="s">
        <v>173</v>
      </c>
      <c r="AU931" s="237" t="s">
        <v>86</v>
      </c>
      <c r="AY931" s="17" t="s">
        <v>171</v>
      </c>
      <c r="BE931" s="238">
        <f>IF(N931="základní",J931,0)</f>
        <v>0</v>
      </c>
      <c r="BF931" s="238">
        <f>IF(N931="snížená",J931,0)</f>
        <v>0</v>
      </c>
      <c r="BG931" s="238">
        <f>IF(N931="zákl. přenesená",J931,0)</f>
        <v>0</v>
      </c>
      <c r="BH931" s="238">
        <f>IF(N931="sníž. přenesená",J931,0)</f>
        <v>0</v>
      </c>
      <c r="BI931" s="238">
        <f>IF(N931="nulová",J931,0)</f>
        <v>0</v>
      </c>
      <c r="BJ931" s="17" t="s">
        <v>84</v>
      </c>
      <c r="BK931" s="238">
        <f>ROUND(I931*H931,2)</f>
        <v>0</v>
      </c>
      <c r="BL931" s="17" t="s">
        <v>227</v>
      </c>
      <c r="BM931" s="237" t="s">
        <v>1339</v>
      </c>
    </row>
    <row r="932" s="2" customFormat="1">
      <c r="A932" s="38"/>
      <c r="B932" s="39"/>
      <c r="C932" s="40"/>
      <c r="D932" s="239" t="s">
        <v>179</v>
      </c>
      <c r="E932" s="40"/>
      <c r="F932" s="240" t="s">
        <v>1340</v>
      </c>
      <c r="G932" s="40"/>
      <c r="H932" s="40"/>
      <c r="I932" s="241"/>
      <c r="J932" s="40"/>
      <c r="K932" s="40"/>
      <c r="L932" s="44"/>
      <c r="M932" s="242"/>
      <c r="N932" s="243"/>
      <c r="O932" s="91"/>
      <c r="P932" s="91"/>
      <c r="Q932" s="91"/>
      <c r="R932" s="91"/>
      <c r="S932" s="91"/>
      <c r="T932" s="92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T932" s="17" t="s">
        <v>179</v>
      </c>
      <c r="AU932" s="17" t="s">
        <v>86</v>
      </c>
    </row>
    <row r="933" s="13" customFormat="1">
      <c r="A933" s="13"/>
      <c r="B933" s="244"/>
      <c r="C933" s="245"/>
      <c r="D933" s="246" t="s">
        <v>181</v>
      </c>
      <c r="E933" s="247" t="s">
        <v>1</v>
      </c>
      <c r="F933" s="248" t="s">
        <v>1341</v>
      </c>
      <c r="G933" s="245"/>
      <c r="H933" s="249">
        <v>4</v>
      </c>
      <c r="I933" s="250"/>
      <c r="J933" s="245"/>
      <c r="K933" s="245"/>
      <c r="L933" s="251"/>
      <c r="M933" s="252"/>
      <c r="N933" s="253"/>
      <c r="O933" s="253"/>
      <c r="P933" s="253"/>
      <c r="Q933" s="253"/>
      <c r="R933" s="253"/>
      <c r="S933" s="253"/>
      <c r="T933" s="254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55" t="s">
        <v>181</v>
      </c>
      <c r="AU933" s="255" t="s">
        <v>86</v>
      </c>
      <c r="AV933" s="13" t="s">
        <v>86</v>
      </c>
      <c r="AW933" s="13" t="s">
        <v>33</v>
      </c>
      <c r="AX933" s="13" t="s">
        <v>76</v>
      </c>
      <c r="AY933" s="255" t="s">
        <v>171</v>
      </c>
    </row>
    <row r="934" s="13" customFormat="1">
      <c r="A934" s="13"/>
      <c r="B934" s="244"/>
      <c r="C934" s="245"/>
      <c r="D934" s="246" t="s">
        <v>181</v>
      </c>
      <c r="E934" s="247" t="s">
        <v>1</v>
      </c>
      <c r="F934" s="248" t="s">
        <v>1342</v>
      </c>
      <c r="G934" s="245"/>
      <c r="H934" s="249">
        <v>19</v>
      </c>
      <c r="I934" s="250"/>
      <c r="J934" s="245"/>
      <c r="K934" s="245"/>
      <c r="L934" s="251"/>
      <c r="M934" s="252"/>
      <c r="N934" s="253"/>
      <c r="O934" s="253"/>
      <c r="P934" s="253"/>
      <c r="Q934" s="253"/>
      <c r="R934" s="253"/>
      <c r="S934" s="253"/>
      <c r="T934" s="254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55" t="s">
        <v>181</v>
      </c>
      <c r="AU934" s="255" t="s">
        <v>86</v>
      </c>
      <c r="AV934" s="13" t="s">
        <v>86</v>
      </c>
      <c r="AW934" s="13" t="s">
        <v>33</v>
      </c>
      <c r="AX934" s="13" t="s">
        <v>76</v>
      </c>
      <c r="AY934" s="255" t="s">
        <v>171</v>
      </c>
    </row>
    <row r="935" s="13" customFormat="1">
      <c r="A935" s="13"/>
      <c r="B935" s="244"/>
      <c r="C935" s="245"/>
      <c r="D935" s="246" t="s">
        <v>181</v>
      </c>
      <c r="E935" s="247" t="s">
        <v>1</v>
      </c>
      <c r="F935" s="248" t="s">
        <v>1343</v>
      </c>
      <c r="G935" s="245"/>
      <c r="H935" s="249">
        <v>12</v>
      </c>
      <c r="I935" s="250"/>
      <c r="J935" s="245"/>
      <c r="K935" s="245"/>
      <c r="L935" s="251"/>
      <c r="M935" s="252"/>
      <c r="N935" s="253"/>
      <c r="O935" s="253"/>
      <c r="P935" s="253"/>
      <c r="Q935" s="253"/>
      <c r="R935" s="253"/>
      <c r="S935" s="253"/>
      <c r="T935" s="254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55" t="s">
        <v>181</v>
      </c>
      <c r="AU935" s="255" t="s">
        <v>86</v>
      </c>
      <c r="AV935" s="13" t="s">
        <v>86</v>
      </c>
      <c r="AW935" s="13" t="s">
        <v>33</v>
      </c>
      <c r="AX935" s="13" t="s">
        <v>76</v>
      </c>
      <c r="AY935" s="255" t="s">
        <v>171</v>
      </c>
    </row>
    <row r="936" s="14" customFormat="1">
      <c r="A936" s="14"/>
      <c r="B936" s="256"/>
      <c r="C936" s="257"/>
      <c r="D936" s="246" t="s">
        <v>181</v>
      </c>
      <c r="E936" s="258" t="s">
        <v>1</v>
      </c>
      <c r="F936" s="259" t="s">
        <v>184</v>
      </c>
      <c r="G936" s="257"/>
      <c r="H936" s="260">
        <v>35</v>
      </c>
      <c r="I936" s="261"/>
      <c r="J936" s="257"/>
      <c r="K936" s="257"/>
      <c r="L936" s="262"/>
      <c r="M936" s="263"/>
      <c r="N936" s="264"/>
      <c r="O936" s="264"/>
      <c r="P936" s="264"/>
      <c r="Q936" s="264"/>
      <c r="R936" s="264"/>
      <c r="S936" s="264"/>
      <c r="T936" s="265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66" t="s">
        <v>181</v>
      </c>
      <c r="AU936" s="266" t="s">
        <v>86</v>
      </c>
      <c r="AV936" s="14" t="s">
        <v>178</v>
      </c>
      <c r="AW936" s="14" t="s">
        <v>33</v>
      </c>
      <c r="AX936" s="14" t="s">
        <v>84</v>
      </c>
      <c r="AY936" s="266" t="s">
        <v>171</v>
      </c>
    </row>
    <row r="937" s="2" customFormat="1" ht="24.15" customHeight="1">
      <c r="A937" s="38"/>
      <c r="B937" s="39"/>
      <c r="C937" s="267" t="s">
        <v>1344</v>
      </c>
      <c r="D937" s="267" t="s">
        <v>304</v>
      </c>
      <c r="E937" s="268" t="s">
        <v>1345</v>
      </c>
      <c r="F937" s="269" t="s">
        <v>1346</v>
      </c>
      <c r="G937" s="270" t="s">
        <v>536</v>
      </c>
      <c r="H937" s="271">
        <v>23</v>
      </c>
      <c r="I937" s="272"/>
      <c r="J937" s="273">
        <f>ROUND(I937*H937,2)</f>
        <v>0</v>
      </c>
      <c r="K937" s="269" t="s">
        <v>177</v>
      </c>
      <c r="L937" s="274"/>
      <c r="M937" s="275" t="s">
        <v>1</v>
      </c>
      <c r="N937" s="276" t="s">
        <v>41</v>
      </c>
      <c r="O937" s="91"/>
      <c r="P937" s="235">
        <f>O937*H937</f>
        <v>0</v>
      </c>
      <c r="Q937" s="235">
        <v>0.0195</v>
      </c>
      <c r="R937" s="235">
        <f>Q937*H937</f>
        <v>0.44850000000000001</v>
      </c>
      <c r="S937" s="235">
        <v>0</v>
      </c>
      <c r="T937" s="236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237" t="s">
        <v>271</v>
      </c>
      <c r="AT937" s="237" t="s">
        <v>304</v>
      </c>
      <c r="AU937" s="237" t="s">
        <v>86</v>
      </c>
      <c r="AY937" s="17" t="s">
        <v>171</v>
      </c>
      <c r="BE937" s="238">
        <f>IF(N937="základní",J937,0)</f>
        <v>0</v>
      </c>
      <c r="BF937" s="238">
        <f>IF(N937="snížená",J937,0)</f>
        <v>0</v>
      </c>
      <c r="BG937" s="238">
        <f>IF(N937="zákl. přenesená",J937,0)</f>
        <v>0</v>
      </c>
      <c r="BH937" s="238">
        <f>IF(N937="sníž. přenesená",J937,0)</f>
        <v>0</v>
      </c>
      <c r="BI937" s="238">
        <f>IF(N937="nulová",J937,0)</f>
        <v>0</v>
      </c>
      <c r="BJ937" s="17" t="s">
        <v>84</v>
      </c>
      <c r="BK937" s="238">
        <f>ROUND(I937*H937,2)</f>
        <v>0</v>
      </c>
      <c r="BL937" s="17" t="s">
        <v>227</v>
      </c>
      <c r="BM937" s="237" t="s">
        <v>1347</v>
      </c>
    </row>
    <row r="938" s="13" customFormat="1">
      <c r="A938" s="13"/>
      <c r="B938" s="244"/>
      <c r="C938" s="245"/>
      <c r="D938" s="246" t="s">
        <v>181</v>
      </c>
      <c r="E938" s="247" t="s">
        <v>1</v>
      </c>
      <c r="F938" s="248" t="s">
        <v>1348</v>
      </c>
      <c r="G938" s="245"/>
      <c r="H938" s="249">
        <v>23</v>
      </c>
      <c r="I938" s="250"/>
      <c r="J938" s="245"/>
      <c r="K938" s="245"/>
      <c r="L938" s="251"/>
      <c r="M938" s="252"/>
      <c r="N938" s="253"/>
      <c r="O938" s="253"/>
      <c r="P938" s="253"/>
      <c r="Q938" s="253"/>
      <c r="R938" s="253"/>
      <c r="S938" s="253"/>
      <c r="T938" s="254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55" t="s">
        <v>181</v>
      </c>
      <c r="AU938" s="255" t="s">
        <v>86</v>
      </c>
      <c r="AV938" s="13" t="s">
        <v>86</v>
      </c>
      <c r="AW938" s="13" t="s">
        <v>33</v>
      </c>
      <c r="AX938" s="13" t="s">
        <v>76</v>
      </c>
      <c r="AY938" s="255" t="s">
        <v>171</v>
      </c>
    </row>
    <row r="939" s="14" customFormat="1">
      <c r="A939" s="14"/>
      <c r="B939" s="256"/>
      <c r="C939" s="257"/>
      <c r="D939" s="246" t="s">
        <v>181</v>
      </c>
      <c r="E939" s="258" t="s">
        <v>1</v>
      </c>
      <c r="F939" s="259" t="s">
        <v>189</v>
      </c>
      <c r="G939" s="257"/>
      <c r="H939" s="260">
        <v>23</v>
      </c>
      <c r="I939" s="261"/>
      <c r="J939" s="257"/>
      <c r="K939" s="257"/>
      <c r="L939" s="262"/>
      <c r="M939" s="263"/>
      <c r="N939" s="264"/>
      <c r="O939" s="264"/>
      <c r="P939" s="264"/>
      <c r="Q939" s="264"/>
      <c r="R939" s="264"/>
      <c r="S939" s="264"/>
      <c r="T939" s="265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66" t="s">
        <v>181</v>
      </c>
      <c r="AU939" s="266" t="s">
        <v>86</v>
      </c>
      <c r="AV939" s="14" t="s">
        <v>178</v>
      </c>
      <c r="AW939" s="14" t="s">
        <v>33</v>
      </c>
      <c r="AX939" s="14" t="s">
        <v>84</v>
      </c>
      <c r="AY939" s="266" t="s">
        <v>171</v>
      </c>
    </row>
    <row r="940" s="2" customFormat="1" ht="24.15" customHeight="1">
      <c r="A940" s="38"/>
      <c r="B940" s="39"/>
      <c r="C940" s="267" t="s">
        <v>783</v>
      </c>
      <c r="D940" s="267" t="s">
        <v>304</v>
      </c>
      <c r="E940" s="268" t="s">
        <v>1349</v>
      </c>
      <c r="F940" s="269" t="s">
        <v>1350</v>
      </c>
      <c r="G940" s="270" t="s">
        <v>536</v>
      </c>
      <c r="H940" s="271">
        <v>12</v>
      </c>
      <c r="I940" s="272"/>
      <c r="J940" s="273">
        <f>ROUND(I940*H940,2)</f>
        <v>0</v>
      </c>
      <c r="K940" s="269" t="s">
        <v>177</v>
      </c>
      <c r="L940" s="274"/>
      <c r="M940" s="275" t="s">
        <v>1</v>
      </c>
      <c r="N940" s="276" t="s">
        <v>41</v>
      </c>
      <c r="O940" s="91"/>
      <c r="P940" s="235">
        <f>O940*H940</f>
        <v>0</v>
      </c>
      <c r="Q940" s="235">
        <v>0.017500000000000002</v>
      </c>
      <c r="R940" s="235">
        <f>Q940*H940</f>
        <v>0.21000000000000002</v>
      </c>
      <c r="S940" s="235">
        <v>0</v>
      </c>
      <c r="T940" s="236">
        <f>S940*H940</f>
        <v>0</v>
      </c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R940" s="237" t="s">
        <v>271</v>
      </c>
      <c r="AT940" s="237" t="s">
        <v>304</v>
      </c>
      <c r="AU940" s="237" t="s">
        <v>86</v>
      </c>
      <c r="AY940" s="17" t="s">
        <v>171</v>
      </c>
      <c r="BE940" s="238">
        <f>IF(N940="základní",J940,0)</f>
        <v>0</v>
      </c>
      <c r="BF940" s="238">
        <f>IF(N940="snížená",J940,0)</f>
        <v>0</v>
      </c>
      <c r="BG940" s="238">
        <f>IF(N940="zákl. přenesená",J940,0)</f>
        <v>0</v>
      </c>
      <c r="BH940" s="238">
        <f>IF(N940="sníž. přenesená",J940,0)</f>
        <v>0</v>
      </c>
      <c r="BI940" s="238">
        <f>IF(N940="nulová",J940,0)</f>
        <v>0</v>
      </c>
      <c r="BJ940" s="17" t="s">
        <v>84</v>
      </c>
      <c r="BK940" s="238">
        <f>ROUND(I940*H940,2)</f>
        <v>0</v>
      </c>
      <c r="BL940" s="17" t="s">
        <v>227</v>
      </c>
      <c r="BM940" s="237" t="s">
        <v>1351</v>
      </c>
    </row>
    <row r="941" s="13" customFormat="1">
      <c r="A941" s="13"/>
      <c r="B941" s="244"/>
      <c r="C941" s="245"/>
      <c r="D941" s="246" t="s">
        <v>181</v>
      </c>
      <c r="E941" s="247" t="s">
        <v>1</v>
      </c>
      <c r="F941" s="248" t="s">
        <v>1352</v>
      </c>
      <c r="G941" s="245"/>
      <c r="H941" s="249">
        <v>12</v>
      </c>
      <c r="I941" s="250"/>
      <c r="J941" s="245"/>
      <c r="K941" s="245"/>
      <c r="L941" s="251"/>
      <c r="M941" s="252"/>
      <c r="N941" s="253"/>
      <c r="O941" s="253"/>
      <c r="P941" s="253"/>
      <c r="Q941" s="253"/>
      <c r="R941" s="253"/>
      <c r="S941" s="253"/>
      <c r="T941" s="254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55" t="s">
        <v>181</v>
      </c>
      <c r="AU941" s="255" t="s">
        <v>86</v>
      </c>
      <c r="AV941" s="13" t="s">
        <v>86</v>
      </c>
      <c r="AW941" s="13" t="s">
        <v>33</v>
      </c>
      <c r="AX941" s="13" t="s">
        <v>76</v>
      </c>
      <c r="AY941" s="255" t="s">
        <v>171</v>
      </c>
    </row>
    <row r="942" s="14" customFormat="1">
      <c r="A942" s="14"/>
      <c r="B942" s="256"/>
      <c r="C942" s="257"/>
      <c r="D942" s="246" t="s">
        <v>181</v>
      </c>
      <c r="E942" s="258" t="s">
        <v>1</v>
      </c>
      <c r="F942" s="259" t="s">
        <v>189</v>
      </c>
      <c r="G942" s="257"/>
      <c r="H942" s="260">
        <v>12</v>
      </c>
      <c r="I942" s="261"/>
      <c r="J942" s="257"/>
      <c r="K942" s="257"/>
      <c r="L942" s="262"/>
      <c r="M942" s="263"/>
      <c r="N942" s="264"/>
      <c r="O942" s="264"/>
      <c r="P942" s="264"/>
      <c r="Q942" s="264"/>
      <c r="R942" s="264"/>
      <c r="S942" s="264"/>
      <c r="T942" s="265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66" t="s">
        <v>181</v>
      </c>
      <c r="AU942" s="266" t="s">
        <v>86</v>
      </c>
      <c r="AV942" s="14" t="s">
        <v>178</v>
      </c>
      <c r="AW942" s="14" t="s">
        <v>33</v>
      </c>
      <c r="AX942" s="14" t="s">
        <v>84</v>
      </c>
      <c r="AY942" s="266" t="s">
        <v>171</v>
      </c>
    </row>
    <row r="943" s="2" customFormat="1" ht="24.15" customHeight="1">
      <c r="A943" s="38"/>
      <c r="B943" s="39"/>
      <c r="C943" s="226" t="s">
        <v>1353</v>
      </c>
      <c r="D943" s="226" t="s">
        <v>173</v>
      </c>
      <c r="E943" s="227" t="s">
        <v>1354</v>
      </c>
      <c r="F943" s="228" t="s">
        <v>1355</v>
      </c>
      <c r="G943" s="229" t="s">
        <v>536</v>
      </c>
      <c r="H943" s="230">
        <v>8</v>
      </c>
      <c r="I943" s="231"/>
      <c r="J943" s="232">
        <f>ROUND(I943*H943,2)</f>
        <v>0</v>
      </c>
      <c r="K943" s="228" t="s">
        <v>177</v>
      </c>
      <c r="L943" s="44"/>
      <c r="M943" s="233" t="s">
        <v>1</v>
      </c>
      <c r="N943" s="234" t="s">
        <v>41</v>
      </c>
      <c r="O943" s="91"/>
      <c r="P943" s="235">
        <f>O943*H943</f>
        <v>0</v>
      </c>
      <c r="Q943" s="235">
        <v>0</v>
      </c>
      <c r="R943" s="235">
        <f>Q943*H943</f>
        <v>0</v>
      </c>
      <c r="S943" s="235">
        <v>0</v>
      </c>
      <c r="T943" s="236">
        <f>S943*H943</f>
        <v>0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237" t="s">
        <v>227</v>
      </c>
      <c r="AT943" s="237" t="s">
        <v>173</v>
      </c>
      <c r="AU943" s="237" t="s">
        <v>86</v>
      </c>
      <c r="AY943" s="17" t="s">
        <v>171</v>
      </c>
      <c r="BE943" s="238">
        <f>IF(N943="základní",J943,0)</f>
        <v>0</v>
      </c>
      <c r="BF943" s="238">
        <f>IF(N943="snížená",J943,0)</f>
        <v>0</v>
      </c>
      <c r="BG943" s="238">
        <f>IF(N943="zákl. přenesená",J943,0)</f>
        <v>0</v>
      </c>
      <c r="BH943" s="238">
        <f>IF(N943="sníž. přenesená",J943,0)</f>
        <v>0</v>
      </c>
      <c r="BI943" s="238">
        <f>IF(N943="nulová",J943,0)</f>
        <v>0</v>
      </c>
      <c r="BJ943" s="17" t="s">
        <v>84</v>
      </c>
      <c r="BK943" s="238">
        <f>ROUND(I943*H943,2)</f>
        <v>0</v>
      </c>
      <c r="BL943" s="17" t="s">
        <v>227</v>
      </c>
      <c r="BM943" s="237" t="s">
        <v>1356</v>
      </c>
    </row>
    <row r="944" s="2" customFormat="1">
      <c r="A944" s="38"/>
      <c r="B944" s="39"/>
      <c r="C944" s="40"/>
      <c r="D944" s="239" t="s">
        <v>179</v>
      </c>
      <c r="E944" s="40"/>
      <c r="F944" s="240" t="s">
        <v>1357</v>
      </c>
      <c r="G944" s="40"/>
      <c r="H944" s="40"/>
      <c r="I944" s="241"/>
      <c r="J944" s="40"/>
      <c r="K944" s="40"/>
      <c r="L944" s="44"/>
      <c r="M944" s="242"/>
      <c r="N944" s="243"/>
      <c r="O944" s="91"/>
      <c r="P944" s="91"/>
      <c r="Q944" s="91"/>
      <c r="R944" s="91"/>
      <c r="S944" s="91"/>
      <c r="T944" s="92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T944" s="17" t="s">
        <v>179</v>
      </c>
      <c r="AU944" s="17" t="s">
        <v>86</v>
      </c>
    </row>
    <row r="945" s="13" customFormat="1">
      <c r="A945" s="13"/>
      <c r="B945" s="244"/>
      <c r="C945" s="245"/>
      <c r="D945" s="246" t="s">
        <v>181</v>
      </c>
      <c r="E945" s="247" t="s">
        <v>1</v>
      </c>
      <c r="F945" s="248" t="s">
        <v>1358</v>
      </c>
      <c r="G945" s="245"/>
      <c r="H945" s="249">
        <v>6</v>
      </c>
      <c r="I945" s="250"/>
      <c r="J945" s="245"/>
      <c r="K945" s="245"/>
      <c r="L945" s="251"/>
      <c r="M945" s="252"/>
      <c r="N945" s="253"/>
      <c r="O945" s="253"/>
      <c r="P945" s="253"/>
      <c r="Q945" s="253"/>
      <c r="R945" s="253"/>
      <c r="S945" s="253"/>
      <c r="T945" s="254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55" t="s">
        <v>181</v>
      </c>
      <c r="AU945" s="255" t="s">
        <v>86</v>
      </c>
      <c r="AV945" s="13" t="s">
        <v>86</v>
      </c>
      <c r="AW945" s="13" t="s">
        <v>33</v>
      </c>
      <c r="AX945" s="13" t="s">
        <v>76</v>
      </c>
      <c r="AY945" s="255" t="s">
        <v>171</v>
      </c>
    </row>
    <row r="946" s="13" customFormat="1">
      <c r="A946" s="13"/>
      <c r="B946" s="244"/>
      <c r="C946" s="245"/>
      <c r="D946" s="246" t="s">
        <v>181</v>
      </c>
      <c r="E946" s="247" t="s">
        <v>1</v>
      </c>
      <c r="F946" s="248" t="s">
        <v>1359</v>
      </c>
      <c r="G946" s="245"/>
      <c r="H946" s="249">
        <v>2</v>
      </c>
      <c r="I946" s="250"/>
      <c r="J946" s="245"/>
      <c r="K946" s="245"/>
      <c r="L946" s="251"/>
      <c r="M946" s="252"/>
      <c r="N946" s="253"/>
      <c r="O946" s="253"/>
      <c r="P946" s="253"/>
      <c r="Q946" s="253"/>
      <c r="R946" s="253"/>
      <c r="S946" s="253"/>
      <c r="T946" s="254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55" t="s">
        <v>181</v>
      </c>
      <c r="AU946" s="255" t="s">
        <v>86</v>
      </c>
      <c r="AV946" s="13" t="s">
        <v>86</v>
      </c>
      <c r="AW946" s="13" t="s">
        <v>33</v>
      </c>
      <c r="AX946" s="13" t="s">
        <v>76</v>
      </c>
      <c r="AY946" s="255" t="s">
        <v>171</v>
      </c>
    </row>
    <row r="947" s="14" customFormat="1">
      <c r="A947" s="14"/>
      <c r="B947" s="256"/>
      <c r="C947" s="257"/>
      <c r="D947" s="246" t="s">
        <v>181</v>
      </c>
      <c r="E947" s="258" t="s">
        <v>1</v>
      </c>
      <c r="F947" s="259" t="s">
        <v>184</v>
      </c>
      <c r="G947" s="257"/>
      <c r="H947" s="260">
        <v>8</v>
      </c>
      <c r="I947" s="261"/>
      <c r="J947" s="257"/>
      <c r="K947" s="257"/>
      <c r="L947" s="262"/>
      <c r="M947" s="263"/>
      <c r="N947" s="264"/>
      <c r="O947" s="264"/>
      <c r="P947" s="264"/>
      <c r="Q947" s="264"/>
      <c r="R947" s="264"/>
      <c r="S947" s="264"/>
      <c r="T947" s="265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66" t="s">
        <v>181</v>
      </c>
      <c r="AU947" s="266" t="s">
        <v>86</v>
      </c>
      <c r="AV947" s="14" t="s">
        <v>178</v>
      </c>
      <c r="AW947" s="14" t="s">
        <v>33</v>
      </c>
      <c r="AX947" s="14" t="s">
        <v>84</v>
      </c>
      <c r="AY947" s="266" t="s">
        <v>171</v>
      </c>
    </row>
    <row r="948" s="2" customFormat="1" ht="24.15" customHeight="1">
      <c r="A948" s="38"/>
      <c r="B948" s="39"/>
      <c r="C948" s="267" t="s">
        <v>792</v>
      </c>
      <c r="D948" s="267" t="s">
        <v>304</v>
      </c>
      <c r="E948" s="268" t="s">
        <v>1360</v>
      </c>
      <c r="F948" s="269" t="s">
        <v>1361</v>
      </c>
      <c r="G948" s="270" t="s">
        <v>536</v>
      </c>
      <c r="H948" s="271">
        <v>7</v>
      </c>
      <c r="I948" s="272"/>
      <c r="J948" s="273">
        <f>ROUND(I948*H948,2)</f>
        <v>0</v>
      </c>
      <c r="K948" s="269" t="s">
        <v>177</v>
      </c>
      <c r="L948" s="274"/>
      <c r="M948" s="275" t="s">
        <v>1</v>
      </c>
      <c r="N948" s="276" t="s">
        <v>41</v>
      </c>
      <c r="O948" s="91"/>
      <c r="P948" s="235">
        <f>O948*H948</f>
        <v>0</v>
      </c>
      <c r="Q948" s="235">
        <v>0.020500000000000001</v>
      </c>
      <c r="R948" s="235">
        <f>Q948*H948</f>
        <v>0.14350000000000002</v>
      </c>
      <c r="S948" s="235">
        <v>0</v>
      </c>
      <c r="T948" s="236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237" t="s">
        <v>271</v>
      </c>
      <c r="AT948" s="237" t="s">
        <v>304</v>
      </c>
      <c r="AU948" s="237" t="s">
        <v>86</v>
      </c>
      <c r="AY948" s="17" t="s">
        <v>171</v>
      </c>
      <c r="BE948" s="238">
        <f>IF(N948="základní",J948,0)</f>
        <v>0</v>
      </c>
      <c r="BF948" s="238">
        <f>IF(N948="snížená",J948,0)</f>
        <v>0</v>
      </c>
      <c r="BG948" s="238">
        <f>IF(N948="zákl. přenesená",J948,0)</f>
        <v>0</v>
      </c>
      <c r="BH948" s="238">
        <f>IF(N948="sníž. přenesená",J948,0)</f>
        <v>0</v>
      </c>
      <c r="BI948" s="238">
        <f>IF(N948="nulová",J948,0)</f>
        <v>0</v>
      </c>
      <c r="BJ948" s="17" t="s">
        <v>84</v>
      </c>
      <c r="BK948" s="238">
        <f>ROUND(I948*H948,2)</f>
        <v>0</v>
      </c>
      <c r="BL948" s="17" t="s">
        <v>227</v>
      </c>
      <c r="BM948" s="237" t="s">
        <v>1362</v>
      </c>
    </row>
    <row r="949" s="2" customFormat="1" ht="24.15" customHeight="1">
      <c r="A949" s="38"/>
      <c r="B949" s="39"/>
      <c r="C949" s="267" t="s">
        <v>1363</v>
      </c>
      <c r="D949" s="267" t="s">
        <v>304</v>
      </c>
      <c r="E949" s="268" t="s">
        <v>1364</v>
      </c>
      <c r="F949" s="269" t="s">
        <v>1365</v>
      </c>
      <c r="G949" s="270" t="s">
        <v>176</v>
      </c>
      <c r="H949" s="271">
        <v>1</v>
      </c>
      <c r="I949" s="272"/>
      <c r="J949" s="273">
        <f>ROUND(I949*H949,2)</f>
        <v>0</v>
      </c>
      <c r="K949" s="269" t="s">
        <v>177</v>
      </c>
      <c r="L949" s="274"/>
      <c r="M949" s="275" t="s">
        <v>1</v>
      </c>
      <c r="N949" s="276" t="s">
        <v>41</v>
      </c>
      <c r="O949" s="91"/>
      <c r="P949" s="235">
        <f>O949*H949</f>
        <v>0</v>
      </c>
      <c r="Q949" s="235">
        <v>0.024230000000000002</v>
      </c>
      <c r="R949" s="235">
        <f>Q949*H949</f>
        <v>0.024230000000000002</v>
      </c>
      <c r="S949" s="235">
        <v>0</v>
      </c>
      <c r="T949" s="236">
        <f>S949*H949</f>
        <v>0</v>
      </c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R949" s="237" t="s">
        <v>271</v>
      </c>
      <c r="AT949" s="237" t="s">
        <v>304</v>
      </c>
      <c r="AU949" s="237" t="s">
        <v>86</v>
      </c>
      <c r="AY949" s="17" t="s">
        <v>171</v>
      </c>
      <c r="BE949" s="238">
        <f>IF(N949="základní",J949,0)</f>
        <v>0</v>
      </c>
      <c r="BF949" s="238">
        <f>IF(N949="snížená",J949,0)</f>
        <v>0</v>
      </c>
      <c r="BG949" s="238">
        <f>IF(N949="zákl. přenesená",J949,0)</f>
        <v>0</v>
      </c>
      <c r="BH949" s="238">
        <f>IF(N949="sníž. přenesená",J949,0)</f>
        <v>0</v>
      </c>
      <c r="BI949" s="238">
        <f>IF(N949="nulová",J949,0)</f>
        <v>0</v>
      </c>
      <c r="BJ949" s="17" t="s">
        <v>84</v>
      </c>
      <c r="BK949" s="238">
        <f>ROUND(I949*H949,2)</f>
        <v>0</v>
      </c>
      <c r="BL949" s="17" t="s">
        <v>227</v>
      </c>
      <c r="BM949" s="237" t="s">
        <v>1366</v>
      </c>
    </row>
    <row r="950" s="13" customFormat="1">
      <c r="A950" s="13"/>
      <c r="B950" s="244"/>
      <c r="C950" s="245"/>
      <c r="D950" s="246" t="s">
        <v>181</v>
      </c>
      <c r="E950" s="247" t="s">
        <v>1</v>
      </c>
      <c r="F950" s="248" t="s">
        <v>595</v>
      </c>
      <c r="G950" s="245"/>
      <c r="H950" s="249">
        <v>1</v>
      </c>
      <c r="I950" s="250"/>
      <c r="J950" s="245"/>
      <c r="K950" s="245"/>
      <c r="L950" s="251"/>
      <c r="M950" s="252"/>
      <c r="N950" s="253"/>
      <c r="O950" s="253"/>
      <c r="P950" s="253"/>
      <c r="Q950" s="253"/>
      <c r="R950" s="253"/>
      <c r="S950" s="253"/>
      <c r="T950" s="254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55" t="s">
        <v>181</v>
      </c>
      <c r="AU950" s="255" t="s">
        <v>86</v>
      </c>
      <c r="AV950" s="13" t="s">
        <v>86</v>
      </c>
      <c r="AW950" s="13" t="s">
        <v>33</v>
      </c>
      <c r="AX950" s="13" t="s">
        <v>76</v>
      </c>
      <c r="AY950" s="255" t="s">
        <v>171</v>
      </c>
    </row>
    <row r="951" s="14" customFormat="1">
      <c r="A951" s="14"/>
      <c r="B951" s="256"/>
      <c r="C951" s="257"/>
      <c r="D951" s="246" t="s">
        <v>181</v>
      </c>
      <c r="E951" s="258" t="s">
        <v>1</v>
      </c>
      <c r="F951" s="259" t="s">
        <v>189</v>
      </c>
      <c r="G951" s="257"/>
      <c r="H951" s="260">
        <v>1</v>
      </c>
      <c r="I951" s="261"/>
      <c r="J951" s="257"/>
      <c r="K951" s="257"/>
      <c r="L951" s="262"/>
      <c r="M951" s="263"/>
      <c r="N951" s="264"/>
      <c r="O951" s="264"/>
      <c r="P951" s="264"/>
      <c r="Q951" s="264"/>
      <c r="R951" s="264"/>
      <c r="S951" s="264"/>
      <c r="T951" s="265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66" t="s">
        <v>181</v>
      </c>
      <c r="AU951" s="266" t="s">
        <v>86</v>
      </c>
      <c r="AV951" s="14" t="s">
        <v>178</v>
      </c>
      <c r="AW951" s="14" t="s">
        <v>33</v>
      </c>
      <c r="AX951" s="14" t="s">
        <v>84</v>
      </c>
      <c r="AY951" s="266" t="s">
        <v>171</v>
      </c>
    </row>
    <row r="952" s="2" customFormat="1" ht="24.15" customHeight="1">
      <c r="A952" s="38"/>
      <c r="B952" s="39"/>
      <c r="C952" s="226" t="s">
        <v>798</v>
      </c>
      <c r="D952" s="226" t="s">
        <v>173</v>
      </c>
      <c r="E952" s="227" t="s">
        <v>1367</v>
      </c>
      <c r="F952" s="228" t="s">
        <v>1368</v>
      </c>
      <c r="G952" s="229" t="s">
        <v>536</v>
      </c>
      <c r="H952" s="230">
        <v>2</v>
      </c>
      <c r="I952" s="231"/>
      <c r="J952" s="232">
        <f>ROUND(I952*H952,2)</f>
        <v>0</v>
      </c>
      <c r="K952" s="228" t="s">
        <v>177</v>
      </c>
      <c r="L952" s="44"/>
      <c r="M952" s="233" t="s">
        <v>1</v>
      </c>
      <c r="N952" s="234" t="s">
        <v>41</v>
      </c>
      <c r="O952" s="91"/>
      <c r="P952" s="235">
        <f>O952*H952</f>
        <v>0</v>
      </c>
      <c r="Q952" s="235">
        <v>0</v>
      </c>
      <c r="R952" s="235">
        <f>Q952*H952</f>
        <v>0</v>
      </c>
      <c r="S952" s="235">
        <v>0</v>
      </c>
      <c r="T952" s="236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237" t="s">
        <v>227</v>
      </c>
      <c r="AT952" s="237" t="s">
        <v>173</v>
      </c>
      <c r="AU952" s="237" t="s">
        <v>86</v>
      </c>
      <c r="AY952" s="17" t="s">
        <v>171</v>
      </c>
      <c r="BE952" s="238">
        <f>IF(N952="základní",J952,0)</f>
        <v>0</v>
      </c>
      <c r="BF952" s="238">
        <f>IF(N952="snížená",J952,0)</f>
        <v>0</v>
      </c>
      <c r="BG952" s="238">
        <f>IF(N952="zákl. přenesená",J952,0)</f>
        <v>0</v>
      </c>
      <c r="BH952" s="238">
        <f>IF(N952="sníž. přenesená",J952,0)</f>
        <v>0</v>
      </c>
      <c r="BI952" s="238">
        <f>IF(N952="nulová",J952,0)</f>
        <v>0</v>
      </c>
      <c r="BJ952" s="17" t="s">
        <v>84</v>
      </c>
      <c r="BK952" s="238">
        <f>ROUND(I952*H952,2)</f>
        <v>0</v>
      </c>
      <c r="BL952" s="17" t="s">
        <v>227</v>
      </c>
      <c r="BM952" s="237" t="s">
        <v>1369</v>
      </c>
    </row>
    <row r="953" s="2" customFormat="1">
      <c r="A953" s="38"/>
      <c r="B953" s="39"/>
      <c r="C953" s="40"/>
      <c r="D953" s="239" t="s">
        <v>179</v>
      </c>
      <c r="E953" s="40"/>
      <c r="F953" s="240" t="s">
        <v>1370</v>
      </c>
      <c r="G953" s="40"/>
      <c r="H953" s="40"/>
      <c r="I953" s="241"/>
      <c r="J953" s="40"/>
      <c r="K953" s="40"/>
      <c r="L953" s="44"/>
      <c r="M953" s="242"/>
      <c r="N953" s="243"/>
      <c r="O953" s="91"/>
      <c r="P953" s="91"/>
      <c r="Q953" s="91"/>
      <c r="R953" s="91"/>
      <c r="S953" s="91"/>
      <c r="T953" s="92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17" t="s">
        <v>179</v>
      </c>
      <c r="AU953" s="17" t="s">
        <v>86</v>
      </c>
    </row>
    <row r="954" s="13" customFormat="1">
      <c r="A954" s="13"/>
      <c r="B954" s="244"/>
      <c r="C954" s="245"/>
      <c r="D954" s="246" t="s">
        <v>181</v>
      </c>
      <c r="E954" s="247" t="s">
        <v>1</v>
      </c>
      <c r="F954" s="248" t="s">
        <v>594</v>
      </c>
      <c r="G954" s="245"/>
      <c r="H954" s="249">
        <v>2</v>
      </c>
      <c r="I954" s="250"/>
      <c r="J954" s="245"/>
      <c r="K954" s="245"/>
      <c r="L954" s="251"/>
      <c r="M954" s="252"/>
      <c r="N954" s="253"/>
      <c r="O954" s="253"/>
      <c r="P954" s="253"/>
      <c r="Q954" s="253"/>
      <c r="R954" s="253"/>
      <c r="S954" s="253"/>
      <c r="T954" s="254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55" t="s">
        <v>181</v>
      </c>
      <c r="AU954" s="255" t="s">
        <v>86</v>
      </c>
      <c r="AV954" s="13" t="s">
        <v>86</v>
      </c>
      <c r="AW954" s="13" t="s">
        <v>33</v>
      </c>
      <c r="AX954" s="13" t="s">
        <v>76</v>
      </c>
      <c r="AY954" s="255" t="s">
        <v>171</v>
      </c>
    </row>
    <row r="955" s="14" customFormat="1">
      <c r="A955" s="14"/>
      <c r="B955" s="256"/>
      <c r="C955" s="257"/>
      <c r="D955" s="246" t="s">
        <v>181</v>
      </c>
      <c r="E955" s="258" t="s">
        <v>1</v>
      </c>
      <c r="F955" s="259" t="s">
        <v>189</v>
      </c>
      <c r="G955" s="257"/>
      <c r="H955" s="260">
        <v>2</v>
      </c>
      <c r="I955" s="261"/>
      <c r="J955" s="257"/>
      <c r="K955" s="257"/>
      <c r="L955" s="262"/>
      <c r="M955" s="263"/>
      <c r="N955" s="264"/>
      <c r="O955" s="264"/>
      <c r="P955" s="264"/>
      <c r="Q955" s="264"/>
      <c r="R955" s="264"/>
      <c r="S955" s="264"/>
      <c r="T955" s="265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66" t="s">
        <v>181</v>
      </c>
      <c r="AU955" s="266" t="s">
        <v>86</v>
      </c>
      <c r="AV955" s="14" t="s">
        <v>178</v>
      </c>
      <c r="AW955" s="14" t="s">
        <v>33</v>
      </c>
      <c r="AX955" s="14" t="s">
        <v>84</v>
      </c>
      <c r="AY955" s="266" t="s">
        <v>171</v>
      </c>
    </row>
    <row r="956" s="2" customFormat="1" ht="24.15" customHeight="1">
      <c r="A956" s="38"/>
      <c r="B956" s="39"/>
      <c r="C956" s="267" t="s">
        <v>1371</v>
      </c>
      <c r="D956" s="267" t="s">
        <v>304</v>
      </c>
      <c r="E956" s="268" t="s">
        <v>1372</v>
      </c>
      <c r="F956" s="269" t="s">
        <v>1373</v>
      </c>
      <c r="G956" s="270" t="s">
        <v>536</v>
      </c>
      <c r="H956" s="271">
        <v>2</v>
      </c>
      <c r="I956" s="272"/>
      <c r="J956" s="273">
        <f>ROUND(I956*H956,2)</f>
        <v>0</v>
      </c>
      <c r="K956" s="269" t="s">
        <v>177</v>
      </c>
      <c r="L956" s="274"/>
      <c r="M956" s="275" t="s">
        <v>1</v>
      </c>
      <c r="N956" s="276" t="s">
        <v>41</v>
      </c>
      <c r="O956" s="91"/>
      <c r="P956" s="235">
        <f>O956*H956</f>
        <v>0</v>
      </c>
      <c r="Q956" s="235">
        <v>0.041000000000000002</v>
      </c>
      <c r="R956" s="235">
        <f>Q956*H956</f>
        <v>0.082000000000000003</v>
      </c>
      <c r="S956" s="235">
        <v>0</v>
      </c>
      <c r="T956" s="236">
        <f>S956*H956</f>
        <v>0</v>
      </c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R956" s="237" t="s">
        <v>271</v>
      </c>
      <c r="AT956" s="237" t="s">
        <v>304</v>
      </c>
      <c r="AU956" s="237" t="s">
        <v>86</v>
      </c>
      <c r="AY956" s="17" t="s">
        <v>171</v>
      </c>
      <c r="BE956" s="238">
        <f>IF(N956="základní",J956,0)</f>
        <v>0</v>
      </c>
      <c r="BF956" s="238">
        <f>IF(N956="snížená",J956,0)</f>
        <v>0</v>
      </c>
      <c r="BG956" s="238">
        <f>IF(N956="zákl. přenesená",J956,0)</f>
        <v>0</v>
      </c>
      <c r="BH956" s="238">
        <f>IF(N956="sníž. přenesená",J956,0)</f>
        <v>0</v>
      </c>
      <c r="BI956" s="238">
        <f>IF(N956="nulová",J956,0)</f>
        <v>0</v>
      </c>
      <c r="BJ956" s="17" t="s">
        <v>84</v>
      </c>
      <c r="BK956" s="238">
        <f>ROUND(I956*H956,2)</f>
        <v>0</v>
      </c>
      <c r="BL956" s="17" t="s">
        <v>227</v>
      </c>
      <c r="BM956" s="237" t="s">
        <v>1374</v>
      </c>
    </row>
    <row r="957" s="2" customFormat="1" ht="24.15" customHeight="1">
      <c r="A957" s="38"/>
      <c r="B957" s="39"/>
      <c r="C957" s="226" t="s">
        <v>803</v>
      </c>
      <c r="D957" s="226" t="s">
        <v>173</v>
      </c>
      <c r="E957" s="227" t="s">
        <v>1375</v>
      </c>
      <c r="F957" s="228" t="s">
        <v>1376</v>
      </c>
      <c r="G957" s="229" t="s">
        <v>536</v>
      </c>
      <c r="H957" s="230">
        <v>3</v>
      </c>
      <c r="I957" s="231"/>
      <c r="J957" s="232">
        <f>ROUND(I957*H957,2)</f>
        <v>0</v>
      </c>
      <c r="K957" s="228" t="s">
        <v>177</v>
      </c>
      <c r="L957" s="44"/>
      <c r="M957" s="233" t="s">
        <v>1</v>
      </c>
      <c r="N957" s="234" t="s">
        <v>41</v>
      </c>
      <c r="O957" s="91"/>
      <c r="P957" s="235">
        <f>O957*H957</f>
        <v>0</v>
      </c>
      <c r="Q957" s="235">
        <v>0</v>
      </c>
      <c r="R957" s="235">
        <f>Q957*H957</f>
        <v>0</v>
      </c>
      <c r="S957" s="235">
        <v>0</v>
      </c>
      <c r="T957" s="236">
        <f>S957*H957</f>
        <v>0</v>
      </c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R957" s="237" t="s">
        <v>227</v>
      </c>
      <c r="AT957" s="237" t="s">
        <v>173</v>
      </c>
      <c r="AU957" s="237" t="s">
        <v>86</v>
      </c>
      <c r="AY957" s="17" t="s">
        <v>171</v>
      </c>
      <c r="BE957" s="238">
        <f>IF(N957="základní",J957,0)</f>
        <v>0</v>
      </c>
      <c r="BF957" s="238">
        <f>IF(N957="snížená",J957,0)</f>
        <v>0</v>
      </c>
      <c r="BG957" s="238">
        <f>IF(N957="zákl. přenesená",J957,0)</f>
        <v>0</v>
      </c>
      <c r="BH957" s="238">
        <f>IF(N957="sníž. přenesená",J957,0)</f>
        <v>0</v>
      </c>
      <c r="BI957" s="238">
        <f>IF(N957="nulová",J957,0)</f>
        <v>0</v>
      </c>
      <c r="BJ957" s="17" t="s">
        <v>84</v>
      </c>
      <c r="BK957" s="238">
        <f>ROUND(I957*H957,2)</f>
        <v>0</v>
      </c>
      <c r="BL957" s="17" t="s">
        <v>227</v>
      </c>
      <c r="BM957" s="237" t="s">
        <v>1377</v>
      </c>
    </row>
    <row r="958" s="2" customFormat="1">
      <c r="A958" s="38"/>
      <c r="B958" s="39"/>
      <c r="C958" s="40"/>
      <c r="D958" s="239" t="s">
        <v>179</v>
      </c>
      <c r="E958" s="40"/>
      <c r="F958" s="240" t="s">
        <v>1378</v>
      </c>
      <c r="G958" s="40"/>
      <c r="H958" s="40"/>
      <c r="I958" s="241"/>
      <c r="J958" s="40"/>
      <c r="K958" s="40"/>
      <c r="L958" s="44"/>
      <c r="M958" s="242"/>
      <c r="N958" s="243"/>
      <c r="O958" s="91"/>
      <c r="P958" s="91"/>
      <c r="Q958" s="91"/>
      <c r="R958" s="91"/>
      <c r="S958" s="91"/>
      <c r="T958" s="92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T958" s="17" t="s">
        <v>179</v>
      </c>
      <c r="AU958" s="17" t="s">
        <v>86</v>
      </c>
    </row>
    <row r="959" s="13" customFormat="1">
      <c r="A959" s="13"/>
      <c r="B959" s="244"/>
      <c r="C959" s="245"/>
      <c r="D959" s="246" t="s">
        <v>181</v>
      </c>
      <c r="E959" s="247" t="s">
        <v>1</v>
      </c>
      <c r="F959" s="248" t="s">
        <v>549</v>
      </c>
      <c r="G959" s="245"/>
      <c r="H959" s="249">
        <v>1</v>
      </c>
      <c r="I959" s="250"/>
      <c r="J959" s="245"/>
      <c r="K959" s="245"/>
      <c r="L959" s="251"/>
      <c r="M959" s="252"/>
      <c r="N959" s="253"/>
      <c r="O959" s="253"/>
      <c r="P959" s="253"/>
      <c r="Q959" s="253"/>
      <c r="R959" s="253"/>
      <c r="S959" s="253"/>
      <c r="T959" s="254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55" t="s">
        <v>181</v>
      </c>
      <c r="AU959" s="255" t="s">
        <v>86</v>
      </c>
      <c r="AV959" s="13" t="s">
        <v>86</v>
      </c>
      <c r="AW959" s="13" t="s">
        <v>33</v>
      </c>
      <c r="AX959" s="13" t="s">
        <v>76</v>
      </c>
      <c r="AY959" s="255" t="s">
        <v>171</v>
      </c>
    </row>
    <row r="960" s="13" customFormat="1">
      <c r="A960" s="13"/>
      <c r="B960" s="244"/>
      <c r="C960" s="245"/>
      <c r="D960" s="246" t="s">
        <v>181</v>
      </c>
      <c r="E960" s="247" t="s">
        <v>1</v>
      </c>
      <c r="F960" s="248" t="s">
        <v>554</v>
      </c>
      <c r="G960" s="245"/>
      <c r="H960" s="249">
        <v>1</v>
      </c>
      <c r="I960" s="250"/>
      <c r="J960" s="245"/>
      <c r="K960" s="245"/>
      <c r="L960" s="251"/>
      <c r="M960" s="252"/>
      <c r="N960" s="253"/>
      <c r="O960" s="253"/>
      <c r="P960" s="253"/>
      <c r="Q960" s="253"/>
      <c r="R960" s="253"/>
      <c r="S960" s="253"/>
      <c r="T960" s="254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55" t="s">
        <v>181</v>
      </c>
      <c r="AU960" s="255" t="s">
        <v>86</v>
      </c>
      <c r="AV960" s="13" t="s">
        <v>86</v>
      </c>
      <c r="AW960" s="13" t="s">
        <v>33</v>
      </c>
      <c r="AX960" s="13" t="s">
        <v>76</v>
      </c>
      <c r="AY960" s="255" t="s">
        <v>171</v>
      </c>
    </row>
    <row r="961" s="13" customFormat="1">
      <c r="A961" s="13"/>
      <c r="B961" s="244"/>
      <c r="C961" s="245"/>
      <c r="D961" s="246" t="s">
        <v>181</v>
      </c>
      <c r="E961" s="247" t="s">
        <v>1</v>
      </c>
      <c r="F961" s="248" t="s">
        <v>555</v>
      </c>
      <c r="G961" s="245"/>
      <c r="H961" s="249">
        <v>1</v>
      </c>
      <c r="I961" s="250"/>
      <c r="J961" s="245"/>
      <c r="K961" s="245"/>
      <c r="L961" s="251"/>
      <c r="M961" s="252"/>
      <c r="N961" s="253"/>
      <c r="O961" s="253"/>
      <c r="P961" s="253"/>
      <c r="Q961" s="253"/>
      <c r="R961" s="253"/>
      <c r="S961" s="253"/>
      <c r="T961" s="254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55" t="s">
        <v>181</v>
      </c>
      <c r="AU961" s="255" t="s">
        <v>86</v>
      </c>
      <c r="AV961" s="13" t="s">
        <v>86</v>
      </c>
      <c r="AW961" s="13" t="s">
        <v>33</v>
      </c>
      <c r="AX961" s="13" t="s">
        <v>76</v>
      </c>
      <c r="AY961" s="255" t="s">
        <v>171</v>
      </c>
    </row>
    <row r="962" s="14" customFormat="1">
      <c r="A962" s="14"/>
      <c r="B962" s="256"/>
      <c r="C962" s="257"/>
      <c r="D962" s="246" t="s">
        <v>181</v>
      </c>
      <c r="E962" s="258" t="s">
        <v>1</v>
      </c>
      <c r="F962" s="259" t="s">
        <v>184</v>
      </c>
      <c r="G962" s="257"/>
      <c r="H962" s="260">
        <v>3</v>
      </c>
      <c r="I962" s="261"/>
      <c r="J962" s="257"/>
      <c r="K962" s="257"/>
      <c r="L962" s="262"/>
      <c r="M962" s="263"/>
      <c r="N962" s="264"/>
      <c r="O962" s="264"/>
      <c r="P962" s="264"/>
      <c r="Q962" s="264"/>
      <c r="R962" s="264"/>
      <c r="S962" s="264"/>
      <c r="T962" s="265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66" t="s">
        <v>181</v>
      </c>
      <c r="AU962" s="266" t="s">
        <v>86</v>
      </c>
      <c r="AV962" s="14" t="s">
        <v>178</v>
      </c>
      <c r="AW962" s="14" t="s">
        <v>33</v>
      </c>
      <c r="AX962" s="14" t="s">
        <v>84</v>
      </c>
      <c r="AY962" s="266" t="s">
        <v>171</v>
      </c>
    </row>
    <row r="963" s="2" customFormat="1" ht="33" customHeight="1">
      <c r="A963" s="38"/>
      <c r="B963" s="39"/>
      <c r="C963" s="267" t="s">
        <v>1379</v>
      </c>
      <c r="D963" s="267" t="s">
        <v>304</v>
      </c>
      <c r="E963" s="268" t="s">
        <v>1380</v>
      </c>
      <c r="F963" s="269" t="s">
        <v>1381</v>
      </c>
      <c r="G963" s="270" t="s">
        <v>536</v>
      </c>
      <c r="H963" s="271">
        <v>1</v>
      </c>
      <c r="I963" s="272"/>
      <c r="J963" s="273">
        <f>ROUND(I963*H963,2)</f>
        <v>0</v>
      </c>
      <c r="K963" s="269" t="s">
        <v>177</v>
      </c>
      <c r="L963" s="274"/>
      <c r="M963" s="275" t="s">
        <v>1</v>
      </c>
      <c r="N963" s="276" t="s">
        <v>41</v>
      </c>
      <c r="O963" s="91"/>
      <c r="P963" s="235">
        <f>O963*H963</f>
        <v>0</v>
      </c>
      <c r="Q963" s="235">
        <v>0.0189</v>
      </c>
      <c r="R963" s="235">
        <f>Q963*H963</f>
        <v>0.0189</v>
      </c>
      <c r="S963" s="235">
        <v>0</v>
      </c>
      <c r="T963" s="236">
        <f>S963*H963</f>
        <v>0</v>
      </c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R963" s="237" t="s">
        <v>271</v>
      </c>
      <c r="AT963" s="237" t="s">
        <v>304</v>
      </c>
      <c r="AU963" s="237" t="s">
        <v>86</v>
      </c>
      <c r="AY963" s="17" t="s">
        <v>171</v>
      </c>
      <c r="BE963" s="238">
        <f>IF(N963="základní",J963,0)</f>
        <v>0</v>
      </c>
      <c r="BF963" s="238">
        <f>IF(N963="snížená",J963,0)</f>
        <v>0</v>
      </c>
      <c r="BG963" s="238">
        <f>IF(N963="zákl. přenesená",J963,0)</f>
        <v>0</v>
      </c>
      <c r="BH963" s="238">
        <f>IF(N963="sníž. přenesená",J963,0)</f>
        <v>0</v>
      </c>
      <c r="BI963" s="238">
        <f>IF(N963="nulová",J963,0)</f>
        <v>0</v>
      </c>
      <c r="BJ963" s="17" t="s">
        <v>84</v>
      </c>
      <c r="BK963" s="238">
        <f>ROUND(I963*H963,2)</f>
        <v>0</v>
      </c>
      <c r="BL963" s="17" t="s">
        <v>227</v>
      </c>
      <c r="BM963" s="237" t="s">
        <v>1382</v>
      </c>
    </row>
    <row r="964" s="2" customFormat="1" ht="33" customHeight="1">
      <c r="A964" s="38"/>
      <c r="B964" s="39"/>
      <c r="C964" s="267" t="s">
        <v>808</v>
      </c>
      <c r="D964" s="267" t="s">
        <v>304</v>
      </c>
      <c r="E964" s="268" t="s">
        <v>1383</v>
      </c>
      <c r="F964" s="269" t="s">
        <v>1384</v>
      </c>
      <c r="G964" s="270" t="s">
        <v>536</v>
      </c>
      <c r="H964" s="271">
        <v>2</v>
      </c>
      <c r="I964" s="272"/>
      <c r="J964" s="273">
        <f>ROUND(I964*H964,2)</f>
        <v>0</v>
      </c>
      <c r="K964" s="269" t="s">
        <v>177</v>
      </c>
      <c r="L964" s="274"/>
      <c r="M964" s="275" t="s">
        <v>1</v>
      </c>
      <c r="N964" s="276" t="s">
        <v>41</v>
      </c>
      <c r="O964" s="91"/>
      <c r="P964" s="235">
        <f>O964*H964</f>
        <v>0</v>
      </c>
      <c r="Q964" s="235">
        <v>0.021600000000000001</v>
      </c>
      <c r="R964" s="235">
        <f>Q964*H964</f>
        <v>0.043200000000000002</v>
      </c>
      <c r="S964" s="235">
        <v>0</v>
      </c>
      <c r="T964" s="236">
        <f>S964*H964</f>
        <v>0</v>
      </c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R964" s="237" t="s">
        <v>271</v>
      </c>
      <c r="AT964" s="237" t="s">
        <v>304</v>
      </c>
      <c r="AU964" s="237" t="s">
        <v>86</v>
      </c>
      <c r="AY964" s="17" t="s">
        <v>171</v>
      </c>
      <c r="BE964" s="238">
        <f>IF(N964="základní",J964,0)</f>
        <v>0</v>
      </c>
      <c r="BF964" s="238">
        <f>IF(N964="snížená",J964,0)</f>
        <v>0</v>
      </c>
      <c r="BG964" s="238">
        <f>IF(N964="zákl. přenesená",J964,0)</f>
        <v>0</v>
      </c>
      <c r="BH964" s="238">
        <f>IF(N964="sníž. přenesená",J964,0)</f>
        <v>0</v>
      </c>
      <c r="BI964" s="238">
        <f>IF(N964="nulová",J964,0)</f>
        <v>0</v>
      </c>
      <c r="BJ964" s="17" t="s">
        <v>84</v>
      </c>
      <c r="BK964" s="238">
        <f>ROUND(I964*H964,2)</f>
        <v>0</v>
      </c>
      <c r="BL964" s="17" t="s">
        <v>227</v>
      </c>
      <c r="BM964" s="237" t="s">
        <v>1385</v>
      </c>
    </row>
    <row r="965" s="2" customFormat="1" ht="24.15" customHeight="1">
      <c r="A965" s="38"/>
      <c r="B965" s="39"/>
      <c r="C965" s="226" t="s">
        <v>1386</v>
      </c>
      <c r="D965" s="226" t="s">
        <v>173</v>
      </c>
      <c r="E965" s="227" t="s">
        <v>1387</v>
      </c>
      <c r="F965" s="228" t="s">
        <v>1388</v>
      </c>
      <c r="G965" s="229" t="s">
        <v>536</v>
      </c>
      <c r="H965" s="230">
        <v>4</v>
      </c>
      <c r="I965" s="231"/>
      <c r="J965" s="232">
        <f>ROUND(I965*H965,2)</f>
        <v>0</v>
      </c>
      <c r="K965" s="228" t="s">
        <v>177</v>
      </c>
      <c r="L965" s="44"/>
      <c r="M965" s="233" t="s">
        <v>1</v>
      </c>
      <c r="N965" s="234" t="s">
        <v>41</v>
      </c>
      <c r="O965" s="91"/>
      <c r="P965" s="235">
        <f>O965*H965</f>
        <v>0</v>
      </c>
      <c r="Q965" s="235">
        <v>0</v>
      </c>
      <c r="R965" s="235">
        <f>Q965*H965</f>
        <v>0</v>
      </c>
      <c r="S965" s="235">
        <v>0</v>
      </c>
      <c r="T965" s="236">
        <f>S965*H965</f>
        <v>0</v>
      </c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R965" s="237" t="s">
        <v>227</v>
      </c>
      <c r="AT965" s="237" t="s">
        <v>173</v>
      </c>
      <c r="AU965" s="237" t="s">
        <v>86</v>
      </c>
      <c r="AY965" s="17" t="s">
        <v>171</v>
      </c>
      <c r="BE965" s="238">
        <f>IF(N965="základní",J965,0)</f>
        <v>0</v>
      </c>
      <c r="BF965" s="238">
        <f>IF(N965="snížená",J965,0)</f>
        <v>0</v>
      </c>
      <c r="BG965" s="238">
        <f>IF(N965="zákl. přenesená",J965,0)</f>
        <v>0</v>
      </c>
      <c r="BH965" s="238">
        <f>IF(N965="sníž. přenesená",J965,0)</f>
        <v>0</v>
      </c>
      <c r="BI965" s="238">
        <f>IF(N965="nulová",J965,0)</f>
        <v>0</v>
      </c>
      <c r="BJ965" s="17" t="s">
        <v>84</v>
      </c>
      <c r="BK965" s="238">
        <f>ROUND(I965*H965,2)</f>
        <v>0</v>
      </c>
      <c r="BL965" s="17" t="s">
        <v>227</v>
      </c>
      <c r="BM965" s="237" t="s">
        <v>1389</v>
      </c>
    </row>
    <row r="966" s="2" customFormat="1">
      <c r="A966" s="38"/>
      <c r="B966" s="39"/>
      <c r="C966" s="40"/>
      <c r="D966" s="239" t="s">
        <v>179</v>
      </c>
      <c r="E966" s="40"/>
      <c r="F966" s="240" t="s">
        <v>1390</v>
      </c>
      <c r="G966" s="40"/>
      <c r="H966" s="40"/>
      <c r="I966" s="241"/>
      <c r="J966" s="40"/>
      <c r="K966" s="40"/>
      <c r="L966" s="44"/>
      <c r="M966" s="242"/>
      <c r="N966" s="243"/>
      <c r="O966" s="91"/>
      <c r="P966" s="91"/>
      <c r="Q966" s="91"/>
      <c r="R966" s="91"/>
      <c r="S966" s="91"/>
      <c r="T966" s="92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T966" s="17" t="s">
        <v>179</v>
      </c>
      <c r="AU966" s="17" t="s">
        <v>86</v>
      </c>
    </row>
    <row r="967" s="13" customFormat="1">
      <c r="A967" s="13"/>
      <c r="B967" s="244"/>
      <c r="C967" s="245"/>
      <c r="D967" s="246" t="s">
        <v>181</v>
      </c>
      <c r="E967" s="247" t="s">
        <v>1</v>
      </c>
      <c r="F967" s="248" t="s">
        <v>550</v>
      </c>
      <c r="G967" s="245"/>
      <c r="H967" s="249">
        <v>1</v>
      </c>
      <c r="I967" s="250"/>
      <c r="J967" s="245"/>
      <c r="K967" s="245"/>
      <c r="L967" s="251"/>
      <c r="M967" s="252"/>
      <c r="N967" s="253"/>
      <c r="O967" s="253"/>
      <c r="P967" s="253"/>
      <c r="Q967" s="253"/>
      <c r="R967" s="253"/>
      <c r="S967" s="253"/>
      <c r="T967" s="254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55" t="s">
        <v>181</v>
      </c>
      <c r="AU967" s="255" t="s">
        <v>86</v>
      </c>
      <c r="AV967" s="13" t="s">
        <v>86</v>
      </c>
      <c r="AW967" s="13" t="s">
        <v>33</v>
      </c>
      <c r="AX967" s="13" t="s">
        <v>76</v>
      </c>
      <c r="AY967" s="255" t="s">
        <v>171</v>
      </c>
    </row>
    <row r="968" s="13" customFormat="1">
      <c r="A968" s="13"/>
      <c r="B968" s="244"/>
      <c r="C968" s="245"/>
      <c r="D968" s="246" t="s">
        <v>181</v>
      </c>
      <c r="E968" s="247" t="s">
        <v>1</v>
      </c>
      <c r="F968" s="248" t="s">
        <v>551</v>
      </c>
      <c r="G968" s="245"/>
      <c r="H968" s="249">
        <v>1</v>
      </c>
      <c r="I968" s="250"/>
      <c r="J968" s="245"/>
      <c r="K968" s="245"/>
      <c r="L968" s="251"/>
      <c r="M968" s="252"/>
      <c r="N968" s="253"/>
      <c r="O968" s="253"/>
      <c r="P968" s="253"/>
      <c r="Q968" s="253"/>
      <c r="R968" s="253"/>
      <c r="S968" s="253"/>
      <c r="T968" s="254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55" t="s">
        <v>181</v>
      </c>
      <c r="AU968" s="255" t="s">
        <v>86</v>
      </c>
      <c r="AV968" s="13" t="s">
        <v>86</v>
      </c>
      <c r="AW968" s="13" t="s">
        <v>33</v>
      </c>
      <c r="AX968" s="13" t="s">
        <v>76</v>
      </c>
      <c r="AY968" s="255" t="s">
        <v>171</v>
      </c>
    </row>
    <row r="969" s="13" customFormat="1">
      <c r="A969" s="13"/>
      <c r="B969" s="244"/>
      <c r="C969" s="245"/>
      <c r="D969" s="246" t="s">
        <v>181</v>
      </c>
      <c r="E969" s="247" t="s">
        <v>1</v>
      </c>
      <c r="F969" s="248" t="s">
        <v>552</v>
      </c>
      <c r="G969" s="245"/>
      <c r="H969" s="249">
        <v>1</v>
      </c>
      <c r="I969" s="250"/>
      <c r="J969" s="245"/>
      <c r="K969" s="245"/>
      <c r="L969" s="251"/>
      <c r="M969" s="252"/>
      <c r="N969" s="253"/>
      <c r="O969" s="253"/>
      <c r="P969" s="253"/>
      <c r="Q969" s="253"/>
      <c r="R969" s="253"/>
      <c r="S969" s="253"/>
      <c r="T969" s="254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5" t="s">
        <v>181</v>
      </c>
      <c r="AU969" s="255" t="s">
        <v>86</v>
      </c>
      <c r="AV969" s="13" t="s">
        <v>86</v>
      </c>
      <c r="AW969" s="13" t="s">
        <v>33</v>
      </c>
      <c r="AX969" s="13" t="s">
        <v>76</v>
      </c>
      <c r="AY969" s="255" t="s">
        <v>171</v>
      </c>
    </row>
    <row r="970" s="13" customFormat="1">
      <c r="A970" s="13"/>
      <c r="B970" s="244"/>
      <c r="C970" s="245"/>
      <c r="D970" s="246" t="s">
        <v>181</v>
      </c>
      <c r="E970" s="247" t="s">
        <v>1</v>
      </c>
      <c r="F970" s="248" t="s">
        <v>553</v>
      </c>
      <c r="G970" s="245"/>
      <c r="H970" s="249">
        <v>1</v>
      </c>
      <c r="I970" s="250"/>
      <c r="J970" s="245"/>
      <c r="K970" s="245"/>
      <c r="L970" s="251"/>
      <c r="M970" s="252"/>
      <c r="N970" s="253"/>
      <c r="O970" s="253"/>
      <c r="P970" s="253"/>
      <c r="Q970" s="253"/>
      <c r="R970" s="253"/>
      <c r="S970" s="253"/>
      <c r="T970" s="254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55" t="s">
        <v>181</v>
      </c>
      <c r="AU970" s="255" t="s">
        <v>86</v>
      </c>
      <c r="AV970" s="13" t="s">
        <v>86</v>
      </c>
      <c r="AW970" s="13" t="s">
        <v>33</v>
      </c>
      <c r="AX970" s="13" t="s">
        <v>76</v>
      </c>
      <c r="AY970" s="255" t="s">
        <v>171</v>
      </c>
    </row>
    <row r="971" s="14" customFormat="1">
      <c r="A971" s="14"/>
      <c r="B971" s="256"/>
      <c r="C971" s="257"/>
      <c r="D971" s="246" t="s">
        <v>181</v>
      </c>
      <c r="E971" s="258" t="s">
        <v>1</v>
      </c>
      <c r="F971" s="259" t="s">
        <v>184</v>
      </c>
      <c r="G971" s="257"/>
      <c r="H971" s="260">
        <v>4</v>
      </c>
      <c r="I971" s="261"/>
      <c r="J971" s="257"/>
      <c r="K971" s="257"/>
      <c r="L971" s="262"/>
      <c r="M971" s="263"/>
      <c r="N971" s="264"/>
      <c r="O971" s="264"/>
      <c r="P971" s="264"/>
      <c r="Q971" s="264"/>
      <c r="R971" s="264"/>
      <c r="S971" s="264"/>
      <c r="T971" s="265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66" t="s">
        <v>181</v>
      </c>
      <c r="AU971" s="266" t="s">
        <v>86</v>
      </c>
      <c r="AV971" s="14" t="s">
        <v>178</v>
      </c>
      <c r="AW971" s="14" t="s">
        <v>33</v>
      </c>
      <c r="AX971" s="14" t="s">
        <v>84</v>
      </c>
      <c r="AY971" s="266" t="s">
        <v>171</v>
      </c>
    </row>
    <row r="972" s="2" customFormat="1" ht="33" customHeight="1">
      <c r="A972" s="38"/>
      <c r="B972" s="39"/>
      <c r="C972" s="267" t="s">
        <v>813</v>
      </c>
      <c r="D972" s="267" t="s">
        <v>304</v>
      </c>
      <c r="E972" s="268" t="s">
        <v>1391</v>
      </c>
      <c r="F972" s="269" t="s">
        <v>1392</v>
      </c>
      <c r="G972" s="270" t="s">
        <v>536</v>
      </c>
      <c r="H972" s="271">
        <v>4</v>
      </c>
      <c r="I972" s="272"/>
      <c r="J972" s="273">
        <f>ROUND(I972*H972,2)</f>
        <v>0</v>
      </c>
      <c r="K972" s="269" t="s">
        <v>177</v>
      </c>
      <c r="L972" s="274"/>
      <c r="M972" s="275" t="s">
        <v>1</v>
      </c>
      <c r="N972" s="276" t="s">
        <v>41</v>
      </c>
      <c r="O972" s="91"/>
      <c r="P972" s="235">
        <f>O972*H972</f>
        <v>0</v>
      </c>
      <c r="Q972" s="235">
        <v>0.024299999999999999</v>
      </c>
      <c r="R972" s="235">
        <f>Q972*H972</f>
        <v>0.097199999999999995</v>
      </c>
      <c r="S972" s="235">
        <v>0</v>
      </c>
      <c r="T972" s="236">
        <f>S972*H972</f>
        <v>0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237" t="s">
        <v>271</v>
      </c>
      <c r="AT972" s="237" t="s">
        <v>304</v>
      </c>
      <c r="AU972" s="237" t="s">
        <v>86</v>
      </c>
      <c r="AY972" s="17" t="s">
        <v>171</v>
      </c>
      <c r="BE972" s="238">
        <f>IF(N972="základní",J972,0)</f>
        <v>0</v>
      </c>
      <c r="BF972" s="238">
        <f>IF(N972="snížená",J972,0)</f>
        <v>0</v>
      </c>
      <c r="BG972" s="238">
        <f>IF(N972="zákl. přenesená",J972,0)</f>
        <v>0</v>
      </c>
      <c r="BH972" s="238">
        <f>IF(N972="sníž. přenesená",J972,0)</f>
        <v>0</v>
      </c>
      <c r="BI972" s="238">
        <f>IF(N972="nulová",J972,0)</f>
        <v>0</v>
      </c>
      <c r="BJ972" s="17" t="s">
        <v>84</v>
      </c>
      <c r="BK972" s="238">
        <f>ROUND(I972*H972,2)</f>
        <v>0</v>
      </c>
      <c r="BL972" s="17" t="s">
        <v>227</v>
      </c>
      <c r="BM972" s="237" t="s">
        <v>1393</v>
      </c>
    </row>
    <row r="973" s="2" customFormat="1" ht="24.15" customHeight="1">
      <c r="A973" s="38"/>
      <c r="B973" s="39"/>
      <c r="C973" s="226" t="s">
        <v>1394</v>
      </c>
      <c r="D973" s="226" t="s">
        <v>173</v>
      </c>
      <c r="E973" s="227" t="s">
        <v>1395</v>
      </c>
      <c r="F973" s="228" t="s">
        <v>1396</v>
      </c>
      <c r="G973" s="229" t="s">
        <v>536</v>
      </c>
      <c r="H973" s="230">
        <v>1</v>
      </c>
      <c r="I973" s="231"/>
      <c r="J973" s="232">
        <f>ROUND(I973*H973,2)</f>
        <v>0</v>
      </c>
      <c r="K973" s="228" t="s">
        <v>177</v>
      </c>
      <c r="L973" s="44"/>
      <c r="M973" s="233" t="s">
        <v>1</v>
      </c>
      <c r="N973" s="234" t="s">
        <v>41</v>
      </c>
      <c r="O973" s="91"/>
      <c r="P973" s="235">
        <f>O973*H973</f>
        <v>0</v>
      </c>
      <c r="Q973" s="235">
        <v>0.00084000000000000003</v>
      </c>
      <c r="R973" s="235">
        <f>Q973*H973</f>
        <v>0.00084000000000000003</v>
      </c>
      <c r="S973" s="235">
        <v>0</v>
      </c>
      <c r="T973" s="236">
        <f>S973*H973</f>
        <v>0</v>
      </c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R973" s="237" t="s">
        <v>227</v>
      </c>
      <c r="AT973" s="237" t="s">
        <v>173</v>
      </c>
      <c r="AU973" s="237" t="s">
        <v>86</v>
      </c>
      <c r="AY973" s="17" t="s">
        <v>171</v>
      </c>
      <c r="BE973" s="238">
        <f>IF(N973="základní",J973,0)</f>
        <v>0</v>
      </c>
      <c r="BF973" s="238">
        <f>IF(N973="snížená",J973,0)</f>
        <v>0</v>
      </c>
      <c r="BG973" s="238">
        <f>IF(N973="zákl. přenesená",J973,0)</f>
        <v>0</v>
      </c>
      <c r="BH973" s="238">
        <f>IF(N973="sníž. přenesená",J973,0)</f>
        <v>0</v>
      </c>
      <c r="BI973" s="238">
        <f>IF(N973="nulová",J973,0)</f>
        <v>0</v>
      </c>
      <c r="BJ973" s="17" t="s">
        <v>84</v>
      </c>
      <c r="BK973" s="238">
        <f>ROUND(I973*H973,2)</f>
        <v>0</v>
      </c>
      <c r="BL973" s="17" t="s">
        <v>227</v>
      </c>
      <c r="BM973" s="237" t="s">
        <v>1397</v>
      </c>
    </row>
    <row r="974" s="2" customFormat="1">
      <c r="A974" s="38"/>
      <c r="B974" s="39"/>
      <c r="C974" s="40"/>
      <c r="D974" s="239" t="s">
        <v>179</v>
      </c>
      <c r="E974" s="40"/>
      <c r="F974" s="240" t="s">
        <v>1398</v>
      </c>
      <c r="G974" s="40"/>
      <c r="H974" s="40"/>
      <c r="I974" s="241"/>
      <c r="J974" s="40"/>
      <c r="K974" s="40"/>
      <c r="L974" s="44"/>
      <c r="M974" s="242"/>
      <c r="N974" s="243"/>
      <c r="O974" s="91"/>
      <c r="P974" s="91"/>
      <c r="Q974" s="91"/>
      <c r="R974" s="91"/>
      <c r="S974" s="91"/>
      <c r="T974" s="92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T974" s="17" t="s">
        <v>179</v>
      </c>
      <c r="AU974" s="17" t="s">
        <v>86</v>
      </c>
    </row>
    <row r="975" s="2" customFormat="1" ht="24.15" customHeight="1">
      <c r="A975" s="38"/>
      <c r="B975" s="39"/>
      <c r="C975" s="267" t="s">
        <v>819</v>
      </c>
      <c r="D975" s="267" t="s">
        <v>304</v>
      </c>
      <c r="E975" s="268" t="s">
        <v>1399</v>
      </c>
      <c r="F975" s="269" t="s">
        <v>1400</v>
      </c>
      <c r="G975" s="270" t="s">
        <v>536</v>
      </c>
      <c r="H975" s="271">
        <v>1</v>
      </c>
      <c r="I975" s="272"/>
      <c r="J975" s="273">
        <f>ROUND(I975*H975,2)</f>
        <v>0</v>
      </c>
      <c r="K975" s="269" t="s">
        <v>270</v>
      </c>
      <c r="L975" s="274"/>
      <c r="M975" s="275" t="s">
        <v>1</v>
      </c>
      <c r="N975" s="276" t="s">
        <v>41</v>
      </c>
      <c r="O975" s="91"/>
      <c r="P975" s="235">
        <f>O975*H975</f>
        <v>0</v>
      </c>
      <c r="Q975" s="235">
        <v>0</v>
      </c>
      <c r="R975" s="235">
        <f>Q975*H975</f>
        <v>0</v>
      </c>
      <c r="S975" s="235">
        <v>0</v>
      </c>
      <c r="T975" s="236">
        <f>S975*H975</f>
        <v>0</v>
      </c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R975" s="237" t="s">
        <v>271</v>
      </c>
      <c r="AT975" s="237" t="s">
        <v>304</v>
      </c>
      <c r="AU975" s="237" t="s">
        <v>86</v>
      </c>
      <c r="AY975" s="17" t="s">
        <v>171</v>
      </c>
      <c r="BE975" s="238">
        <f>IF(N975="základní",J975,0)</f>
        <v>0</v>
      </c>
      <c r="BF975" s="238">
        <f>IF(N975="snížená",J975,0)</f>
        <v>0</v>
      </c>
      <c r="BG975" s="238">
        <f>IF(N975="zákl. přenesená",J975,0)</f>
        <v>0</v>
      </c>
      <c r="BH975" s="238">
        <f>IF(N975="sníž. přenesená",J975,0)</f>
        <v>0</v>
      </c>
      <c r="BI975" s="238">
        <f>IF(N975="nulová",J975,0)</f>
        <v>0</v>
      </c>
      <c r="BJ975" s="17" t="s">
        <v>84</v>
      </c>
      <c r="BK975" s="238">
        <f>ROUND(I975*H975,2)</f>
        <v>0</v>
      </c>
      <c r="BL975" s="17" t="s">
        <v>227</v>
      </c>
      <c r="BM975" s="237" t="s">
        <v>1401</v>
      </c>
    </row>
    <row r="976" s="2" customFormat="1" ht="21.75" customHeight="1">
      <c r="A976" s="38"/>
      <c r="B976" s="39"/>
      <c r="C976" s="226" t="s">
        <v>1402</v>
      </c>
      <c r="D976" s="226" t="s">
        <v>173</v>
      </c>
      <c r="E976" s="227" t="s">
        <v>1403</v>
      </c>
      <c r="F976" s="228" t="s">
        <v>1404</v>
      </c>
      <c r="G976" s="229" t="s">
        <v>536</v>
      </c>
      <c r="H976" s="230">
        <v>2</v>
      </c>
      <c r="I976" s="231"/>
      <c r="J976" s="232">
        <f>ROUND(I976*H976,2)</f>
        <v>0</v>
      </c>
      <c r="K976" s="228" t="s">
        <v>177</v>
      </c>
      <c r="L976" s="44"/>
      <c r="M976" s="233" t="s">
        <v>1</v>
      </c>
      <c r="N976" s="234" t="s">
        <v>41</v>
      </c>
      <c r="O976" s="91"/>
      <c r="P976" s="235">
        <f>O976*H976</f>
        <v>0</v>
      </c>
      <c r="Q976" s="235">
        <v>0</v>
      </c>
      <c r="R976" s="235">
        <f>Q976*H976</f>
        <v>0</v>
      </c>
      <c r="S976" s="235">
        <v>0</v>
      </c>
      <c r="T976" s="236">
        <f>S976*H976</f>
        <v>0</v>
      </c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R976" s="237" t="s">
        <v>227</v>
      </c>
      <c r="AT976" s="237" t="s">
        <v>173</v>
      </c>
      <c r="AU976" s="237" t="s">
        <v>86</v>
      </c>
      <c r="AY976" s="17" t="s">
        <v>171</v>
      </c>
      <c r="BE976" s="238">
        <f>IF(N976="základní",J976,0)</f>
        <v>0</v>
      </c>
      <c r="BF976" s="238">
        <f>IF(N976="snížená",J976,0)</f>
        <v>0</v>
      </c>
      <c r="BG976" s="238">
        <f>IF(N976="zákl. přenesená",J976,0)</f>
        <v>0</v>
      </c>
      <c r="BH976" s="238">
        <f>IF(N976="sníž. přenesená",J976,0)</f>
        <v>0</v>
      </c>
      <c r="BI976" s="238">
        <f>IF(N976="nulová",J976,0)</f>
        <v>0</v>
      </c>
      <c r="BJ976" s="17" t="s">
        <v>84</v>
      </c>
      <c r="BK976" s="238">
        <f>ROUND(I976*H976,2)</f>
        <v>0</v>
      </c>
      <c r="BL976" s="17" t="s">
        <v>227</v>
      </c>
      <c r="BM976" s="237" t="s">
        <v>1405</v>
      </c>
    </row>
    <row r="977" s="2" customFormat="1">
      <c r="A977" s="38"/>
      <c r="B977" s="39"/>
      <c r="C977" s="40"/>
      <c r="D977" s="239" t="s">
        <v>179</v>
      </c>
      <c r="E977" s="40"/>
      <c r="F977" s="240" t="s">
        <v>1406</v>
      </c>
      <c r="G977" s="40"/>
      <c r="H977" s="40"/>
      <c r="I977" s="241"/>
      <c r="J977" s="40"/>
      <c r="K977" s="40"/>
      <c r="L977" s="44"/>
      <c r="M977" s="242"/>
      <c r="N977" s="243"/>
      <c r="O977" s="91"/>
      <c r="P977" s="91"/>
      <c r="Q977" s="91"/>
      <c r="R977" s="91"/>
      <c r="S977" s="91"/>
      <c r="T977" s="92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T977" s="17" t="s">
        <v>179</v>
      </c>
      <c r="AU977" s="17" t="s">
        <v>86</v>
      </c>
    </row>
    <row r="978" s="2" customFormat="1" ht="16.5" customHeight="1">
      <c r="A978" s="38"/>
      <c r="B978" s="39"/>
      <c r="C978" s="267" t="s">
        <v>824</v>
      </c>
      <c r="D978" s="267" t="s">
        <v>304</v>
      </c>
      <c r="E978" s="268" t="s">
        <v>1407</v>
      </c>
      <c r="F978" s="269" t="s">
        <v>1408</v>
      </c>
      <c r="G978" s="270" t="s">
        <v>536</v>
      </c>
      <c r="H978" s="271">
        <v>2</v>
      </c>
      <c r="I978" s="272"/>
      <c r="J978" s="273">
        <f>ROUND(I978*H978,2)</f>
        <v>0</v>
      </c>
      <c r="K978" s="269" t="s">
        <v>177</v>
      </c>
      <c r="L978" s="274"/>
      <c r="M978" s="275" t="s">
        <v>1</v>
      </c>
      <c r="N978" s="276" t="s">
        <v>41</v>
      </c>
      <c r="O978" s="91"/>
      <c r="P978" s="235">
        <f>O978*H978</f>
        <v>0</v>
      </c>
      <c r="Q978" s="235">
        <v>0.00059999999999999995</v>
      </c>
      <c r="R978" s="235">
        <f>Q978*H978</f>
        <v>0.0011999999999999999</v>
      </c>
      <c r="S978" s="235">
        <v>0</v>
      </c>
      <c r="T978" s="236">
        <f>S978*H978</f>
        <v>0</v>
      </c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237" t="s">
        <v>271</v>
      </c>
      <c r="AT978" s="237" t="s">
        <v>304</v>
      </c>
      <c r="AU978" s="237" t="s">
        <v>86</v>
      </c>
      <c r="AY978" s="17" t="s">
        <v>171</v>
      </c>
      <c r="BE978" s="238">
        <f>IF(N978="základní",J978,0)</f>
        <v>0</v>
      </c>
      <c r="BF978" s="238">
        <f>IF(N978="snížená",J978,0)</f>
        <v>0</v>
      </c>
      <c r="BG978" s="238">
        <f>IF(N978="zákl. přenesená",J978,0)</f>
        <v>0</v>
      </c>
      <c r="BH978" s="238">
        <f>IF(N978="sníž. přenesená",J978,0)</f>
        <v>0</v>
      </c>
      <c r="BI978" s="238">
        <f>IF(N978="nulová",J978,0)</f>
        <v>0</v>
      </c>
      <c r="BJ978" s="17" t="s">
        <v>84</v>
      </c>
      <c r="BK978" s="238">
        <f>ROUND(I978*H978,2)</f>
        <v>0</v>
      </c>
      <c r="BL978" s="17" t="s">
        <v>227</v>
      </c>
      <c r="BM978" s="237" t="s">
        <v>1409</v>
      </c>
    </row>
    <row r="979" s="2" customFormat="1" ht="24.15" customHeight="1">
      <c r="A979" s="38"/>
      <c r="B979" s="39"/>
      <c r="C979" s="226" t="s">
        <v>1410</v>
      </c>
      <c r="D979" s="226" t="s">
        <v>173</v>
      </c>
      <c r="E979" s="227" t="s">
        <v>1411</v>
      </c>
      <c r="F979" s="228" t="s">
        <v>1412</v>
      </c>
      <c r="G979" s="229" t="s">
        <v>536</v>
      </c>
      <c r="H979" s="230">
        <v>13</v>
      </c>
      <c r="I979" s="231"/>
      <c r="J979" s="232">
        <f>ROUND(I979*H979,2)</f>
        <v>0</v>
      </c>
      <c r="K979" s="228" t="s">
        <v>177</v>
      </c>
      <c r="L979" s="44"/>
      <c r="M979" s="233" t="s">
        <v>1</v>
      </c>
      <c r="N979" s="234" t="s">
        <v>41</v>
      </c>
      <c r="O979" s="91"/>
      <c r="P979" s="235">
        <f>O979*H979</f>
        <v>0</v>
      </c>
      <c r="Q979" s="235">
        <v>0</v>
      </c>
      <c r="R979" s="235">
        <f>Q979*H979</f>
        <v>0</v>
      </c>
      <c r="S979" s="235">
        <v>0</v>
      </c>
      <c r="T979" s="236">
        <f>S979*H979</f>
        <v>0</v>
      </c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R979" s="237" t="s">
        <v>227</v>
      </c>
      <c r="AT979" s="237" t="s">
        <v>173</v>
      </c>
      <c r="AU979" s="237" t="s">
        <v>86</v>
      </c>
      <c r="AY979" s="17" t="s">
        <v>171</v>
      </c>
      <c r="BE979" s="238">
        <f>IF(N979="základní",J979,0)</f>
        <v>0</v>
      </c>
      <c r="BF979" s="238">
        <f>IF(N979="snížená",J979,0)</f>
        <v>0</v>
      </c>
      <c r="BG979" s="238">
        <f>IF(N979="zákl. přenesená",J979,0)</f>
        <v>0</v>
      </c>
      <c r="BH979" s="238">
        <f>IF(N979="sníž. přenesená",J979,0)</f>
        <v>0</v>
      </c>
      <c r="BI979" s="238">
        <f>IF(N979="nulová",J979,0)</f>
        <v>0</v>
      </c>
      <c r="BJ979" s="17" t="s">
        <v>84</v>
      </c>
      <c r="BK979" s="238">
        <f>ROUND(I979*H979,2)</f>
        <v>0</v>
      </c>
      <c r="BL979" s="17" t="s">
        <v>227</v>
      </c>
      <c r="BM979" s="237" t="s">
        <v>1413</v>
      </c>
    </row>
    <row r="980" s="2" customFormat="1">
      <c r="A980" s="38"/>
      <c r="B980" s="39"/>
      <c r="C980" s="40"/>
      <c r="D980" s="239" t="s">
        <v>179</v>
      </c>
      <c r="E980" s="40"/>
      <c r="F980" s="240" t="s">
        <v>1414</v>
      </c>
      <c r="G980" s="40"/>
      <c r="H980" s="40"/>
      <c r="I980" s="241"/>
      <c r="J980" s="40"/>
      <c r="K980" s="40"/>
      <c r="L980" s="44"/>
      <c r="M980" s="242"/>
      <c r="N980" s="243"/>
      <c r="O980" s="91"/>
      <c r="P980" s="91"/>
      <c r="Q980" s="91"/>
      <c r="R980" s="91"/>
      <c r="S980" s="91"/>
      <c r="T980" s="92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T980" s="17" t="s">
        <v>179</v>
      </c>
      <c r="AU980" s="17" t="s">
        <v>86</v>
      </c>
    </row>
    <row r="981" s="13" customFormat="1">
      <c r="A981" s="13"/>
      <c r="B981" s="244"/>
      <c r="C981" s="245"/>
      <c r="D981" s="246" t="s">
        <v>181</v>
      </c>
      <c r="E981" s="247" t="s">
        <v>1</v>
      </c>
      <c r="F981" s="248" t="s">
        <v>1415</v>
      </c>
      <c r="G981" s="245"/>
      <c r="H981" s="249">
        <v>1</v>
      </c>
      <c r="I981" s="250"/>
      <c r="J981" s="245"/>
      <c r="K981" s="245"/>
      <c r="L981" s="251"/>
      <c r="M981" s="252"/>
      <c r="N981" s="253"/>
      <c r="O981" s="253"/>
      <c r="P981" s="253"/>
      <c r="Q981" s="253"/>
      <c r="R981" s="253"/>
      <c r="S981" s="253"/>
      <c r="T981" s="254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55" t="s">
        <v>181</v>
      </c>
      <c r="AU981" s="255" t="s">
        <v>86</v>
      </c>
      <c r="AV981" s="13" t="s">
        <v>86</v>
      </c>
      <c r="AW981" s="13" t="s">
        <v>33</v>
      </c>
      <c r="AX981" s="13" t="s">
        <v>76</v>
      </c>
      <c r="AY981" s="255" t="s">
        <v>171</v>
      </c>
    </row>
    <row r="982" s="13" customFormat="1">
      <c r="A982" s="13"/>
      <c r="B982" s="244"/>
      <c r="C982" s="245"/>
      <c r="D982" s="246" t="s">
        <v>181</v>
      </c>
      <c r="E982" s="247" t="s">
        <v>1</v>
      </c>
      <c r="F982" s="248" t="s">
        <v>1416</v>
      </c>
      <c r="G982" s="245"/>
      <c r="H982" s="249">
        <v>2</v>
      </c>
      <c r="I982" s="250"/>
      <c r="J982" s="245"/>
      <c r="K982" s="245"/>
      <c r="L982" s="251"/>
      <c r="M982" s="252"/>
      <c r="N982" s="253"/>
      <c r="O982" s="253"/>
      <c r="P982" s="253"/>
      <c r="Q982" s="253"/>
      <c r="R982" s="253"/>
      <c r="S982" s="253"/>
      <c r="T982" s="254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55" t="s">
        <v>181</v>
      </c>
      <c r="AU982" s="255" t="s">
        <v>86</v>
      </c>
      <c r="AV982" s="13" t="s">
        <v>86</v>
      </c>
      <c r="AW982" s="13" t="s">
        <v>33</v>
      </c>
      <c r="AX982" s="13" t="s">
        <v>76</v>
      </c>
      <c r="AY982" s="255" t="s">
        <v>171</v>
      </c>
    </row>
    <row r="983" s="13" customFormat="1">
      <c r="A983" s="13"/>
      <c r="B983" s="244"/>
      <c r="C983" s="245"/>
      <c r="D983" s="246" t="s">
        <v>181</v>
      </c>
      <c r="E983" s="247" t="s">
        <v>1</v>
      </c>
      <c r="F983" s="248" t="s">
        <v>1417</v>
      </c>
      <c r="G983" s="245"/>
      <c r="H983" s="249">
        <v>2</v>
      </c>
      <c r="I983" s="250"/>
      <c r="J983" s="245"/>
      <c r="K983" s="245"/>
      <c r="L983" s="251"/>
      <c r="M983" s="252"/>
      <c r="N983" s="253"/>
      <c r="O983" s="253"/>
      <c r="P983" s="253"/>
      <c r="Q983" s="253"/>
      <c r="R983" s="253"/>
      <c r="S983" s="253"/>
      <c r="T983" s="254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55" t="s">
        <v>181</v>
      </c>
      <c r="AU983" s="255" t="s">
        <v>86</v>
      </c>
      <c r="AV983" s="13" t="s">
        <v>86</v>
      </c>
      <c r="AW983" s="13" t="s">
        <v>33</v>
      </c>
      <c r="AX983" s="13" t="s">
        <v>76</v>
      </c>
      <c r="AY983" s="255" t="s">
        <v>171</v>
      </c>
    </row>
    <row r="984" s="13" customFormat="1">
      <c r="A984" s="13"/>
      <c r="B984" s="244"/>
      <c r="C984" s="245"/>
      <c r="D984" s="246" t="s">
        <v>181</v>
      </c>
      <c r="E984" s="247" t="s">
        <v>1</v>
      </c>
      <c r="F984" s="248" t="s">
        <v>1418</v>
      </c>
      <c r="G984" s="245"/>
      <c r="H984" s="249">
        <v>2</v>
      </c>
      <c r="I984" s="250"/>
      <c r="J984" s="245"/>
      <c r="K984" s="245"/>
      <c r="L984" s="251"/>
      <c r="M984" s="252"/>
      <c r="N984" s="253"/>
      <c r="O984" s="253"/>
      <c r="P984" s="253"/>
      <c r="Q984" s="253"/>
      <c r="R984" s="253"/>
      <c r="S984" s="253"/>
      <c r="T984" s="254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55" t="s">
        <v>181</v>
      </c>
      <c r="AU984" s="255" t="s">
        <v>86</v>
      </c>
      <c r="AV984" s="13" t="s">
        <v>86</v>
      </c>
      <c r="AW984" s="13" t="s">
        <v>33</v>
      </c>
      <c r="AX984" s="13" t="s">
        <v>76</v>
      </c>
      <c r="AY984" s="255" t="s">
        <v>171</v>
      </c>
    </row>
    <row r="985" s="13" customFormat="1">
      <c r="A985" s="13"/>
      <c r="B985" s="244"/>
      <c r="C985" s="245"/>
      <c r="D985" s="246" t="s">
        <v>181</v>
      </c>
      <c r="E985" s="247" t="s">
        <v>1</v>
      </c>
      <c r="F985" s="248" t="s">
        <v>1419</v>
      </c>
      <c r="G985" s="245"/>
      <c r="H985" s="249">
        <v>2</v>
      </c>
      <c r="I985" s="250"/>
      <c r="J985" s="245"/>
      <c r="K985" s="245"/>
      <c r="L985" s="251"/>
      <c r="M985" s="252"/>
      <c r="N985" s="253"/>
      <c r="O985" s="253"/>
      <c r="P985" s="253"/>
      <c r="Q985" s="253"/>
      <c r="R985" s="253"/>
      <c r="S985" s="253"/>
      <c r="T985" s="254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55" t="s">
        <v>181</v>
      </c>
      <c r="AU985" s="255" t="s">
        <v>86</v>
      </c>
      <c r="AV985" s="13" t="s">
        <v>86</v>
      </c>
      <c r="AW985" s="13" t="s">
        <v>33</v>
      </c>
      <c r="AX985" s="13" t="s">
        <v>76</v>
      </c>
      <c r="AY985" s="255" t="s">
        <v>171</v>
      </c>
    </row>
    <row r="986" s="13" customFormat="1">
      <c r="A986" s="13"/>
      <c r="B986" s="244"/>
      <c r="C986" s="245"/>
      <c r="D986" s="246" t="s">
        <v>181</v>
      </c>
      <c r="E986" s="247" t="s">
        <v>1</v>
      </c>
      <c r="F986" s="248" t="s">
        <v>1420</v>
      </c>
      <c r="G986" s="245"/>
      <c r="H986" s="249">
        <v>1</v>
      </c>
      <c r="I986" s="250"/>
      <c r="J986" s="245"/>
      <c r="K986" s="245"/>
      <c r="L986" s="251"/>
      <c r="M986" s="252"/>
      <c r="N986" s="253"/>
      <c r="O986" s="253"/>
      <c r="P986" s="253"/>
      <c r="Q986" s="253"/>
      <c r="R986" s="253"/>
      <c r="S986" s="253"/>
      <c r="T986" s="254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55" t="s">
        <v>181</v>
      </c>
      <c r="AU986" s="255" t="s">
        <v>86</v>
      </c>
      <c r="AV986" s="13" t="s">
        <v>86</v>
      </c>
      <c r="AW986" s="13" t="s">
        <v>33</v>
      </c>
      <c r="AX986" s="13" t="s">
        <v>76</v>
      </c>
      <c r="AY986" s="255" t="s">
        <v>171</v>
      </c>
    </row>
    <row r="987" s="13" customFormat="1">
      <c r="A987" s="13"/>
      <c r="B987" s="244"/>
      <c r="C987" s="245"/>
      <c r="D987" s="246" t="s">
        <v>181</v>
      </c>
      <c r="E987" s="247" t="s">
        <v>1</v>
      </c>
      <c r="F987" s="248" t="s">
        <v>1421</v>
      </c>
      <c r="G987" s="245"/>
      <c r="H987" s="249">
        <v>1</v>
      </c>
      <c r="I987" s="250"/>
      <c r="J987" s="245"/>
      <c r="K987" s="245"/>
      <c r="L987" s="251"/>
      <c r="M987" s="252"/>
      <c r="N987" s="253"/>
      <c r="O987" s="253"/>
      <c r="P987" s="253"/>
      <c r="Q987" s="253"/>
      <c r="R987" s="253"/>
      <c r="S987" s="253"/>
      <c r="T987" s="254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55" t="s">
        <v>181</v>
      </c>
      <c r="AU987" s="255" t="s">
        <v>86</v>
      </c>
      <c r="AV987" s="13" t="s">
        <v>86</v>
      </c>
      <c r="AW987" s="13" t="s">
        <v>33</v>
      </c>
      <c r="AX987" s="13" t="s">
        <v>76</v>
      </c>
      <c r="AY987" s="255" t="s">
        <v>171</v>
      </c>
    </row>
    <row r="988" s="13" customFormat="1">
      <c r="A988" s="13"/>
      <c r="B988" s="244"/>
      <c r="C988" s="245"/>
      <c r="D988" s="246" t="s">
        <v>181</v>
      </c>
      <c r="E988" s="247" t="s">
        <v>1</v>
      </c>
      <c r="F988" s="248" t="s">
        <v>1422</v>
      </c>
      <c r="G988" s="245"/>
      <c r="H988" s="249">
        <v>1</v>
      </c>
      <c r="I988" s="250"/>
      <c r="J988" s="245"/>
      <c r="K988" s="245"/>
      <c r="L988" s="251"/>
      <c r="M988" s="252"/>
      <c r="N988" s="253"/>
      <c r="O988" s="253"/>
      <c r="P988" s="253"/>
      <c r="Q988" s="253"/>
      <c r="R988" s="253"/>
      <c r="S988" s="253"/>
      <c r="T988" s="254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55" t="s">
        <v>181</v>
      </c>
      <c r="AU988" s="255" t="s">
        <v>86</v>
      </c>
      <c r="AV988" s="13" t="s">
        <v>86</v>
      </c>
      <c r="AW988" s="13" t="s">
        <v>33</v>
      </c>
      <c r="AX988" s="13" t="s">
        <v>76</v>
      </c>
      <c r="AY988" s="255" t="s">
        <v>171</v>
      </c>
    </row>
    <row r="989" s="13" customFormat="1">
      <c r="A989" s="13"/>
      <c r="B989" s="244"/>
      <c r="C989" s="245"/>
      <c r="D989" s="246" t="s">
        <v>181</v>
      </c>
      <c r="E989" s="247" t="s">
        <v>1</v>
      </c>
      <c r="F989" s="248" t="s">
        <v>1423</v>
      </c>
      <c r="G989" s="245"/>
      <c r="H989" s="249">
        <v>1</v>
      </c>
      <c r="I989" s="250"/>
      <c r="J989" s="245"/>
      <c r="K989" s="245"/>
      <c r="L989" s="251"/>
      <c r="M989" s="252"/>
      <c r="N989" s="253"/>
      <c r="O989" s="253"/>
      <c r="P989" s="253"/>
      <c r="Q989" s="253"/>
      <c r="R989" s="253"/>
      <c r="S989" s="253"/>
      <c r="T989" s="254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55" t="s">
        <v>181</v>
      </c>
      <c r="AU989" s="255" t="s">
        <v>86</v>
      </c>
      <c r="AV989" s="13" t="s">
        <v>86</v>
      </c>
      <c r="AW989" s="13" t="s">
        <v>33</v>
      </c>
      <c r="AX989" s="13" t="s">
        <v>76</v>
      </c>
      <c r="AY989" s="255" t="s">
        <v>171</v>
      </c>
    </row>
    <row r="990" s="14" customFormat="1">
      <c r="A990" s="14"/>
      <c r="B990" s="256"/>
      <c r="C990" s="257"/>
      <c r="D990" s="246" t="s">
        <v>181</v>
      </c>
      <c r="E990" s="258" t="s">
        <v>1</v>
      </c>
      <c r="F990" s="259" t="s">
        <v>184</v>
      </c>
      <c r="G990" s="257"/>
      <c r="H990" s="260">
        <v>13</v>
      </c>
      <c r="I990" s="261"/>
      <c r="J990" s="257"/>
      <c r="K990" s="257"/>
      <c r="L990" s="262"/>
      <c r="M990" s="263"/>
      <c r="N990" s="264"/>
      <c r="O990" s="264"/>
      <c r="P990" s="264"/>
      <c r="Q990" s="264"/>
      <c r="R990" s="264"/>
      <c r="S990" s="264"/>
      <c r="T990" s="265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6" t="s">
        <v>181</v>
      </c>
      <c r="AU990" s="266" t="s">
        <v>86</v>
      </c>
      <c r="AV990" s="14" t="s">
        <v>178</v>
      </c>
      <c r="AW990" s="14" t="s">
        <v>33</v>
      </c>
      <c r="AX990" s="14" t="s">
        <v>84</v>
      </c>
      <c r="AY990" s="266" t="s">
        <v>171</v>
      </c>
    </row>
    <row r="991" s="2" customFormat="1" ht="16.5" customHeight="1">
      <c r="A991" s="38"/>
      <c r="B991" s="39"/>
      <c r="C991" s="267" t="s">
        <v>830</v>
      </c>
      <c r="D991" s="267" t="s">
        <v>304</v>
      </c>
      <c r="E991" s="268" t="s">
        <v>1424</v>
      </c>
      <c r="F991" s="269" t="s">
        <v>1425</v>
      </c>
      <c r="G991" s="270" t="s">
        <v>536</v>
      </c>
      <c r="H991" s="271">
        <v>13</v>
      </c>
      <c r="I991" s="272"/>
      <c r="J991" s="273">
        <f>ROUND(I991*H991,2)</f>
        <v>0</v>
      </c>
      <c r="K991" s="269" t="s">
        <v>177</v>
      </c>
      <c r="L991" s="274"/>
      <c r="M991" s="275" t="s">
        <v>1</v>
      </c>
      <c r="N991" s="276" t="s">
        <v>41</v>
      </c>
      <c r="O991" s="91"/>
      <c r="P991" s="235">
        <f>O991*H991</f>
        <v>0</v>
      </c>
      <c r="Q991" s="235">
        <v>0.0023999999999999998</v>
      </c>
      <c r="R991" s="235">
        <f>Q991*H991</f>
        <v>0.031199999999999999</v>
      </c>
      <c r="S991" s="235">
        <v>0</v>
      </c>
      <c r="T991" s="236">
        <f>S991*H991</f>
        <v>0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237" t="s">
        <v>271</v>
      </c>
      <c r="AT991" s="237" t="s">
        <v>304</v>
      </c>
      <c r="AU991" s="237" t="s">
        <v>86</v>
      </c>
      <c r="AY991" s="17" t="s">
        <v>171</v>
      </c>
      <c r="BE991" s="238">
        <f>IF(N991="základní",J991,0)</f>
        <v>0</v>
      </c>
      <c r="BF991" s="238">
        <f>IF(N991="snížená",J991,0)</f>
        <v>0</v>
      </c>
      <c r="BG991" s="238">
        <f>IF(N991="zákl. přenesená",J991,0)</f>
        <v>0</v>
      </c>
      <c r="BH991" s="238">
        <f>IF(N991="sníž. přenesená",J991,0)</f>
        <v>0</v>
      </c>
      <c r="BI991" s="238">
        <f>IF(N991="nulová",J991,0)</f>
        <v>0</v>
      </c>
      <c r="BJ991" s="17" t="s">
        <v>84</v>
      </c>
      <c r="BK991" s="238">
        <f>ROUND(I991*H991,2)</f>
        <v>0</v>
      </c>
      <c r="BL991" s="17" t="s">
        <v>227</v>
      </c>
      <c r="BM991" s="237" t="s">
        <v>1426</v>
      </c>
    </row>
    <row r="992" s="2" customFormat="1" ht="16.5" customHeight="1">
      <c r="A992" s="38"/>
      <c r="B992" s="39"/>
      <c r="C992" s="226" t="s">
        <v>1427</v>
      </c>
      <c r="D992" s="226" t="s">
        <v>173</v>
      </c>
      <c r="E992" s="227" t="s">
        <v>1428</v>
      </c>
      <c r="F992" s="228" t="s">
        <v>1429</v>
      </c>
      <c r="G992" s="229" t="s">
        <v>536</v>
      </c>
      <c r="H992" s="230">
        <v>2</v>
      </c>
      <c r="I992" s="231"/>
      <c r="J992" s="232">
        <f>ROUND(I992*H992,2)</f>
        <v>0</v>
      </c>
      <c r="K992" s="228" t="s">
        <v>177</v>
      </c>
      <c r="L992" s="44"/>
      <c r="M992" s="233" t="s">
        <v>1</v>
      </c>
      <c r="N992" s="234" t="s">
        <v>41</v>
      </c>
      <c r="O992" s="91"/>
      <c r="P992" s="235">
        <f>O992*H992</f>
        <v>0</v>
      </c>
      <c r="Q992" s="235">
        <v>0</v>
      </c>
      <c r="R992" s="235">
        <f>Q992*H992</f>
        <v>0</v>
      </c>
      <c r="S992" s="235">
        <v>0</v>
      </c>
      <c r="T992" s="236">
        <f>S992*H992</f>
        <v>0</v>
      </c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R992" s="237" t="s">
        <v>227</v>
      </c>
      <c r="AT992" s="237" t="s">
        <v>173</v>
      </c>
      <c r="AU992" s="237" t="s">
        <v>86</v>
      </c>
      <c r="AY992" s="17" t="s">
        <v>171</v>
      </c>
      <c r="BE992" s="238">
        <f>IF(N992="základní",J992,0)</f>
        <v>0</v>
      </c>
      <c r="BF992" s="238">
        <f>IF(N992="snížená",J992,0)</f>
        <v>0</v>
      </c>
      <c r="BG992" s="238">
        <f>IF(N992="zákl. přenesená",J992,0)</f>
        <v>0</v>
      </c>
      <c r="BH992" s="238">
        <f>IF(N992="sníž. přenesená",J992,0)</f>
        <v>0</v>
      </c>
      <c r="BI992" s="238">
        <f>IF(N992="nulová",J992,0)</f>
        <v>0</v>
      </c>
      <c r="BJ992" s="17" t="s">
        <v>84</v>
      </c>
      <c r="BK992" s="238">
        <f>ROUND(I992*H992,2)</f>
        <v>0</v>
      </c>
      <c r="BL992" s="17" t="s">
        <v>227</v>
      </c>
      <c r="BM992" s="237" t="s">
        <v>1430</v>
      </c>
    </row>
    <row r="993" s="2" customFormat="1">
      <c r="A993" s="38"/>
      <c r="B993" s="39"/>
      <c r="C993" s="40"/>
      <c r="D993" s="239" t="s">
        <v>179</v>
      </c>
      <c r="E993" s="40"/>
      <c r="F993" s="240" t="s">
        <v>1431</v>
      </c>
      <c r="G993" s="40"/>
      <c r="H993" s="40"/>
      <c r="I993" s="241"/>
      <c r="J993" s="40"/>
      <c r="K993" s="40"/>
      <c r="L993" s="44"/>
      <c r="M993" s="242"/>
      <c r="N993" s="243"/>
      <c r="O993" s="91"/>
      <c r="P993" s="91"/>
      <c r="Q993" s="91"/>
      <c r="R993" s="91"/>
      <c r="S993" s="91"/>
      <c r="T993" s="92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T993" s="17" t="s">
        <v>179</v>
      </c>
      <c r="AU993" s="17" t="s">
        <v>86</v>
      </c>
    </row>
    <row r="994" s="2" customFormat="1" ht="16.5" customHeight="1">
      <c r="A994" s="38"/>
      <c r="B994" s="39"/>
      <c r="C994" s="267" t="s">
        <v>835</v>
      </c>
      <c r="D994" s="267" t="s">
        <v>304</v>
      </c>
      <c r="E994" s="268" t="s">
        <v>1432</v>
      </c>
      <c r="F994" s="269" t="s">
        <v>1433</v>
      </c>
      <c r="G994" s="270" t="s">
        <v>536</v>
      </c>
      <c r="H994" s="271">
        <v>2</v>
      </c>
      <c r="I994" s="272"/>
      <c r="J994" s="273">
        <f>ROUND(I994*H994,2)</f>
        <v>0</v>
      </c>
      <c r="K994" s="269" t="s">
        <v>177</v>
      </c>
      <c r="L994" s="274"/>
      <c r="M994" s="275" t="s">
        <v>1</v>
      </c>
      <c r="N994" s="276" t="s">
        <v>41</v>
      </c>
      <c r="O994" s="91"/>
      <c r="P994" s="235">
        <f>O994*H994</f>
        <v>0</v>
      </c>
      <c r="Q994" s="235">
        <v>0.00050000000000000001</v>
      </c>
      <c r="R994" s="235">
        <f>Q994*H994</f>
        <v>0.001</v>
      </c>
      <c r="S994" s="235">
        <v>0</v>
      </c>
      <c r="T994" s="236">
        <f>S994*H994</f>
        <v>0</v>
      </c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R994" s="237" t="s">
        <v>271</v>
      </c>
      <c r="AT994" s="237" t="s">
        <v>304</v>
      </c>
      <c r="AU994" s="237" t="s">
        <v>86</v>
      </c>
      <c r="AY994" s="17" t="s">
        <v>171</v>
      </c>
      <c r="BE994" s="238">
        <f>IF(N994="základní",J994,0)</f>
        <v>0</v>
      </c>
      <c r="BF994" s="238">
        <f>IF(N994="snížená",J994,0)</f>
        <v>0</v>
      </c>
      <c r="BG994" s="238">
        <f>IF(N994="zákl. přenesená",J994,0)</f>
        <v>0</v>
      </c>
      <c r="BH994" s="238">
        <f>IF(N994="sníž. přenesená",J994,0)</f>
        <v>0</v>
      </c>
      <c r="BI994" s="238">
        <f>IF(N994="nulová",J994,0)</f>
        <v>0</v>
      </c>
      <c r="BJ994" s="17" t="s">
        <v>84</v>
      </c>
      <c r="BK994" s="238">
        <f>ROUND(I994*H994,2)</f>
        <v>0</v>
      </c>
      <c r="BL994" s="17" t="s">
        <v>227</v>
      </c>
      <c r="BM994" s="237" t="s">
        <v>1434</v>
      </c>
    </row>
    <row r="995" s="2" customFormat="1" ht="21.75" customHeight="1">
      <c r="A995" s="38"/>
      <c r="B995" s="39"/>
      <c r="C995" s="226" t="s">
        <v>1435</v>
      </c>
      <c r="D995" s="226" t="s">
        <v>173</v>
      </c>
      <c r="E995" s="227" t="s">
        <v>1436</v>
      </c>
      <c r="F995" s="228" t="s">
        <v>1437</v>
      </c>
      <c r="G995" s="229" t="s">
        <v>536</v>
      </c>
      <c r="H995" s="230">
        <v>3</v>
      </c>
      <c r="I995" s="231"/>
      <c r="J995" s="232">
        <f>ROUND(I995*H995,2)</f>
        <v>0</v>
      </c>
      <c r="K995" s="228" t="s">
        <v>177</v>
      </c>
      <c r="L995" s="44"/>
      <c r="M995" s="233" t="s">
        <v>1</v>
      </c>
      <c r="N995" s="234" t="s">
        <v>41</v>
      </c>
      <c r="O995" s="91"/>
      <c r="P995" s="235">
        <f>O995*H995</f>
        <v>0</v>
      </c>
      <c r="Q995" s="235">
        <v>0</v>
      </c>
      <c r="R995" s="235">
        <f>Q995*H995</f>
        <v>0</v>
      </c>
      <c r="S995" s="235">
        <v>0</v>
      </c>
      <c r="T995" s="236">
        <f>S995*H995</f>
        <v>0</v>
      </c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R995" s="237" t="s">
        <v>227</v>
      </c>
      <c r="AT995" s="237" t="s">
        <v>173</v>
      </c>
      <c r="AU995" s="237" t="s">
        <v>86</v>
      </c>
      <c r="AY995" s="17" t="s">
        <v>171</v>
      </c>
      <c r="BE995" s="238">
        <f>IF(N995="základní",J995,0)</f>
        <v>0</v>
      </c>
      <c r="BF995" s="238">
        <f>IF(N995="snížená",J995,0)</f>
        <v>0</v>
      </c>
      <c r="BG995" s="238">
        <f>IF(N995="zákl. přenesená",J995,0)</f>
        <v>0</v>
      </c>
      <c r="BH995" s="238">
        <f>IF(N995="sníž. přenesená",J995,0)</f>
        <v>0</v>
      </c>
      <c r="BI995" s="238">
        <f>IF(N995="nulová",J995,0)</f>
        <v>0</v>
      </c>
      <c r="BJ995" s="17" t="s">
        <v>84</v>
      </c>
      <c r="BK995" s="238">
        <f>ROUND(I995*H995,2)</f>
        <v>0</v>
      </c>
      <c r="BL995" s="17" t="s">
        <v>227</v>
      </c>
      <c r="BM995" s="237" t="s">
        <v>1438</v>
      </c>
    </row>
    <row r="996" s="2" customFormat="1">
      <c r="A996" s="38"/>
      <c r="B996" s="39"/>
      <c r="C996" s="40"/>
      <c r="D996" s="239" t="s">
        <v>179</v>
      </c>
      <c r="E996" s="40"/>
      <c r="F996" s="240" t="s">
        <v>1439</v>
      </c>
      <c r="G996" s="40"/>
      <c r="H996" s="40"/>
      <c r="I996" s="241"/>
      <c r="J996" s="40"/>
      <c r="K996" s="40"/>
      <c r="L996" s="44"/>
      <c r="M996" s="242"/>
      <c r="N996" s="243"/>
      <c r="O996" s="91"/>
      <c r="P996" s="91"/>
      <c r="Q996" s="91"/>
      <c r="R996" s="91"/>
      <c r="S996" s="91"/>
      <c r="T996" s="92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T996" s="17" t="s">
        <v>179</v>
      </c>
      <c r="AU996" s="17" t="s">
        <v>86</v>
      </c>
    </row>
    <row r="997" s="2" customFormat="1" ht="16.5" customHeight="1">
      <c r="A997" s="38"/>
      <c r="B997" s="39"/>
      <c r="C997" s="267" t="s">
        <v>843</v>
      </c>
      <c r="D997" s="267" t="s">
        <v>304</v>
      </c>
      <c r="E997" s="268" t="s">
        <v>1440</v>
      </c>
      <c r="F997" s="269" t="s">
        <v>1441</v>
      </c>
      <c r="G997" s="270" t="s">
        <v>536</v>
      </c>
      <c r="H997" s="271">
        <v>3</v>
      </c>
      <c r="I997" s="272"/>
      <c r="J997" s="273">
        <f>ROUND(I997*H997,2)</f>
        <v>0</v>
      </c>
      <c r="K997" s="269" t="s">
        <v>177</v>
      </c>
      <c r="L997" s="274"/>
      <c r="M997" s="275" t="s">
        <v>1</v>
      </c>
      <c r="N997" s="276" t="s">
        <v>41</v>
      </c>
      <c r="O997" s="91"/>
      <c r="P997" s="235">
        <f>O997*H997</f>
        <v>0</v>
      </c>
      <c r="Q997" s="235">
        <v>0.0022000000000000001</v>
      </c>
      <c r="R997" s="235">
        <f>Q997*H997</f>
        <v>0.0066</v>
      </c>
      <c r="S997" s="235">
        <v>0</v>
      </c>
      <c r="T997" s="236">
        <f>S997*H997</f>
        <v>0</v>
      </c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R997" s="237" t="s">
        <v>271</v>
      </c>
      <c r="AT997" s="237" t="s">
        <v>304</v>
      </c>
      <c r="AU997" s="237" t="s">
        <v>86</v>
      </c>
      <c r="AY997" s="17" t="s">
        <v>171</v>
      </c>
      <c r="BE997" s="238">
        <f>IF(N997="základní",J997,0)</f>
        <v>0</v>
      </c>
      <c r="BF997" s="238">
        <f>IF(N997="snížená",J997,0)</f>
        <v>0</v>
      </c>
      <c r="BG997" s="238">
        <f>IF(N997="zákl. přenesená",J997,0)</f>
        <v>0</v>
      </c>
      <c r="BH997" s="238">
        <f>IF(N997="sníž. přenesená",J997,0)</f>
        <v>0</v>
      </c>
      <c r="BI997" s="238">
        <f>IF(N997="nulová",J997,0)</f>
        <v>0</v>
      </c>
      <c r="BJ997" s="17" t="s">
        <v>84</v>
      </c>
      <c r="BK997" s="238">
        <f>ROUND(I997*H997,2)</f>
        <v>0</v>
      </c>
      <c r="BL997" s="17" t="s">
        <v>227</v>
      </c>
      <c r="BM997" s="237" t="s">
        <v>1442</v>
      </c>
    </row>
    <row r="998" s="2" customFormat="1" ht="24.15" customHeight="1">
      <c r="A998" s="38"/>
      <c r="B998" s="39"/>
      <c r="C998" s="226" t="s">
        <v>1443</v>
      </c>
      <c r="D998" s="226" t="s">
        <v>173</v>
      </c>
      <c r="E998" s="227" t="s">
        <v>1444</v>
      </c>
      <c r="F998" s="228" t="s">
        <v>1445</v>
      </c>
      <c r="G998" s="229" t="s">
        <v>536</v>
      </c>
      <c r="H998" s="230">
        <v>4</v>
      </c>
      <c r="I998" s="231"/>
      <c r="J998" s="232">
        <f>ROUND(I998*H998,2)</f>
        <v>0</v>
      </c>
      <c r="K998" s="228" t="s">
        <v>177</v>
      </c>
      <c r="L998" s="44"/>
      <c r="M998" s="233" t="s">
        <v>1</v>
      </c>
      <c r="N998" s="234" t="s">
        <v>41</v>
      </c>
      <c r="O998" s="91"/>
      <c r="P998" s="235">
        <f>O998*H998</f>
        <v>0</v>
      </c>
      <c r="Q998" s="235">
        <v>0</v>
      </c>
      <c r="R998" s="235">
        <f>Q998*H998</f>
        <v>0</v>
      </c>
      <c r="S998" s="235">
        <v>0.017000000000000001</v>
      </c>
      <c r="T998" s="236">
        <f>S998*H998</f>
        <v>0.068000000000000005</v>
      </c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R998" s="237" t="s">
        <v>227</v>
      </c>
      <c r="AT998" s="237" t="s">
        <v>173</v>
      </c>
      <c r="AU998" s="237" t="s">
        <v>86</v>
      </c>
      <c r="AY998" s="17" t="s">
        <v>171</v>
      </c>
      <c r="BE998" s="238">
        <f>IF(N998="základní",J998,0)</f>
        <v>0</v>
      </c>
      <c r="BF998" s="238">
        <f>IF(N998="snížená",J998,0)</f>
        <v>0</v>
      </c>
      <c r="BG998" s="238">
        <f>IF(N998="zákl. přenesená",J998,0)</f>
        <v>0</v>
      </c>
      <c r="BH998" s="238">
        <f>IF(N998="sníž. přenesená",J998,0)</f>
        <v>0</v>
      </c>
      <c r="BI998" s="238">
        <f>IF(N998="nulová",J998,0)</f>
        <v>0</v>
      </c>
      <c r="BJ998" s="17" t="s">
        <v>84</v>
      </c>
      <c r="BK998" s="238">
        <f>ROUND(I998*H998,2)</f>
        <v>0</v>
      </c>
      <c r="BL998" s="17" t="s">
        <v>227</v>
      </c>
      <c r="BM998" s="237" t="s">
        <v>1446</v>
      </c>
    </row>
    <row r="999" s="2" customFormat="1">
      <c r="A999" s="38"/>
      <c r="B999" s="39"/>
      <c r="C999" s="40"/>
      <c r="D999" s="239" t="s">
        <v>179</v>
      </c>
      <c r="E999" s="40"/>
      <c r="F999" s="240" t="s">
        <v>1447</v>
      </c>
      <c r="G999" s="40"/>
      <c r="H999" s="40"/>
      <c r="I999" s="241"/>
      <c r="J999" s="40"/>
      <c r="K999" s="40"/>
      <c r="L999" s="44"/>
      <c r="M999" s="242"/>
      <c r="N999" s="243"/>
      <c r="O999" s="91"/>
      <c r="P999" s="91"/>
      <c r="Q999" s="91"/>
      <c r="R999" s="91"/>
      <c r="S999" s="91"/>
      <c r="T999" s="92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T999" s="17" t="s">
        <v>179</v>
      </c>
      <c r="AU999" s="17" t="s">
        <v>86</v>
      </c>
    </row>
    <row r="1000" s="13" customFormat="1">
      <c r="A1000" s="13"/>
      <c r="B1000" s="244"/>
      <c r="C1000" s="245"/>
      <c r="D1000" s="246" t="s">
        <v>181</v>
      </c>
      <c r="E1000" s="247" t="s">
        <v>1</v>
      </c>
      <c r="F1000" s="248" t="s">
        <v>1448</v>
      </c>
      <c r="G1000" s="245"/>
      <c r="H1000" s="249">
        <v>2</v>
      </c>
      <c r="I1000" s="250"/>
      <c r="J1000" s="245"/>
      <c r="K1000" s="245"/>
      <c r="L1000" s="251"/>
      <c r="M1000" s="252"/>
      <c r="N1000" s="253"/>
      <c r="O1000" s="253"/>
      <c r="P1000" s="253"/>
      <c r="Q1000" s="253"/>
      <c r="R1000" s="253"/>
      <c r="S1000" s="253"/>
      <c r="T1000" s="254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55" t="s">
        <v>181</v>
      </c>
      <c r="AU1000" s="255" t="s">
        <v>86</v>
      </c>
      <c r="AV1000" s="13" t="s">
        <v>86</v>
      </c>
      <c r="AW1000" s="13" t="s">
        <v>33</v>
      </c>
      <c r="AX1000" s="13" t="s">
        <v>76</v>
      </c>
      <c r="AY1000" s="255" t="s">
        <v>171</v>
      </c>
    </row>
    <row r="1001" s="13" customFormat="1">
      <c r="A1001" s="13"/>
      <c r="B1001" s="244"/>
      <c r="C1001" s="245"/>
      <c r="D1001" s="246" t="s">
        <v>181</v>
      </c>
      <c r="E1001" s="247" t="s">
        <v>1</v>
      </c>
      <c r="F1001" s="248" t="s">
        <v>1449</v>
      </c>
      <c r="G1001" s="245"/>
      <c r="H1001" s="249">
        <v>2</v>
      </c>
      <c r="I1001" s="250"/>
      <c r="J1001" s="245"/>
      <c r="K1001" s="245"/>
      <c r="L1001" s="251"/>
      <c r="M1001" s="252"/>
      <c r="N1001" s="253"/>
      <c r="O1001" s="253"/>
      <c r="P1001" s="253"/>
      <c r="Q1001" s="253"/>
      <c r="R1001" s="253"/>
      <c r="S1001" s="253"/>
      <c r="T1001" s="254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55" t="s">
        <v>181</v>
      </c>
      <c r="AU1001" s="255" t="s">
        <v>86</v>
      </c>
      <c r="AV1001" s="13" t="s">
        <v>86</v>
      </c>
      <c r="AW1001" s="13" t="s">
        <v>33</v>
      </c>
      <c r="AX1001" s="13" t="s">
        <v>76</v>
      </c>
      <c r="AY1001" s="255" t="s">
        <v>171</v>
      </c>
    </row>
    <row r="1002" s="14" customFormat="1">
      <c r="A1002" s="14"/>
      <c r="B1002" s="256"/>
      <c r="C1002" s="257"/>
      <c r="D1002" s="246" t="s">
        <v>181</v>
      </c>
      <c r="E1002" s="258" t="s">
        <v>1</v>
      </c>
      <c r="F1002" s="259" t="s">
        <v>184</v>
      </c>
      <c r="G1002" s="257"/>
      <c r="H1002" s="260">
        <v>4</v>
      </c>
      <c r="I1002" s="261"/>
      <c r="J1002" s="257"/>
      <c r="K1002" s="257"/>
      <c r="L1002" s="262"/>
      <c r="M1002" s="263"/>
      <c r="N1002" s="264"/>
      <c r="O1002" s="264"/>
      <c r="P1002" s="264"/>
      <c r="Q1002" s="264"/>
      <c r="R1002" s="264"/>
      <c r="S1002" s="264"/>
      <c r="T1002" s="265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66" t="s">
        <v>181</v>
      </c>
      <c r="AU1002" s="266" t="s">
        <v>86</v>
      </c>
      <c r="AV1002" s="14" t="s">
        <v>178</v>
      </c>
      <c r="AW1002" s="14" t="s">
        <v>33</v>
      </c>
      <c r="AX1002" s="14" t="s">
        <v>84</v>
      </c>
      <c r="AY1002" s="266" t="s">
        <v>171</v>
      </c>
    </row>
    <row r="1003" s="2" customFormat="1" ht="24.15" customHeight="1">
      <c r="A1003" s="38"/>
      <c r="B1003" s="39"/>
      <c r="C1003" s="226" t="s">
        <v>848</v>
      </c>
      <c r="D1003" s="226" t="s">
        <v>173</v>
      </c>
      <c r="E1003" s="227" t="s">
        <v>1450</v>
      </c>
      <c r="F1003" s="228" t="s">
        <v>1451</v>
      </c>
      <c r="G1003" s="229" t="s">
        <v>536</v>
      </c>
      <c r="H1003" s="230">
        <v>19</v>
      </c>
      <c r="I1003" s="231"/>
      <c r="J1003" s="232">
        <f>ROUND(I1003*H1003,2)</f>
        <v>0</v>
      </c>
      <c r="K1003" s="228" t="s">
        <v>177</v>
      </c>
      <c r="L1003" s="44"/>
      <c r="M1003" s="233" t="s">
        <v>1</v>
      </c>
      <c r="N1003" s="234" t="s">
        <v>41</v>
      </c>
      <c r="O1003" s="91"/>
      <c r="P1003" s="235">
        <f>O1003*H1003</f>
        <v>0</v>
      </c>
      <c r="Q1003" s="235">
        <v>0</v>
      </c>
      <c r="R1003" s="235">
        <f>Q1003*H1003</f>
        <v>0</v>
      </c>
      <c r="S1003" s="235">
        <v>0.024</v>
      </c>
      <c r="T1003" s="236">
        <f>S1003*H1003</f>
        <v>0.45600000000000002</v>
      </c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R1003" s="237" t="s">
        <v>227</v>
      </c>
      <c r="AT1003" s="237" t="s">
        <v>173</v>
      </c>
      <c r="AU1003" s="237" t="s">
        <v>86</v>
      </c>
      <c r="AY1003" s="17" t="s">
        <v>171</v>
      </c>
      <c r="BE1003" s="238">
        <f>IF(N1003="základní",J1003,0)</f>
        <v>0</v>
      </c>
      <c r="BF1003" s="238">
        <f>IF(N1003="snížená",J1003,0)</f>
        <v>0</v>
      </c>
      <c r="BG1003" s="238">
        <f>IF(N1003="zákl. přenesená",J1003,0)</f>
        <v>0</v>
      </c>
      <c r="BH1003" s="238">
        <f>IF(N1003="sníž. přenesená",J1003,0)</f>
        <v>0</v>
      </c>
      <c r="BI1003" s="238">
        <f>IF(N1003="nulová",J1003,0)</f>
        <v>0</v>
      </c>
      <c r="BJ1003" s="17" t="s">
        <v>84</v>
      </c>
      <c r="BK1003" s="238">
        <f>ROUND(I1003*H1003,2)</f>
        <v>0</v>
      </c>
      <c r="BL1003" s="17" t="s">
        <v>227</v>
      </c>
      <c r="BM1003" s="237" t="s">
        <v>1452</v>
      </c>
    </row>
    <row r="1004" s="2" customFormat="1">
      <c r="A1004" s="38"/>
      <c r="B1004" s="39"/>
      <c r="C1004" s="40"/>
      <c r="D1004" s="239" t="s">
        <v>179</v>
      </c>
      <c r="E1004" s="40"/>
      <c r="F1004" s="240" t="s">
        <v>1453</v>
      </c>
      <c r="G1004" s="40"/>
      <c r="H1004" s="40"/>
      <c r="I1004" s="241"/>
      <c r="J1004" s="40"/>
      <c r="K1004" s="40"/>
      <c r="L1004" s="44"/>
      <c r="M1004" s="242"/>
      <c r="N1004" s="243"/>
      <c r="O1004" s="91"/>
      <c r="P1004" s="91"/>
      <c r="Q1004" s="91"/>
      <c r="R1004" s="91"/>
      <c r="S1004" s="91"/>
      <c r="T1004" s="92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T1004" s="17" t="s">
        <v>179</v>
      </c>
      <c r="AU1004" s="17" t="s">
        <v>86</v>
      </c>
    </row>
    <row r="1005" s="13" customFormat="1">
      <c r="A1005" s="13"/>
      <c r="B1005" s="244"/>
      <c r="C1005" s="245"/>
      <c r="D1005" s="246" t="s">
        <v>181</v>
      </c>
      <c r="E1005" s="247" t="s">
        <v>1</v>
      </c>
      <c r="F1005" s="248" t="s">
        <v>1454</v>
      </c>
      <c r="G1005" s="245"/>
      <c r="H1005" s="249">
        <v>1</v>
      </c>
      <c r="I1005" s="250"/>
      <c r="J1005" s="245"/>
      <c r="K1005" s="245"/>
      <c r="L1005" s="251"/>
      <c r="M1005" s="252"/>
      <c r="N1005" s="253"/>
      <c r="O1005" s="253"/>
      <c r="P1005" s="253"/>
      <c r="Q1005" s="253"/>
      <c r="R1005" s="253"/>
      <c r="S1005" s="253"/>
      <c r="T1005" s="254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55" t="s">
        <v>181</v>
      </c>
      <c r="AU1005" s="255" t="s">
        <v>86</v>
      </c>
      <c r="AV1005" s="13" t="s">
        <v>86</v>
      </c>
      <c r="AW1005" s="13" t="s">
        <v>33</v>
      </c>
      <c r="AX1005" s="13" t="s">
        <v>76</v>
      </c>
      <c r="AY1005" s="255" t="s">
        <v>171</v>
      </c>
    </row>
    <row r="1006" s="13" customFormat="1">
      <c r="A1006" s="13"/>
      <c r="B1006" s="244"/>
      <c r="C1006" s="245"/>
      <c r="D1006" s="246" t="s">
        <v>181</v>
      </c>
      <c r="E1006" s="247" t="s">
        <v>1</v>
      </c>
      <c r="F1006" s="248" t="s">
        <v>1455</v>
      </c>
      <c r="G1006" s="245"/>
      <c r="H1006" s="249">
        <v>2</v>
      </c>
      <c r="I1006" s="250"/>
      <c r="J1006" s="245"/>
      <c r="K1006" s="245"/>
      <c r="L1006" s="251"/>
      <c r="M1006" s="252"/>
      <c r="N1006" s="253"/>
      <c r="O1006" s="253"/>
      <c r="P1006" s="253"/>
      <c r="Q1006" s="253"/>
      <c r="R1006" s="253"/>
      <c r="S1006" s="253"/>
      <c r="T1006" s="254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55" t="s">
        <v>181</v>
      </c>
      <c r="AU1006" s="255" t="s">
        <v>86</v>
      </c>
      <c r="AV1006" s="13" t="s">
        <v>86</v>
      </c>
      <c r="AW1006" s="13" t="s">
        <v>33</v>
      </c>
      <c r="AX1006" s="13" t="s">
        <v>76</v>
      </c>
      <c r="AY1006" s="255" t="s">
        <v>171</v>
      </c>
    </row>
    <row r="1007" s="13" customFormat="1">
      <c r="A1007" s="13"/>
      <c r="B1007" s="244"/>
      <c r="C1007" s="245"/>
      <c r="D1007" s="246" t="s">
        <v>181</v>
      </c>
      <c r="E1007" s="247" t="s">
        <v>1</v>
      </c>
      <c r="F1007" s="248" t="s">
        <v>1456</v>
      </c>
      <c r="G1007" s="245"/>
      <c r="H1007" s="249">
        <v>3</v>
      </c>
      <c r="I1007" s="250"/>
      <c r="J1007" s="245"/>
      <c r="K1007" s="245"/>
      <c r="L1007" s="251"/>
      <c r="M1007" s="252"/>
      <c r="N1007" s="253"/>
      <c r="O1007" s="253"/>
      <c r="P1007" s="253"/>
      <c r="Q1007" s="253"/>
      <c r="R1007" s="253"/>
      <c r="S1007" s="253"/>
      <c r="T1007" s="254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55" t="s">
        <v>181</v>
      </c>
      <c r="AU1007" s="255" t="s">
        <v>86</v>
      </c>
      <c r="AV1007" s="13" t="s">
        <v>86</v>
      </c>
      <c r="AW1007" s="13" t="s">
        <v>33</v>
      </c>
      <c r="AX1007" s="13" t="s">
        <v>76</v>
      </c>
      <c r="AY1007" s="255" t="s">
        <v>171</v>
      </c>
    </row>
    <row r="1008" s="13" customFormat="1">
      <c r="A1008" s="13"/>
      <c r="B1008" s="244"/>
      <c r="C1008" s="245"/>
      <c r="D1008" s="246" t="s">
        <v>181</v>
      </c>
      <c r="E1008" s="247" t="s">
        <v>1</v>
      </c>
      <c r="F1008" s="248" t="s">
        <v>1457</v>
      </c>
      <c r="G1008" s="245"/>
      <c r="H1008" s="249">
        <v>3</v>
      </c>
      <c r="I1008" s="250"/>
      <c r="J1008" s="245"/>
      <c r="K1008" s="245"/>
      <c r="L1008" s="251"/>
      <c r="M1008" s="252"/>
      <c r="N1008" s="253"/>
      <c r="O1008" s="253"/>
      <c r="P1008" s="253"/>
      <c r="Q1008" s="253"/>
      <c r="R1008" s="253"/>
      <c r="S1008" s="253"/>
      <c r="T1008" s="254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55" t="s">
        <v>181</v>
      </c>
      <c r="AU1008" s="255" t="s">
        <v>86</v>
      </c>
      <c r="AV1008" s="13" t="s">
        <v>86</v>
      </c>
      <c r="AW1008" s="13" t="s">
        <v>33</v>
      </c>
      <c r="AX1008" s="13" t="s">
        <v>76</v>
      </c>
      <c r="AY1008" s="255" t="s">
        <v>171</v>
      </c>
    </row>
    <row r="1009" s="13" customFormat="1">
      <c r="A1009" s="13"/>
      <c r="B1009" s="244"/>
      <c r="C1009" s="245"/>
      <c r="D1009" s="246" t="s">
        <v>181</v>
      </c>
      <c r="E1009" s="247" t="s">
        <v>1</v>
      </c>
      <c r="F1009" s="248" t="s">
        <v>1458</v>
      </c>
      <c r="G1009" s="245"/>
      <c r="H1009" s="249">
        <v>3</v>
      </c>
      <c r="I1009" s="250"/>
      <c r="J1009" s="245"/>
      <c r="K1009" s="245"/>
      <c r="L1009" s="251"/>
      <c r="M1009" s="252"/>
      <c r="N1009" s="253"/>
      <c r="O1009" s="253"/>
      <c r="P1009" s="253"/>
      <c r="Q1009" s="253"/>
      <c r="R1009" s="253"/>
      <c r="S1009" s="253"/>
      <c r="T1009" s="254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55" t="s">
        <v>181</v>
      </c>
      <c r="AU1009" s="255" t="s">
        <v>86</v>
      </c>
      <c r="AV1009" s="13" t="s">
        <v>86</v>
      </c>
      <c r="AW1009" s="13" t="s">
        <v>33</v>
      </c>
      <c r="AX1009" s="13" t="s">
        <v>76</v>
      </c>
      <c r="AY1009" s="255" t="s">
        <v>171</v>
      </c>
    </row>
    <row r="1010" s="13" customFormat="1">
      <c r="A1010" s="13"/>
      <c r="B1010" s="244"/>
      <c r="C1010" s="245"/>
      <c r="D1010" s="246" t="s">
        <v>181</v>
      </c>
      <c r="E1010" s="247" t="s">
        <v>1</v>
      </c>
      <c r="F1010" s="248" t="s">
        <v>1459</v>
      </c>
      <c r="G1010" s="245"/>
      <c r="H1010" s="249">
        <v>2</v>
      </c>
      <c r="I1010" s="250"/>
      <c r="J1010" s="245"/>
      <c r="K1010" s="245"/>
      <c r="L1010" s="251"/>
      <c r="M1010" s="252"/>
      <c r="N1010" s="253"/>
      <c r="O1010" s="253"/>
      <c r="P1010" s="253"/>
      <c r="Q1010" s="253"/>
      <c r="R1010" s="253"/>
      <c r="S1010" s="253"/>
      <c r="T1010" s="254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55" t="s">
        <v>181</v>
      </c>
      <c r="AU1010" s="255" t="s">
        <v>86</v>
      </c>
      <c r="AV1010" s="13" t="s">
        <v>86</v>
      </c>
      <c r="AW1010" s="13" t="s">
        <v>33</v>
      </c>
      <c r="AX1010" s="13" t="s">
        <v>76</v>
      </c>
      <c r="AY1010" s="255" t="s">
        <v>171</v>
      </c>
    </row>
    <row r="1011" s="13" customFormat="1">
      <c r="A1011" s="13"/>
      <c r="B1011" s="244"/>
      <c r="C1011" s="245"/>
      <c r="D1011" s="246" t="s">
        <v>181</v>
      </c>
      <c r="E1011" s="247" t="s">
        <v>1</v>
      </c>
      <c r="F1011" s="248" t="s">
        <v>1460</v>
      </c>
      <c r="G1011" s="245"/>
      <c r="H1011" s="249">
        <v>1</v>
      </c>
      <c r="I1011" s="250"/>
      <c r="J1011" s="245"/>
      <c r="K1011" s="245"/>
      <c r="L1011" s="251"/>
      <c r="M1011" s="252"/>
      <c r="N1011" s="253"/>
      <c r="O1011" s="253"/>
      <c r="P1011" s="253"/>
      <c r="Q1011" s="253"/>
      <c r="R1011" s="253"/>
      <c r="S1011" s="253"/>
      <c r="T1011" s="254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55" t="s">
        <v>181</v>
      </c>
      <c r="AU1011" s="255" t="s">
        <v>86</v>
      </c>
      <c r="AV1011" s="13" t="s">
        <v>86</v>
      </c>
      <c r="AW1011" s="13" t="s">
        <v>33</v>
      </c>
      <c r="AX1011" s="13" t="s">
        <v>76</v>
      </c>
      <c r="AY1011" s="255" t="s">
        <v>171</v>
      </c>
    </row>
    <row r="1012" s="13" customFormat="1">
      <c r="A1012" s="13"/>
      <c r="B1012" s="244"/>
      <c r="C1012" s="245"/>
      <c r="D1012" s="246" t="s">
        <v>181</v>
      </c>
      <c r="E1012" s="247" t="s">
        <v>1</v>
      </c>
      <c r="F1012" s="248" t="s">
        <v>1461</v>
      </c>
      <c r="G1012" s="245"/>
      <c r="H1012" s="249">
        <v>1</v>
      </c>
      <c r="I1012" s="250"/>
      <c r="J1012" s="245"/>
      <c r="K1012" s="245"/>
      <c r="L1012" s="251"/>
      <c r="M1012" s="252"/>
      <c r="N1012" s="253"/>
      <c r="O1012" s="253"/>
      <c r="P1012" s="253"/>
      <c r="Q1012" s="253"/>
      <c r="R1012" s="253"/>
      <c r="S1012" s="253"/>
      <c r="T1012" s="254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55" t="s">
        <v>181</v>
      </c>
      <c r="AU1012" s="255" t="s">
        <v>86</v>
      </c>
      <c r="AV1012" s="13" t="s">
        <v>86</v>
      </c>
      <c r="AW1012" s="13" t="s">
        <v>33</v>
      </c>
      <c r="AX1012" s="13" t="s">
        <v>76</v>
      </c>
      <c r="AY1012" s="255" t="s">
        <v>171</v>
      </c>
    </row>
    <row r="1013" s="13" customFormat="1">
      <c r="A1013" s="13"/>
      <c r="B1013" s="244"/>
      <c r="C1013" s="245"/>
      <c r="D1013" s="246" t="s">
        <v>181</v>
      </c>
      <c r="E1013" s="247" t="s">
        <v>1</v>
      </c>
      <c r="F1013" s="248" t="s">
        <v>1462</v>
      </c>
      <c r="G1013" s="245"/>
      <c r="H1013" s="249">
        <v>1</v>
      </c>
      <c r="I1013" s="250"/>
      <c r="J1013" s="245"/>
      <c r="K1013" s="245"/>
      <c r="L1013" s="251"/>
      <c r="M1013" s="252"/>
      <c r="N1013" s="253"/>
      <c r="O1013" s="253"/>
      <c r="P1013" s="253"/>
      <c r="Q1013" s="253"/>
      <c r="R1013" s="253"/>
      <c r="S1013" s="253"/>
      <c r="T1013" s="25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55" t="s">
        <v>181</v>
      </c>
      <c r="AU1013" s="255" t="s">
        <v>86</v>
      </c>
      <c r="AV1013" s="13" t="s">
        <v>86</v>
      </c>
      <c r="AW1013" s="13" t="s">
        <v>33</v>
      </c>
      <c r="AX1013" s="13" t="s">
        <v>76</v>
      </c>
      <c r="AY1013" s="255" t="s">
        <v>171</v>
      </c>
    </row>
    <row r="1014" s="13" customFormat="1">
      <c r="A1014" s="13"/>
      <c r="B1014" s="244"/>
      <c r="C1014" s="245"/>
      <c r="D1014" s="246" t="s">
        <v>181</v>
      </c>
      <c r="E1014" s="247" t="s">
        <v>1</v>
      </c>
      <c r="F1014" s="248" t="s">
        <v>1463</v>
      </c>
      <c r="G1014" s="245"/>
      <c r="H1014" s="249">
        <v>2</v>
      </c>
      <c r="I1014" s="250"/>
      <c r="J1014" s="245"/>
      <c r="K1014" s="245"/>
      <c r="L1014" s="251"/>
      <c r="M1014" s="252"/>
      <c r="N1014" s="253"/>
      <c r="O1014" s="253"/>
      <c r="P1014" s="253"/>
      <c r="Q1014" s="253"/>
      <c r="R1014" s="253"/>
      <c r="S1014" s="253"/>
      <c r="T1014" s="254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55" t="s">
        <v>181</v>
      </c>
      <c r="AU1014" s="255" t="s">
        <v>86</v>
      </c>
      <c r="AV1014" s="13" t="s">
        <v>86</v>
      </c>
      <c r="AW1014" s="13" t="s">
        <v>33</v>
      </c>
      <c r="AX1014" s="13" t="s">
        <v>76</v>
      </c>
      <c r="AY1014" s="255" t="s">
        <v>171</v>
      </c>
    </row>
    <row r="1015" s="14" customFormat="1">
      <c r="A1015" s="14"/>
      <c r="B1015" s="256"/>
      <c r="C1015" s="257"/>
      <c r="D1015" s="246" t="s">
        <v>181</v>
      </c>
      <c r="E1015" s="258" t="s">
        <v>1</v>
      </c>
      <c r="F1015" s="259" t="s">
        <v>184</v>
      </c>
      <c r="G1015" s="257"/>
      <c r="H1015" s="260">
        <v>19</v>
      </c>
      <c r="I1015" s="261"/>
      <c r="J1015" s="257"/>
      <c r="K1015" s="257"/>
      <c r="L1015" s="262"/>
      <c r="M1015" s="263"/>
      <c r="N1015" s="264"/>
      <c r="O1015" s="264"/>
      <c r="P1015" s="264"/>
      <c r="Q1015" s="264"/>
      <c r="R1015" s="264"/>
      <c r="S1015" s="264"/>
      <c r="T1015" s="265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66" t="s">
        <v>181</v>
      </c>
      <c r="AU1015" s="266" t="s">
        <v>86</v>
      </c>
      <c r="AV1015" s="14" t="s">
        <v>178</v>
      </c>
      <c r="AW1015" s="14" t="s">
        <v>33</v>
      </c>
      <c r="AX1015" s="14" t="s">
        <v>84</v>
      </c>
      <c r="AY1015" s="266" t="s">
        <v>171</v>
      </c>
    </row>
    <row r="1016" s="2" customFormat="1" ht="24.15" customHeight="1">
      <c r="A1016" s="38"/>
      <c r="B1016" s="39"/>
      <c r="C1016" s="226" t="s">
        <v>1464</v>
      </c>
      <c r="D1016" s="226" t="s">
        <v>173</v>
      </c>
      <c r="E1016" s="227" t="s">
        <v>1465</v>
      </c>
      <c r="F1016" s="228" t="s">
        <v>1466</v>
      </c>
      <c r="G1016" s="229" t="s">
        <v>536</v>
      </c>
      <c r="H1016" s="230">
        <v>2</v>
      </c>
      <c r="I1016" s="231"/>
      <c r="J1016" s="232">
        <f>ROUND(I1016*H1016,2)</f>
        <v>0</v>
      </c>
      <c r="K1016" s="228" t="s">
        <v>177</v>
      </c>
      <c r="L1016" s="44"/>
      <c r="M1016" s="233" t="s">
        <v>1</v>
      </c>
      <c r="N1016" s="234" t="s">
        <v>41</v>
      </c>
      <c r="O1016" s="91"/>
      <c r="P1016" s="235">
        <f>O1016*H1016</f>
        <v>0</v>
      </c>
      <c r="Q1016" s="235">
        <v>0</v>
      </c>
      <c r="R1016" s="235">
        <f>Q1016*H1016</f>
        <v>0</v>
      </c>
      <c r="S1016" s="235">
        <v>0.028000000000000001</v>
      </c>
      <c r="T1016" s="236">
        <f>S1016*H1016</f>
        <v>0.056000000000000001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37" t="s">
        <v>227</v>
      </c>
      <c r="AT1016" s="237" t="s">
        <v>173</v>
      </c>
      <c r="AU1016" s="237" t="s">
        <v>86</v>
      </c>
      <c r="AY1016" s="17" t="s">
        <v>171</v>
      </c>
      <c r="BE1016" s="238">
        <f>IF(N1016="základní",J1016,0)</f>
        <v>0</v>
      </c>
      <c r="BF1016" s="238">
        <f>IF(N1016="snížená",J1016,0)</f>
        <v>0</v>
      </c>
      <c r="BG1016" s="238">
        <f>IF(N1016="zákl. přenesená",J1016,0)</f>
        <v>0</v>
      </c>
      <c r="BH1016" s="238">
        <f>IF(N1016="sníž. přenesená",J1016,0)</f>
        <v>0</v>
      </c>
      <c r="BI1016" s="238">
        <f>IF(N1016="nulová",J1016,0)</f>
        <v>0</v>
      </c>
      <c r="BJ1016" s="17" t="s">
        <v>84</v>
      </c>
      <c r="BK1016" s="238">
        <f>ROUND(I1016*H1016,2)</f>
        <v>0</v>
      </c>
      <c r="BL1016" s="17" t="s">
        <v>227</v>
      </c>
      <c r="BM1016" s="237" t="s">
        <v>1467</v>
      </c>
    </row>
    <row r="1017" s="2" customFormat="1">
      <c r="A1017" s="38"/>
      <c r="B1017" s="39"/>
      <c r="C1017" s="40"/>
      <c r="D1017" s="239" t="s">
        <v>179</v>
      </c>
      <c r="E1017" s="40"/>
      <c r="F1017" s="240" t="s">
        <v>1468</v>
      </c>
      <c r="G1017" s="40"/>
      <c r="H1017" s="40"/>
      <c r="I1017" s="241"/>
      <c r="J1017" s="40"/>
      <c r="K1017" s="40"/>
      <c r="L1017" s="44"/>
      <c r="M1017" s="242"/>
      <c r="N1017" s="243"/>
      <c r="O1017" s="91"/>
      <c r="P1017" s="91"/>
      <c r="Q1017" s="91"/>
      <c r="R1017" s="91"/>
      <c r="S1017" s="91"/>
      <c r="T1017" s="92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T1017" s="17" t="s">
        <v>179</v>
      </c>
      <c r="AU1017" s="17" t="s">
        <v>86</v>
      </c>
    </row>
    <row r="1018" s="13" customFormat="1">
      <c r="A1018" s="13"/>
      <c r="B1018" s="244"/>
      <c r="C1018" s="245"/>
      <c r="D1018" s="246" t="s">
        <v>181</v>
      </c>
      <c r="E1018" s="247" t="s">
        <v>1</v>
      </c>
      <c r="F1018" s="248" t="s">
        <v>1469</v>
      </c>
      <c r="G1018" s="245"/>
      <c r="H1018" s="249">
        <v>1</v>
      </c>
      <c r="I1018" s="250"/>
      <c r="J1018" s="245"/>
      <c r="K1018" s="245"/>
      <c r="L1018" s="251"/>
      <c r="M1018" s="252"/>
      <c r="N1018" s="253"/>
      <c r="O1018" s="253"/>
      <c r="P1018" s="253"/>
      <c r="Q1018" s="253"/>
      <c r="R1018" s="253"/>
      <c r="S1018" s="253"/>
      <c r="T1018" s="254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55" t="s">
        <v>181</v>
      </c>
      <c r="AU1018" s="255" t="s">
        <v>86</v>
      </c>
      <c r="AV1018" s="13" t="s">
        <v>86</v>
      </c>
      <c r="AW1018" s="13" t="s">
        <v>33</v>
      </c>
      <c r="AX1018" s="13" t="s">
        <v>76</v>
      </c>
      <c r="AY1018" s="255" t="s">
        <v>171</v>
      </c>
    </row>
    <row r="1019" s="13" customFormat="1">
      <c r="A1019" s="13"/>
      <c r="B1019" s="244"/>
      <c r="C1019" s="245"/>
      <c r="D1019" s="246" t="s">
        <v>181</v>
      </c>
      <c r="E1019" s="247" t="s">
        <v>1</v>
      </c>
      <c r="F1019" s="248" t="s">
        <v>1470</v>
      </c>
      <c r="G1019" s="245"/>
      <c r="H1019" s="249">
        <v>1</v>
      </c>
      <c r="I1019" s="250"/>
      <c r="J1019" s="245"/>
      <c r="K1019" s="245"/>
      <c r="L1019" s="251"/>
      <c r="M1019" s="252"/>
      <c r="N1019" s="253"/>
      <c r="O1019" s="253"/>
      <c r="P1019" s="253"/>
      <c r="Q1019" s="253"/>
      <c r="R1019" s="253"/>
      <c r="S1019" s="253"/>
      <c r="T1019" s="254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55" t="s">
        <v>181</v>
      </c>
      <c r="AU1019" s="255" t="s">
        <v>86</v>
      </c>
      <c r="AV1019" s="13" t="s">
        <v>86</v>
      </c>
      <c r="AW1019" s="13" t="s">
        <v>33</v>
      </c>
      <c r="AX1019" s="13" t="s">
        <v>76</v>
      </c>
      <c r="AY1019" s="255" t="s">
        <v>171</v>
      </c>
    </row>
    <row r="1020" s="14" customFormat="1">
      <c r="A1020" s="14"/>
      <c r="B1020" s="256"/>
      <c r="C1020" s="257"/>
      <c r="D1020" s="246" t="s">
        <v>181</v>
      </c>
      <c r="E1020" s="258" t="s">
        <v>1</v>
      </c>
      <c r="F1020" s="259" t="s">
        <v>184</v>
      </c>
      <c r="G1020" s="257"/>
      <c r="H1020" s="260">
        <v>2</v>
      </c>
      <c r="I1020" s="261"/>
      <c r="J1020" s="257"/>
      <c r="K1020" s="257"/>
      <c r="L1020" s="262"/>
      <c r="M1020" s="263"/>
      <c r="N1020" s="264"/>
      <c r="O1020" s="264"/>
      <c r="P1020" s="264"/>
      <c r="Q1020" s="264"/>
      <c r="R1020" s="264"/>
      <c r="S1020" s="264"/>
      <c r="T1020" s="265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66" t="s">
        <v>181</v>
      </c>
      <c r="AU1020" s="266" t="s">
        <v>86</v>
      </c>
      <c r="AV1020" s="14" t="s">
        <v>178</v>
      </c>
      <c r="AW1020" s="14" t="s">
        <v>33</v>
      </c>
      <c r="AX1020" s="14" t="s">
        <v>84</v>
      </c>
      <c r="AY1020" s="266" t="s">
        <v>171</v>
      </c>
    </row>
    <row r="1021" s="2" customFormat="1" ht="24.15" customHeight="1">
      <c r="A1021" s="38"/>
      <c r="B1021" s="39"/>
      <c r="C1021" s="226" t="s">
        <v>853</v>
      </c>
      <c r="D1021" s="226" t="s">
        <v>173</v>
      </c>
      <c r="E1021" s="227" t="s">
        <v>1471</v>
      </c>
      <c r="F1021" s="228" t="s">
        <v>1472</v>
      </c>
      <c r="G1021" s="229" t="s">
        <v>536</v>
      </c>
      <c r="H1021" s="230">
        <v>2</v>
      </c>
      <c r="I1021" s="231"/>
      <c r="J1021" s="232">
        <f>ROUND(I1021*H1021,2)</f>
        <v>0</v>
      </c>
      <c r="K1021" s="228" t="s">
        <v>177</v>
      </c>
      <c r="L1021" s="44"/>
      <c r="M1021" s="233" t="s">
        <v>1</v>
      </c>
      <c r="N1021" s="234" t="s">
        <v>41</v>
      </c>
      <c r="O1021" s="91"/>
      <c r="P1021" s="235">
        <f>O1021*H1021</f>
        <v>0</v>
      </c>
      <c r="Q1021" s="235">
        <v>0</v>
      </c>
      <c r="R1021" s="235">
        <f>Q1021*H1021</f>
        <v>0</v>
      </c>
      <c r="S1021" s="235">
        <v>0.014999999999999999</v>
      </c>
      <c r="T1021" s="236">
        <f>S1021*H1021</f>
        <v>0.029999999999999999</v>
      </c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R1021" s="237" t="s">
        <v>227</v>
      </c>
      <c r="AT1021" s="237" t="s">
        <v>173</v>
      </c>
      <c r="AU1021" s="237" t="s">
        <v>86</v>
      </c>
      <c r="AY1021" s="17" t="s">
        <v>171</v>
      </c>
      <c r="BE1021" s="238">
        <f>IF(N1021="základní",J1021,0)</f>
        <v>0</v>
      </c>
      <c r="BF1021" s="238">
        <f>IF(N1021="snížená",J1021,0)</f>
        <v>0</v>
      </c>
      <c r="BG1021" s="238">
        <f>IF(N1021="zákl. přenesená",J1021,0)</f>
        <v>0</v>
      </c>
      <c r="BH1021" s="238">
        <f>IF(N1021="sníž. přenesená",J1021,0)</f>
        <v>0</v>
      </c>
      <c r="BI1021" s="238">
        <f>IF(N1021="nulová",J1021,0)</f>
        <v>0</v>
      </c>
      <c r="BJ1021" s="17" t="s">
        <v>84</v>
      </c>
      <c r="BK1021" s="238">
        <f>ROUND(I1021*H1021,2)</f>
        <v>0</v>
      </c>
      <c r="BL1021" s="17" t="s">
        <v>227</v>
      </c>
      <c r="BM1021" s="237" t="s">
        <v>1473</v>
      </c>
    </row>
    <row r="1022" s="2" customFormat="1">
      <c r="A1022" s="38"/>
      <c r="B1022" s="39"/>
      <c r="C1022" s="40"/>
      <c r="D1022" s="239" t="s">
        <v>179</v>
      </c>
      <c r="E1022" s="40"/>
      <c r="F1022" s="240" t="s">
        <v>1474</v>
      </c>
      <c r="G1022" s="40"/>
      <c r="H1022" s="40"/>
      <c r="I1022" s="241"/>
      <c r="J1022" s="40"/>
      <c r="K1022" s="40"/>
      <c r="L1022" s="44"/>
      <c r="M1022" s="242"/>
      <c r="N1022" s="243"/>
      <c r="O1022" s="91"/>
      <c r="P1022" s="91"/>
      <c r="Q1022" s="91"/>
      <c r="R1022" s="91"/>
      <c r="S1022" s="91"/>
      <c r="T1022" s="92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T1022" s="17" t="s">
        <v>179</v>
      </c>
      <c r="AU1022" s="17" t="s">
        <v>86</v>
      </c>
    </row>
    <row r="1023" s="13" customFormat="1">
      <c r="A1023" s="13"/>
      <c r="B1023" s="244"/>
      <c r="C1023" s="245"/>
      <c r="D1023" s="246" t="s">
        <v>181</v>
      </c>
      <c r="E1023" s="247" t="s">
        <v>1</v>
      </c>
      <c r="F1023" s="248" t="s">
        <v>1475</v>
      </c>
      <c r="G1023" s="245"/>
      <c r="H1023" s="249">
        <v>1</v>
      </c>
      <c r="I1023" s="250"/>
      <c r="J1023" s="245"/>
      <c r="K1023" s="245"/>
      <c r="L1023" s="251"/>
      <c r="M1023" s="252"/>
      <c r="N1023" s="253"/>
      <c r="O1023" s="253"/>
      <c r="P1023" s="253"/>
      <c r="Q1023" s="253"/>
      <c r="R1023" s="253"/>
      <c r="S1023" s="253"/>
      <c r="T1023" s="254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55" t="s">
        <v>181</v>
      </c>
      <c r="AU1023" s="255" t="s">
        <v>86</v>
      </c>
      <c r="AV1023" s="13" t="s">
        <v>86</v>
      </c>
      <c r="AW1023" s="13" t="s">
        <v>33</v>
      </c>
      <c r="AX1023" s="13" t="s">
        <v>76</v>
      </c>
      <c r="AY1023" s="255" t="s">
        <v>171</v>
      </c>
    </row>
    <row r="1024" s="13" customFormat="1">
      <c r="A1024" s="13"/>
      <c r="B1024" s="244"/>
      <c r="C1024" s="245"/>
      <c r="D1024" s="246" t="s">
        <v>181</v>
      </c>
      <c r="E1024" s="247" t="s">
        <v>1</v>
      </c>
      <c r="F1024" s="248" t="s">
        <v>1476</v>
      </c>
      <c r="G1024" s="245"/>
      <c r="H1024" s="249">
        <v>1</v>
      </c>
      <c r="I1024" s="250"/>
      <c r="J1024" s="245"/>
      <c r="K1024" s="245"/>
      <c r="L1024" s="251"/>
      <c r="M1024" s="252"/>
      <c r="N1024" s="253"/>
      <c r="O1024" s="253"/>
      <c r="P1024" s="253"/>
      <c r="Q1024" s="253"/>
      <c r="R1024" s="253"/>
      <c r="S1024" s="253"/>
      <c r="T1024" s="254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55" t="s">
        <v>181</v>
      </c>
      <c r="AU1024" s="255" t="s">
        <v>86</v>
      </c>
      <c r="AV1024" s="13" t="s">
        <v>86</v>
      </c>
      <c r="AW1024" s="13" t="s">
        <v>33</v>
      </c>
      <c r="AX1024" s="13" t="s">
        <v>76</v>
      </c>
      <c r="AY1024" s="255" t="s">
        <v>171</v>
      </c>
    </row>
    <row r="1025" s="14" customFormat="1">
      <c r="A1025" s="14"/>
      <c r="B1025" s="256"/>
      <c r="C1025" s="257"/>
      <c r="D1025" s="246" t="s">
        <v>181</v>
      </c>
      <c r="E1025" s="258" t="s">
        <v>1</v>
      </c>
      <c r="F1025" s="259" t="s">
        <v>184</v>
      </c>
      <c r="G1025" s="257"/>
      <c r="H1025" s="260">
        <v>2</v>
      </c>
      <c r="I1025" s="261"/>
      <c r="J1025" s="257"/>
      <c r="K1025" s="257"/>
      <c r="L1025" s="262"/>
      <c r="M1025" s="263"/>
      <c r="N1025" s="264"/>
      <c r="O1025" s="264"/>
      <c r="P1025" s="264"/>
      <c r="Q1025" s="264"/>
      <c r="R1025" s="264"/>
      <c r="S1025" s="264"/>
      <c r="T1025" s="265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66" t="s">
        <v>181</v>
      </c>
      <c r="AU1025" s="266" t="s">
        <v>86</v>
      </c>
      <c r="AV1025" s="14" t="s">
        <v>178</v>
      </c>
      <c r="AW1025" s="14" t="s">
        <v>33</v>
      </c>
      <c r="AX1025" s="14" t="s">
        <v>84</v>
      </c>
      <c r="AY1025" s="266" t="s">
        <v>171</v>
      </c>
    </row>
    <row r="1026" s="2" customFormat="1" ht="24.15" customHeight="1">
      <c r="A1026" s="38"/>
      <c r="B1026" s="39"/>
      <c r="C1026" s="226" t="s">
        <v>1477</v>
      </c>
      <c r="D1026" s="226" t="s">
        <v>173</v>
      </c>
      <c r="E1026" s="227" t="s">
        <v>1478</v>
      </c>
      <c r="F1026" s="228" t="s">
        <v>1479</v>
      </c>
      <c r="G1026" s="229" t="s">
        <v>536</v>
      </c>
      <c r="H1026" s="230">
        <v>31</v>
      </c>
      <c r="I1026" s="231"/>
      <c r="J1026" s="232">
        <f>ROUND(I1026*H1026,2)</f>
        <v>0</v>
      </c>
      <c r="K1026" s="228" t="s">
        <v>177</v>
      </c>
      <c r="L1026" s="44"/>
      <c r="M1026" s="233" t="s">
        <v>1</v>
      </c>
      <c r="N1026" s="234" t="s">
        <v>41</v>
      </c>
      <c r="O1026" s="91"/>
      <c r="P1026" s="235">
        <f>O1026*H1026</f>
        <v>0</v>
      </c>
      <c r="Q1026" s="235">
        <v>0</v>
      </c>
      <c r="R1026" s="235">
        <f>Q1026*H1026</f>
        <v>0</v>
      </c>
      <c r="S1026" s="235">
        <v>0.021000000000000001</v>
      </c>
      <c r="T1026" s="236">
        <f>S1026*H1026</f>
        <v>0.65100000000000002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237" t="s">
        <v>227</v>
      </c>
      <c r="AT1026" s="237" t="s">
        <v>173</v>
      </c>
      <c r="AU1026" s="237" t="s">
        <v>86</v>
      </c>
      <c r="AY1026" s="17" t="s">
        <v>171</v>
      </c>
      <c r="BE1026" s="238">
        <f>IF(N1026="základní",J1026,0)</f>
        <v>0</v>
      </c>
      <c r="BF1026" s="238">
        <f>IF(N1026="snížená",J1026,0)</f>
        <v>0</v>
      </c>
      <c r="BG1026" s="238">
        <f>IF(N1026="zákl. přenesená",J1026,0)</f>
        <v>0</v>
      </c>
      <c r="BH1026" s="238">
        <f>IF(N1026="sníž. přenesená",J1026,0)</f>
        <v>0</v>
      </c>
      <c r="BI1026" s="238">
        <f>IF(N1026="nulová",J1026,0)</f>
        <v>0</v>
      </c>
      <c r="BJ1026" s="17" t="s">
        <v>84</v>
      </c>
      <c r="BK1026" s="238">
        <f>ROUND(I1026*H1026,2)</f>
        <v>0</v>
      </c>
      <c r="BL1026" s="17" t="s">
        <v>227</v>
      </c>
      <c r="BM1026" s="237" t="s">
        <v>1480</v>
      </c>
    </row>
    <row r="1027" s="2" customFormat="1">
      <c r="A1027" s="38"/>
      <c r="B1027" s="39"/>
      <c r="C1027" s="40"/>
      <c r="D1027" s="239" t="s">
        <v>179</v>
      </c>
      <c r="E1027" s="40"/>
      <c r="F1027" s="240" t="s">
        <v>1481</v>
      </c>
      <c r="G1027" s="40"/>
      <c r="H1027" s="40"/>
      <c r="I1027" s="241"/>
      <c r="J1027" s="40"/>
      <c r="K1027" s="40"/>
      <c r="L1027" s="44"/>
      <c r="M1027" s="242"/>
      <c r="N1027" s="243"/>
      <c r="O1027" s="91"/>
      <c r="P1027" s="91"/>
      <c r="Q1027" s="91"/>
      <c r="R1027" s="91"/>
      <c r="S1027" s="91"/>
      <c r="T1027" s="92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T1027" s="17" t="s">
        <v>179</v>
      </c>
      <c r="AU1027" s="17" t="s">
        <v>86</v>
      </c>
    </row>
    <row r="1028" s="13" customFormat="1">
      <c r="A1028" s="13"/>
      <c r="B1028" s="244"/>
      <c r="C1028" s="245"/>
      <c r="D1028" s="246" t="s">
        <v>181</v>
      </c>
      <c r="E1028" s="247" t="s">
        <v>1</v>
      </c>
      <c r="F1028" s="248" t="s">
        <v>1482</v>
      </c>
      <c r="G1028" s="245"/>
      <c r="H1028" s="249">
        <v>6</v>
      </c>
      <c r="I1028" s="250"/>
      <c r="J1028" s="245"/>
      <c r="K1028" s="245"/>
      <c r="L1028" s="251"/>
      <c r="M1028" s="252"/>
      <c r="N1028" s="253"/>
      <c r="O1028" s="253"/>
      <c r="P1028" s="253"/>
      <c r="Q1028" s="253"/>
      <c r="R1028" s="253"/>
      <c r="S1028" s="253"/>
      <c r="T1028" s="254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55" t="s">
        <v>181</v>
      </c>
      <c r="AU1028" s="255" t="s">
        <v>86</v>
      </c>
      <c r="AV1028" s="13" t="s">
        <v>86</v>
      </c>
      <c r="AW1028" s="13" t="s">
        <v>33</v>
      </c>
      <c r="AX1028" s="13" t="s">
        <v>76</v>
      </c>
      <c r="AY1028" s="255" t="s">
        <v>171</v>
      </c>
    </row>
    <row r="1029" s="13" customFormat="1">
      <c r="A1029" s="13"/>
      <c r="B1029" s="244"/>
      <c r="C1029" s="245"/>
      <c r="D1029" s="246" t="s">
        <v>181</v>
      </c>
      <c r="E1029" s="247" t="s">
        <v>1</v>
      </c>
      <c r="F1029" s="248" t="s">
        <v>1483</v>
      </c>
      <c r="G1029" s="245"/>
      <c r="H1029" s="249">
        <v>8</v>
      </c>
      <c r="I1029" s="250"/>
      <c r="J1029" s="245"/>
      <c r="K1029" s="245"/>
      <c r="L1029" s="251"/>
      <c r="M1029" s="252"/>
      <c r="N1029" s="253"/>
      <c r="O1029" s="253"/>
      <c r="P1029" s="253"/>
      <c r="Q1029" s="253"/>
      <c r="R1029" s="253"/>
      <c r="S1029" s="253"/>
      <c r="T1029" s="254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55" t="s">
        <v>181</v>
      </c>
      <c r="AU1029" s="255" t="s">
        <v>86</v>
      </c>
      <c r="AV1029" s="13" t="s">
        <v>86</v>
      </c>
      <c r="AW1029" s="13" t="s">
        <v>33</v>
      </c>
      <c r="AX1029" s="13" t="s">
        <v>76</v>
      </c>
      <c r="AY1029" s="255" t="s">
        <v>171</v>
      </c>
    </row>
    <row r="1030" s="13" customFormat="1">
      <c r="A1030" s="13"/>
      <c r="B1030" s="244"/>
      <c r="C1030" s="245"/>
      <c r="D1030" s="246" t="s">
        <v>181</v>
      </c>
      <c r="E1030" s="247" t="s">
        <v>1</v>
      </c>
      <c r="F1030" s="248" t="s">
        <v>1484</v>
      </c>
      <c r="G1030" s="245"/>
      <c r="H1030" s="249">
        <v>17</v>
      </c>
      <c r="I1030" s="250"/>
      <c r="J1030" s="245"/>
      <c r="K1030" s="245"/>
      <c r="L1030" s="251"/>
      <c r="M1030" s="252"/>
      <c r="N1030" s="253"/>
      <c r="O1030" s="253"/>
      <c r="P1030" s="253"/>
      <c r="Q1030" s="253"/>
      <c r="R1030" s="253"/>
      <c r="S1030" s="253"/>
      <c r="T1030" s="254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55" t="s">
        <v>181</v>
      </c>
      <c r="AU1030" s="255" t="s">
        <v>86</v>
      </c>
      <c r="AV1030" s="13" t="s">
        <v>86</v>
      </c>
      <c r="AW1030" s="13" t="s">
        <v>33</v>
      </c>
      <c r="AX1030" s="13" t="s">
        <v>76</v>
      </c>
      <c r="AY1030" s="255" t="s">
        <v>171</v>
      </c>
    </row>
    <row r="1031" s="14" customFormat="1">
      <c r="A1031" s="14"/>
      <c r="B1031" s="256"/>
      <c r="C1031" s="257"/>
      <c r="D1031" s="246" t="s">
        <v>181</v>
      </c>
      <c r="E1031" s="258" t="s">
        <v>1</v>
      </c>
      <c r="F1031" s="259" t="s">
        <v>184</v>
      </c>
      <c r="G1031" s="257"/>
      <c r="H1031" s="260">
        <v>31</v>
      </c>
      <c r="I1031" s="261"/>
      <c r="J1031" s="257"/>
      <c r="K1031" s="257"/>
      <c r="L1031" s="262"/>
      <c r="M1031" s="263"/>
      <c r="N1031" s="264"/>
      <c r="O1031" s="264"/>
      <c r="P1031" s="264"/>
      <c r="Q1031" s="264"/>
      <c r="R1031" s="264"/>
      <c r="S1031" s="264"/>
      <c r="T1031" s="265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66" t="s">
        <v>181</v>
      </c>
      <c r="AU1031" s="266" t="s">
        <v>86</v>
      </c>
      <c r="AV1031" s="14" t="s">
        <v>178</v>
      </c>
      <c r="AW1031" s="14" t="s">
        <v>33</v>
      </c>
      <c r="AX1031" s="14" t="s">
        <v>84</v>
      </c>
      <c r="AY1031" s="266" t="s">
        <v>171</v>
      </c>
    </row>
    <row r="1032" s="2" customFormat="1" ht="24.15" customHeight="1">
      <c r="A1032" s="38"/>
      <c r="B1032" s="39"/>
      <c r="C1032" s="226" t="s">
        <v>861</v>
      </c>
      <c r="D1032" s="226" t="s">
        <v>173</v>
      </c>
      <c r="E1032" s="227" t="s">
        <v>1485</v>
      </c>
      <c r="F1032" s="228" t="s">
        <v>1486</v>
      </c>
      <c r="G1032" s="229" t="s">
        <v>536</v>
      </c>
      <c r="H1032" s="230">
        <v>4</v>
      </c>
      <c r="I1032" s="231"/>
      <c r="J1032" s="232">
        <f>ROUND(I1032*H1032,2)</f>
        <v>0</v>
      </c>
      <c r="K1032" s="228" t="s">
        <v>177</v>
      </c>
      <c r="L1032" s="44"/>
      <c r="M1032" s="233" t="s">
        <v>1</v>
      </c>
      <c r="N1032" s="234" t="s">
        <v>41</v>
      </c>
      <c r="O1032" s="91"/>
      <c r="P1032" s="235">
        <f>O1032*H1032</f>
        <v>0</v>
      </c>
      <c r="Q1032" s="235">
        <v>0</v>
      </c>
      <c r="R1032" s="235">
        <f>Q1032*H1032</f>
        <v>0</v>
      </c>
      <c r="S1032" s="235">
        <v>0.029999999999999999</v>
      </c>
      <c r="T1032" s="236">
        <f>S1032*H1032</f>
        <v>0.12</v>
      </c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R1032" s="237" t="s">
        <v>227</v>
      </c>
      <c r="AT1032" s="237" t="s">
        <v>173</v>
      </c>
      <c r="AU1032" s="237" t="s">
        <v>86</v>
      </c>
      <c r="AY1032" s="17" t="s">
        <v>171</v>
      </c>
      <c r="BE1032" s="238">
        <f>IF(N1032="základní",J1032,0)</f>
        <v>0</v>
      </c>
      <c r="BF1032" s="238">
        <f>IF(N1032="snížená",J1032,0)</f>
        <v>0</v>
      </c>
      <c r="BG1032" s="238">
        <f>IF(N1032="zákl. přenesená",J1032,0)</f>
        <v>0</v>
      </c>
      <c r="BH1032" s="238">
        <f>IF(N1032="sníž. přenesená",J1032,0)</f>
        <v>0</v>
      </c>
      <c r="BI1032" s="238">
        <f>IF(N1032="nulová",J1032,0)</f>
        <v>0</v>
      </c>
      <c r="BJ1032" s="17" t="s">
        <v>84</v>
      </c>
      <c r="BK1032" s="238">
        <f>ROUND(I1032*H1032,2)</f>
        <v>0</v>
      </c>
      <c r="BL1032" s="17" t="s">
        <v>227</v>
      </c>
      <c r="BM1032" s="237" t="s">
        <v>1487</v>
      </c>
    </row>
    <row r="1033" s="2" customFormat="1">
      <c r="A1033" s="38"/>
      <c r="B1033" s="39"/>
      <c r="C1033" s="40"/>
      <c r="D1033" s="239" t="s">
        <v>179</v>
      </c>
      <c r="E1033" s="40"/>
      <c r="F1033" s="240" t="s">
        <v>1488</v>
      </c>
      <c r="G1033" s="40"/>
      <c r="H1033" s="40"/>
      <c r="I1033" s="241"/>
      <c r="J1033" s="40"/>
      <c r="K1033" s="40"/>
      <c r="L1033" s="44"/>
      <c r="M1033" s="242"/>
      <c r="N1033" s="243"/>
      <c r="O1033" s="91"/>
      <c r="P1033" s="91"/>
      <c r="Q1033" s="91"/>
      <c r="R1033" s="91"/>
      <c r="S1033" s="91"/>
      <c r="T1033" s="92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T1033" s="17" t="s">
        <v>179</v>
      </c>
      <c r="AU1033" s="17" t="s">
        <v>86</v>
      </c>
    </row>
    <row r="1034" s="13" customFormat="1">
      <c r="A1034" s="13"/>
      <c r="B1034" s="244"/>
      <c r="C1034" s="245"/>
      <c r="D1034" s="246" t="s">
        <v>181</v>
      </c>
      <c r="E1034" s="247" t="s">
        <v>1</v>
      </c>
      <c r="F1034" s="248" t="s">
        <v>1489</v>
      </c>
      <c r="G1034" s="245"/>
      <c r="H1034" s="249">
        <v>4</v>
      </c>
      <c r="I1034" s="250"/>
      <c r="J1034" s="245"/>
      <c r="K1034" s="245"/>
      <c r="L1034" s="251"/>
      <c r="M1034" s="252"/>
      <c r="N1034" s="253"/>
      <c r="O1034" s="253"/>
      <c r="P1034" s="253"/>
      <c r="Q1034" s="253"/>
      <c r="R1034" s="253"/>
      <c r="S1034" s="253"/>
      <c r="T1034" s="254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55" t="s">
        <v>181</v>
      </c>
      <c r="AU1034" s="255" t="s">
        <v>86</v>
      </c>
      <c r="AV1034" s="13" t="s">
        <v>86</v>
      </c>
      <c r="AW1034" s="13" t="s">
        <v>33</v>
      </c>
      <c r="AX1034" s="13" t="s">
        <v>76</v>
      </c>
      <c r="AY1034" s="255" t="s">
        <v>171</v>
      </c>
    </row>
    <row r="1035" s="14" customFormat="1">
      <c r="A1035" s="14"/>
      <c r="B1035" s="256"/>
      <c r="C1035" s="257"/>
      <c r="D1035" s="246" t="s">
        <v>181</v>
      </c>
      <c r="E1035" s="258" t="s">
        <v>1</v>
      </c>
      <c r="F1035" s="259" t="s">
        <v>189</v>
      </c>
      <c r="G1035" s="257"/>
      <c r="H1035" s="260">
        <v>4</v>
      </c>
      <c r="I1035" s="261"/>
      <c r="J1035" s="257"/>
      <c r="K1035" s="257"/>
      <c r="L1035" s="262"/>
      <c r="M1035" s="263"/>
      <c r="N1035" s="264"/>
      <c r="O1035" s="264"/>
      <c r="P1035" s="264"/>
      <c r="Q1035" s="264"/>
      <c r="R1035" s="264"/>
      <c r="S1035" s="264"/>
      <c r="T1035" s="265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6" t="s">
        <v>181</v>
      </c>
      <c r="AU1035" s="266" t="s">
        <v>86</v>
      </c>
      <c r="AV1035" s="14" t="s">
        <v>178</v>
      </c>
      <c r="AW1035" s="14" t="s">
        <v>33</v>
      </c>
      <c r="AX1035" s="14" t="s">
        <v>84</v>
      </c>
      <c r="AY1035" s="266" t="s">
        <v>171</v>
      </c>
    </row>
    <row r="1036" s="2" customFormat="1" ht="24.15" customHeight="1">
      <c r="A1036" s="38"/>
      <c r="B1036" s="39"/>
      <c r="C1036" s="226" t="s">
        <v>1490</v>
      </c>
      <c r="D1036" s="226" t="s">
        <v>173</v>
      </c>
      <c r="E1036" s="227" t="s">
        <v>1491</v>
      </c>
      <c r="F1036" s="228" t="s">
        <v>1492</v>
      </c>
      <c r="G1036" s="229" t="s">
        <v>536</v>
      </c>
      <c r="H1036" s="230">
        <v>8</v>
      </c>
      <c r="I1036" s="231"/>
      <c r="J1036" s="232">
        <f>ROUND(I1036*H1036,2)</f>
        <v>0</v>
      </c>
      <c r="K1036" s="228" t="s">
        <v>270</v>
      </c>
      <c r="L1036" s="44"/>
      <c r="M1036" s="233" t="s">
        <v>1</v>
      </c>
      <c r="N1036" s="234" t="s">
        <v>41</v>
      </c>
      <c r="O1036" s="91"/>
      <c r="P1036" s="235">
        <f>O1036*H1036</f>
        <v>0</v>
      </c>
      <c r="Q1036" s="235">
        <v>0</v>
      </c>
      <c r="R1036" s="235">
        <f>Q1036*H1036</f>
        <v>0</v>
      </c>
      <c r="S1036" s="235">
        <v>0</v>
      </c>
      <c r="T1036" s="236">
        <f>S1036*H1036</f>
        <v>0</v>
      </c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R1036" s="237" t="s">
        <v>227</v>
      </c>
      <c r="AT1036" s="237" t="s">
        <v>173</v>
      </c>
      <c r="AU1036" s="237" t="s">
        <v>86</v>
      </c>
      <c r="AY1036" s="17" t="s">
        <v>171</v>
      </c>
      <c r="BE1036" s="238">
        <f>IF(N1036="základní",J1036,0)</f>
        <v>0</v>
      </c>
      <c r="BF1036" s="238">
        <f>IF(N1036="snížená",J1036,0)</f>
        <v>0</v>
      </c>
      <c r="BG1036" s="238">
        <f>IF(N1036="zákl. přenesená",J1036,0)</f>
        <v>0</v>
      </c>
      <c r="BH1036" s="238">
        <f>IF(N1036="sníž. přenesená",J1036,0)</f>
        <v>0</v>
      </c>
      <c r="BI1036" s="238">
        <f>IF(N1036="nulová",J1036,0)</f>
        <v>0</v>
      </c>
      <c r="BJ1036" s="17" t="s">
        <v>84</v>
      </c>
      <c r="BK1036" s="238">
        <f>ROUND(I1036*H1036,2)</f>
        <v>0</v>
      </c>
      <c r="BL1036" s="17" t="s">
        <v>227</v>
      </c>
      <c r="BM1036" s="237" t="s">
        <v>1493</v>
      </c>
    </row>
    <row r="1037" s="2" customFormat="1" ht="24.15" customHeight="1">
      <c r="A1037" s="38"/>
      <c r="B1037" s="39"/>
      <c r="C1037" s="226" t="s">
        <v>865</v>
      </c>
      <c r="D1037" s="226" t="s">
        <v>173</v>
      </c>
      <c r="E1037" s="227" t="s">
        <v>1494</v>
      </c>
      <c r="F1037" s="228" t="s">
        <v>1495</v>
      </c>
      <c r="G1037" s="229" t="s">
        <v>536</v>
      </c>
      <c r="H1037" s="230">
        <v>21</v>
      </c>
      <c r="I1037" s="231"/>
      <c r="J1037" s="232">
        <f>ROUND(I1037*H1037,2)</f>
        <v>0</v>
      </c>
      <c r="K1037" s="228" t="s">
        <v>270</v>
      </c>
      <c r="L1037" s="44"/>
      <c r="M1037" s="233" t="s">
        <v>1</v>
      </c>
      <c r="N1037" s="234" t="s">
        <v>41</v>
      </c>
      <c r="O1037" s="91"/>
      <c r="P1037" s="235">
        <f>O1037*H1037</f>
        <v>0</v>
      </c>
      <c r="Q1037" s="235">
        <v>0</v>
      </c>
      <c r="R1037" s="235">
        <f>Q1037*H1037</f>
        <v>0</v>
      </c>
      <c r="S1037" s="235">
        <v>0</v>
      </c>
      <c r="T1037" s="236">
        <f>S1037*H1037</f>
        <v>0</v>
      </c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R1037" s="237" t="s">
        <v>227</v>
      </c>
      <c r="AT1037" s="237" t="s">
        <v>173</v>
      </c>
      <c r="AU1037" s="237" t="s">
        <v>86</v>
      </c>
      <c r="AY1037" s="17" t="s">
        <v>171</v>
      </c>
      <c r="BE1037" s="238">
        <f>IF(N1037="základní",J1037,0)</f>
        <v>0</v>
      </c>
      <c r="BF1037" s="238">
        <f>IF(N1037="snížená",J1037,0)</f>
        <v>0</v>
      </c>
      <c r="BG1037" s="238">
        <f>IF(N1037="zákl. přenesená",J1037,0)</f>
        <v>0</v>
      </c>
      <c r="BH1037" s="238">
        <f>IF(N1037="sníž. přenesená",J1037,0)</f>
        <v>0</v>
      </c>
      <c r="BI1037" s="238">
        <f>IF(N1037="nulová",J1037,0)</f>
        <v>0</v>
      </c>
      <c r="BJ1037" s="17" t="s">
        <v>84</v>
      </c>
      <c r="BK1037" s="238">
        <f>ROUND(I1037*H1037,2)</f>
        <v>0</v>
      </c>
      <c r="BL1037" s="17" t="s">
        <v>227</v>
      </c>
      <c r="BM1037" s="237" t="s">
        <v>1496</v>
      </c>
    </row>
    <row r="1038" s="2" customFormat="1" ht="24.15" customHeight="1">
      <c r="A1038" s="38"/>
      <c r="B1038" s="39"/>
      <c r="C1038" s="226" t="s">
        <v>1497</v>
      </c>
      <c r="D1038" s="226" t="s">
        <v>173</v>
      </c>
      <c r="E1038" s="227" t="s">
        <v>1498</v>
      </c>
      <c r="F1038" s="228" t="s">
        <v>1499</v>
      </c>
      <c r="G1038" s="229" t="s">
        <v>536</v>
      </c>
      <c r="H1038" s="230">
        <v>1</v>
      </c>
      <c r="I1038" s="231"/>
      <c r="J1038" s="232">
        <f>ROUND(I1038*H1038,2)</f>
        <v>0</v>
      </c>
      <c r="K1038" s="228" t="s">
        <v>270</v>
      </c>
      <c r="L1038" s="44"/>
      <c r="M1038" s="233" t="s">
        <v>1</v>
      </c>
      <c r="N1038" s="234" t="s">
        <v>41</v>
      </c>
      <c r="O1038" s="91"/>
      <c r="P1038" s="235">
        <f>O1038*H1038</f>
        <v>0</v>
      </c>
      <c r="Q1038" s="235">
        <v>0</v>
      </c>
      <c r="R1038" s="235">
        <f>Q1038*H1038</f>
        <v>0</v>
      </c>
      <c r="S1038" s="235">
        <v>0</v>
      </c>
      <c r="T1038" s="236">
        <f>S1038*H1038</f>
        <v>0</v>
      </c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R1038" s="237" t="s">
        <v>227</v>
      </c>
      <c r="AT1038" s="237" t="s">
        <v>173</v>
      </c>
      <c r="AU1038" s="237" t="s">
        <v>86</v>
      </c>
      <c r="AY1038" s="17" t="s">
        <v>171</v>
      </c>
      <c r="BE1038" s="238">
        <f>IF(N1038="základní",J1038,0)</f>
        <v>0</v>
      </c>
      <c r="BF1038" s="238">
        <f>IF(N1038="snížená",J1038,0)</f>
        <v>0</v>
      </c>
      <c r="BG1038" s="238">
        <f>IF(N1038="zákl. přenesená",J1038,0)</f>
        <v>0</v>
      </c>
      <c r="BH1038" s="238">
        <f>IF(N1038="sníž. přenesená",J1038,0)</f>
        <v>0</v>
      </c>
      <c r="BI1038" s="238">
        <f>IF(N1038="nulová",J1038,0)</f>
        <v>0</v>
      </c>
      <c r="BJ1038" s="17" t="s">
        <v>84</v>
      </c>
      <c r="BK1038" s="238">
        <f>ROUND(I1038*H1038,2)</f>
        <v>0</v>
      </c>
      <c r="BL1038" s="17" t="s">
        <v>227</v>
      </c>
      <c r="BM1038" s="237" t="s">
        <v>1500</v>
      </c>
    </row>
    <row r="1039" s="2" customFormat="1" ht="24.15" customHeight="1">
      <c r="A1039" s="38"/>
      <c r="B1039" s="39"/>
      <c r="C1039" s="226" t="s">
        <v>870</v>
      </c>
      <c r="D1039" s="226" t="s">
        <v>173</v>
      </c>
      <c r="E1039" s="227" t="s">
        <v>1501</v>
      </c>
      <c r="F1039" s="228" t="s">
        <v>1502</v>
      </c>
      <c r="G1039" s="229" t="s">
        <v>536</v>
      </c>
      <c r="H1039" s="230">
        <v>32</v>
      </c>
      <c r="I1039" s="231"/>
      <c r="J1039" s="232">
        <f>ROUND(I1039*H1039,2)</f>
        <v>0</v>
      </c>
      <c r="K1039" s="228" t="s">
        <v>177</v>
      </c>
      <c r="L1039" s="44"/>
      <c r="M1039" s="233" t="s">
        <v>1</v>
      </c>
      <c r="N1039" s="234" t="s">
        <v>41</v>
      </c>
      <c r="O1039" s="91"/>
      <c r="P1039" s="235">
        <f>O1039*H1039</f>
        <v>0</v>
      </c>
      <c r="Q1039" s="235">
        <v>0</v>
      </c>
      <c r="R1039" s="235">
        <f>Q1039*H1039</f>
        <v>0</v>
      </c>
      <c r="S1039" s="235">
        <v>0</v>
      </c>
      <c r="T1039" s="236">
        <f>S1039*H1039</f>
        <v>0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237" t="s">
        <v>227</v>
      </c>
      <c r="AT1039" s="237" t="s">
        <v>173</v>
      </c>
      <c r="AU1039" s="237" t="s">
        <v>86</v>
      </c>
      <c r="AY1039" s="17" t="s">
        <v>171</v>
      </c>
      <c r="BE1039" s="238">
        <f>IF(N1039="základní",J1039,0)</f>
        <v>0</v>
      </c>
      <c r="BF1039" s="238">
        <f>IF(N1039="snížená",J1039,0)</f>
        <v>0</v>
      </c>
      <c r="BG1039" s="238">
        <f>IF(N1039="zákl. přenesená",J1039,0)</f>
        <v>0</v>
      </c>
      <c r="BH1039" s="238">
        <f>IF(N1039="sníž. přenesená",J1039,0)</f>
        <v>0</v>
      </c>
      <c r="BI1039" s="238">
        <f>IF(N1039="nulová",J1039,0)</f>
        <v>0</v>
      </c>
      <c r="BJ1039" s="17" t="s">
        <v>84</v>
      </c>
      <c r="BK1039" s="238">
        <f>ROUND(I1039*H1039,2)</f>
        <v>0</v>
      </c>
      <c r="BL1039" s="17" t="s">
        <v>227</v>
      </c>
      <c r="BM1039" s="237" t="s">
        <v>1503</v>
      </c>
    </row>
    <row r="1040" s="2" customFormat="1">
      <c r="A1040" s="38"/>
      <c r="B1040" s="39"/>
      <c r="C1040" s="40"/>
      <c r="D1040" s="239" t="s">
        <v>179</v>
      </c>
      <c r="E1040" s="40"/>
      <c r="F1040" s="240" t="s">
        <v>1504</v>
      </c>
      <c r="G1040" s="40"/>
      <c r="H1040" s="40"/>
      <c r="I1040" s="241"/>
      <c r="J1040" s="40"/>
      <c r="K1040" s="40"/>
      <c r="L1040" s="44"/>
      <c r="M1040" s="242"/>
      <c r="N1040" s="243"/>
      <c r="O1040" s="91"/>
      <c r="P1040" s="91"/>
      <c r="Q1040" s="91"/>
      <c r="R1040" s="91"/>
      <c r="S1040" s="91"/>
      <c r="T1040" s="92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T1040" s="17" t="s">
        <v>179</v>
      </c>
      <c r="AU1040" s="17" t="s">
        <v>86</v>
      </c>
    </row>
    <row r="1041" s="2" customFormat="1" ht="24.15" customHeight="1">
      <c r="A1041" s="38"/>
      <c r="B1041" s="39"/>
      <c r="C1041" s="267" t="s">
        <v>1505</v>
      </c>
      <c r="D1041" s="267" t="s">
        <v>304</v>
      </c>
      <c r="E1041" s="268" t="s">
        <v>1506</v>
      </c>
      <c r="F1041" s="269" t="s">
        <v>1507</v>
      </c>
      <c r="G1041" s="270" t="s">
        <v>536</v>
      </c>
      <c r="H1041" s="271">
        <v>12</v>
      </c>
      <c r="I1041" s="272"/>
      <c r="J1041" s="273">
        <f>ROUND(I1041*H1041,2)</f>
        <v>0</v>
      </c>
      <c r="K1041" s="269" t="s">
        <v>177</v>
      </c>
      <c r="L1041" s="274"/>
      <c r="M1041" s="275" t="s">
        <v>1</v>
      </c>
      <c r="N1041" s="276" t="s">
        <v>41</v>
      </c>
      <c r="O1041" s="91"/>
      <c r="P1041" s="235">
        <f>O1041*H1041</f>
        <v>0</v>
      </c>
      <c r="Q1041" s="235">
        <v>0.0016199999999999999</v>
      </c>
      <c r="R1041" s="235">
        <f>Q1041*H1041</f>
        <v>0.019439999999999999</v>
      </c>
      <c r="S1041" s="235">
        <v>0</v>
      </c>
      <c r="T1041" s="236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237" t="s">
        <v>271</v>
      </c>
      <c r="AT1041" s="237" t="s">
        <v>304</v>
      </c>
      <c r="AU1041" s="237" t="s">
        <v>86</v>
      </c>
      <c r="AY1041" s="17" t="s">
        <v>171</v>
      </c>
      <c r="BE1041" s="238">
        <f>IF(N1041="základní",J1041,0)</f>
        <v>0</v>
      </c>
      <c r="BF1041" s="238">
        <f>IF(N1041="snížená",J1041,0)</f>
        <v>0</v>
      </c>
      <c r="BG1041" s="238">
        <f>IF(N1041="zákl. přenesená",J1041,0)</f>
        <v>0</v>
      </c>
      <c r="BH1041" s="238">
        <f>IF(N1041="sníž. přenesená",J1041,0)</f>
        <v>0</v>
      </c>
      <c r="BI1041" s="238">
        <f>IF(N1041="nulová",J1041,0)</f>
        <v>0</v>
      </c>
      <c r="BJ1041" s="17" t="s">
        <v>84</v>
      </c>
      <c r="BK1041" s="238">
        <f>ROUND(I1041*H1041,2)</f>
        <v>0</v>
      </c>
      <c r="BL1041" s="17" t="s">
        <v>227</v>
      </c>
      <c r="BM1041" s="237" t="s">
        <v>1508</v>
      </c>
    </row>
    <row r="1042" s="2" customFormat="1" ht="24.15" customHeight="1">
      <c r="A1042" s="38"/>
      <c r="B1042" s="39"/>
      <c r="C1042" s="267" t="s">
        <v>875</v>
      </c>
      <c r="D1042" s="267" t="s">
        <v>304</v>
      </c>
      <c r="E1042" s="268" t="s">
        <v>1509</v>
      </c>
      <c r="F1042" s="269" t="s">
        <v>1510</v>
      </c>
      <c r="G1042" s="270" t="s">
        <v>536</v>
      </c>
      <c r="H1042" s="271">
        <v>20</v>
      </c>
      <c r="I1042" s="272"/>
      <c r="J1042" s="273">
        <f>ROUND(I1042*H1042,2)</f>
        <v>0</v>
      </c>
      <c r="K1042" s="269" t="s">
        <v>177</v>
      </c>
      <c r="L1042" s="274"/>
      <c r="M1042" s="275" t="s">
        <v>1</v>
      </c>
      <c r="N1042" s="276" t="s">
        <v>41</v>
      </c>
      <c r="O1042" s="91"/>
      <c r="P1042" s="235">
        <f>O1042*H1042</f>
        <v>0</v>
      </c>
      <c r="Q1042" s="235">
        <v>0.0020799999999999998</v>
      </c>
      <c r="R1042" s="235">
        <f>Q1042*H1042</f>
        <v>0.041599999999999998</v>
      </c>
      <c r="S1042" s="235">
        <v>0</v>
      </c>
      <c r="T1042" s="236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237" t="s">
        <v>271</v>
      </c>
      <c r="AT1042" s="237" t="s">
        <v>304</v>
      </c>
      <c r="AU1042" s="237" t="s">
        <v>86</v>
      </c>
      <c r="AY1042" s="17" t="s">
        <v>171</v>
      </c>
      <c r="BE1042" s="238">
        <f>IF(N1042="základní",J1042,0)</f>
        <v>0</v>
      </c>
      <c r="BF1042" s="238">
        <f>IF(N1042="snížená",J1042,0)</f>
        <v>0</v>
      </c>
      <c r="BG1042" s="238">
        <f>IF(N1042="zákl. přenesená",J1042,0)</f>
        <v>0</v>
      </c>
      <c r="BH1042" s="238">
        <f>IF(N1042="sníž. přenesená",J1042,0)</f>
        <v>0</v>
      </c>
      <c r="BI1042" s="238">
        <f>IF(N1042="nulová",J1042,0)</f>
        <v>0</v>
      </c>
      <c r="BJ1042" s="17" t="s">
        <v>84</v>
      </c>
      <c r="BK1042" s="238">
        <f>ROUND(I1042*H1042,2)</f>
        <v>0</v>
      </c>
      <c r="BL1042" s="17" t="s">
        <v>227</v>
      </c>
      <c r="BM1042" s="237" t="s">
        <v>1511</v>
      </c>
    </row>
    <row r="1043" s="2" customFormat="1" ht="24.15" customHeight="1">
      <c r="A1043" s="38"/>
      <c r="B1043" s="39"/>
      <c r="C1043" s="226" t="s">
        <v>1512</v>
      </c>
      <c r="D1043" s="226" t="s">
        <v>173</v>
      </c>
      <c r="E1043" s="227" t="s">
        <v>1513</v>
      </c>
      <c r="F1043" s="228" t="s">
        <v>1514</v>
      </c>
      <c r="G1043" s="229" t="s">
        <v>536</v>
      </c>
      <c r="H1043" s="230">
        <v>1</v>
      </c>
      <c r="I1043" s="231"/>
      <c r="J1043" s="232">
        <f>ROUND(I1043*H1043,2)</f>
        <v>0</v>
      </c>
      <c r="K1043" s="228" t="s">
        <v>177</v>
      </c>
      <c r="L1043" s="44"/>
      <c r="M1043" s="233" t="s">
        <v>1</v>
      </c>
      <c r="N1043" s="234" t="s">
        <v>41</v>
      </c>
      <c r="O1043" s="91"/>
      <c r="P1043" s="235">
        <f>O1043*H1043</f>
        <v>0</v>
      </c>
      <c r="Q1043" s="235">
        <v>0</v>
      </c>
      <c r="R1043" s="235">
        <f>Q1043*H1043</f>
        <v>0</v>
      </c>
      <c r="S1043" s="235">
        <v>0</v>
      </c>
      <c r="T1043" s="236">
        <f>S1043*H1043</f>
        <v>0</v>
      </c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37" t="s">
        <v>227</v>
      </c>
      <c r="AT1043" s="237" t="s">
        <v>173</v>
      </c>
      <c r="AU1043" s="237" t="s">
        <v>86</v>
      </c>
      <c r="AY1043" s="17" t="s">
        <v>171</v>
      </c>
      <c r="BE1043" s="238">
        <f>IF(N1043="základní",J1043,0)</f>
        <v>0</v>
      </c>
      <c r="BF1043" s="238">
        <f>IF(N1043="snížená",J1043,0)</f>
        <v>0</v>
      </c>
      <c r="BG1043" s="238">
        <f>IF(N1043="zákl. přenesená",J1043,0)</f>
        <v>0</v>
      </c>
      <c r="BH1043" s="238">
        <f>IF(N1043="sníž. přenesená",J1043,0)</f>
        <v>0</v>
      </c>
      <c r="BI1043" s="238">
        <f>IF(N1043="nulová",J1043,0)</f>
        <v>0</v>
      </c>
      <c r="BJ1043" s="17" t="s">
        <v>84</v>
      </c>
      <c r="BK1043" s="238">
        <f>ROUND(I1043*H1043,2)</f>
        <v>0</v>
      </c>
      <c r="BL1043" s="17" t="s">
        <v>227</v>
      </c>
      <c r="BM1043" s="237" t="s">
        <v>1515</v>
      </c>
    </row>
    <row r="1044" s="2" customFormat="1">
      <c r="A1044" s="38"/>
      <c r="B1044" s="39"/>
      <c r="C1044" s="40"/>
      <c r="D1044" s="239" t="s">
        <v>179</v>
      </c>
      <c r="E1044" s="40"/>
      <c r="F1044" s="240" t="s">
        <v>1516</v>
      </c>
      <c r="G1044" s="40"/>
      <c r="H1044" s="40"/>
      <c r="I1044" s="241"/>
      <c r="J1044" s="40"/>
      <c r="K1044" s="40"/>
      <c r="L1044" s="44"/>
      <c r="M1044" s="242"/>
      <c r="N1044" s="243"/>
      <c r="O1044" s="91"/>
      <c r="P1044" s="91"/>
      <c r="Q1044" s="91"/>
      <c r="R1044" s="91"/>
      <c r="S1044" s="91"/>
      <c r="T1044" s="92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T1044" s="17" t="s">
        <v>179</v>
      </c>
      <c r="AU1044" s="17" t="s">
        <v>86</v>
      </c>
    </row>
    <row r="1045" s="2" customFormat="1" ht="24.15" customHeight="1">
      <c r="A1045" s="38"/>
      <c r="B1045" s="39"/>
      <c r="C1045" s="267" t="s">
        <v>880</v>
      </c>
      <c r="D1045" s="267" t="s">
        <v>304</v>
      </c>
      <c r="E1045" s="268" t="s">
        <v>1517</v>
      </c>
      <c r="F1045" s="269" t="s">
        <v>1518</v>
      </c>
      <c r="G1045" s="270" t="s">
        <v>536</v>
      </c>
      <c r="H1045" s="271">
        <v>1</v>
      </c>
      <c r="I1045" s="272"/>
      <c r="J1045" s="273">
        <f>ROUND(I1045*H1045,2)</f>
        <v>0</v>
      </c>
      <c r="K1045" s="269" t="s">
        <v>270</v>
      </c>
      <c r="L1045" s="274"/>
      <c r="M1045" s="275" t="s">
        <v>1</v>
      </c>
      <c r="N1045" s="276" t="s">
        <v>41</v>
      </c>
      <c r="O1045" s="91"/>
      <c r="P1045" s="235">
        <f>O1045*H1045</f>
        <v>0</v>
      </c>
      <c r="Q1045" s="235">
        <v>0</v>
      </c>
      <c r="R1045" s="235">
        <f>Q1045*H1045</f>
        <v>0</v>
      </c>
      <c r="S1045" s="235">
        <v>0</v>
      </c>
      <c r="T1045" s="236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237" t="s">
        <v>271</v>
      </c>
      <c r="AT1045" s="237" t="s">
        <v>304</v>
      </c>
      <c r="AU1045" s="237" t="s">
        <v>86</v>
      </c>
      <c r="AY1045" s="17" t="s">
        <v>171</v>
      </c>
      <c r="BE1045" s="238">
        <f>IF(N1045="základní",J1045,0)</f>
        <v>0</v>
      </c>
      <c r="BF1045" s="238">
        <f>IF(N1045="snížená",J1045,0)</f>
        <v>0</v>
      </c>
      <c r="BG1045" s="238">
        <f>IF(N1045="zákl. přenesená",J1045,0)</f>
        <v>0</v>
      </c>
      <c r="BH1045" s="238">
        <f>IF(N1045="sníž. přenesená",J1045,0)</f>
        <v>0</v>
      </c>
      <c r="BI1045" s="238">
        <f>IF(N1045="nulová",J1045,0)</f>
        <v>0</v>
      </c>
      <c r="BJ1045" s="17" t="s">
        <v>84</v>
      </c>
      <c r="BK1045" s="238">
        <f>ROUND(I1045*H1045,2)</f>
        <v>0</v>
      </c>
      <c r="BL1045" s="17" t="s">
        <v>227</v>
      </c>
      <c r="BM1045" s="237" t="s">
        <v>1519</v>
      </c>
    </row>
    <row r="1046" s="2" customFormat="1" ht="24.15" customHeight="1">
      <c r="A1046" s="38"/>
      <c r="B1046" s="39"/>
      <c r="C1046" s="226" t="s">
        <v>1520</v>
      </c>
      <c r="D1046" s="226" t="s">
        <v>173</v>
      </c>
      <c r="E1046" s="227" t="s">
        <v>1521</v>
      </c>
      <c r="F1046" s="228" t="s">
        <v>1522</v>
      </c>
      <c r="G1046" s="229" t="s">
        <v>536</v>
      </c>
      <c r="H1046" s="230">
        <v>2</v>
      </c>
      <c r="I1046" s="231"/>
      <c r="J1046" s="232">
        <f>ROUND(I1046*H1046,2)</f>
        <v>0</v>
      </c>
      <c r="K1046" s="228" t="s">
        <v>270</v>
      </c>
      <c r="L1046" s="44"/>
      <c r="M1046" s="233" t="s">
        <v>1</v>
      </c>
      <c r="N1046" s="234" t="s">
        <v>41</v>
      </c>
      <c r="O1046" s="91"/>
      <c r="P1046" s="235">
        <f>O1046*H1046</f>
        <v>0</v>
      </c>
      <c r="Q1046" s="235">
        <v>0</v>
      </c>
      <c r="R1046" s="235">
        <f>Q1046*H1046</f>
        <v>0</v>
      </c>
      <c r="S1046" s="235">
        <v>0</v>
      </c>
      <c r="T1046" s="236">
        <f>S1046*H1046</f>
        <v>0</v>
      </c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R1046" s="237" t="s">
        <v>227</v>
      </c>
      <c r="AT1046" s="237" t="s">
        <v>173</v>
      </c>
      <c r="AU1046" s="237" t="s">
        <v>86</v>
      </c>
      <c r="AY1046" s="17" t="s">
        <v>171</v>
      </c>
      <c r="BE1046" s="238">
        <f>IF(N1046="základní",J1046,0)</f>
        <v>0</v>
      </c>
      <c r="BF1046" s="238">
        <f>IF(N1046="snížená",J1046,0)</f>
        <v>0</v>
      </c>
      <c r="BG1046" s="238">
        <f>IF(N1046="zákl. přenesená",J1046,0)</f>
        <v>0</v>
      </c>
      <c r="BH1046" s="238">
        <f>IF(N1046="sníž. přenesená",J1046,0)</f>
        <v>0</v>
      </c>
      <c r="BI1046" s="238">
        <f>IF(N1046="nulová",J1046,0)</f>
        <v>0</v>
      </c>
      <c r="BJ1046" s="17" t="s">
        <v>84</v>
      </c>
      <c r="BK1046" s="238">
        <f>ROUND(I1046*H1046,2)</f>
        <v>0</v>
      </c>
      <c r="BL1046" s="17" t="s">
        <v>227</v>
      </c>
      <c r="BM1046" s="237" t="s">
        <v>1523</v>
      </c>
    </row>
    <row r="1047" s="2" customFormat="1" ht="33" customHeight="1">
      <c r="A1047" s="38"/>
      <c r="B1047" s="39"/>
      <c r="C1047" s="226" t="s">
        <v>885</v>
      </c>
      <c r="D1047" s="226" t="s">
        <v>173</v>
      </c>
      <c r="E1047" s="227" t="s">
        <v>1524</v>
      </c>
      <c r="F1047" s="228" t="s">
        <v>1525</v>
      </c>
      <c r="G1047" s="229" t="s">
        <v>231</v>
      </c>
      <c r="H1047" s="230">
        <v>6.8300000000000001</v>
      </c>
      <c r="I1047" s="231"/>
      <c r="J1047" s="232">
        <f>ROUND(I1047*H1047,2)</f>
        <v>0</v>
      </c>
      <c r="K1047" s="228" t="s">
        <v>177</v>
      </c>
      <c r="L1047" s="44"/>
      <c r="M1047" s="233" t="s">
        <v>1</v>
      </c>
      <c r="N1047" s="234" t="s">
        <v>41</v>
      </c>
      <c r="O1047" s="91"/>
      <c r="P1047" s="235">
        <f>O1047*H1047</f>
        <v>0</v>
      </c>
      <c r="Q1047" s="235">
        <v>0</v>
      </c>
      <c r="R1047" s="235">
        <f>Q1047*H1047</f>
        <v>0</v>
      </c>
      <c r="S1047" s="235">
        <v>0</v>
      </c>
      <c r="T1047" s="236">
        <f>S1047*H1047</f>
        <v>0</v>
      </c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R1047" s="237" t="s">
        <v>227</v>
      </c>
      <c r="AT1047" s="237" t="s">
        <v>173</v>
      </c>
      <c r="AU1047" s="237" t="s">
        <v>86</v>
      </c>
      <c r="AY1047" s="17" t="s">
        <v>171</v>
      </c>
      <c r="BE1047" s="238">
        <f>IF(N1047="základní",J1047,0)</f>
        <v>0</v>
      </c>
      <c r="BF1047" s="238">
        <f>IF(N1047="snížená",J1047,0)</f>
        <v>0</v>
      </c>
      <c r="BG1047" s="238">
        <f>IF(N1047="zákl. přenesená",J1047,0)</f>
        <v>0</v>
      </c>
      <c r="BH1047" s="238">
        <f>IF(N1047="sníž. přenesená",J1047,0)</f>
        <v>0</v>
      </c>
      <c r="BI1047" s="238">
        <f>IF(N1047="nulová",J1047,0)</f>
        <v>0</v>
      </c>
      <c r="BJ1047" s="17" t="s">
        <v>84</v>
      </c>
      <c r="BK1047" s="238">
        <f>ROUND(I1047*H1047,2)</f>
        <v>0</v>
      </c>
      <c r="BL1047" s="17" t="s">
        <v>227</v>
      </c>
      <c r="BM1047" s="237" t="s">
        <v>1526</v>
      </c>
    </row>
    <row r="1048" s="2" customFormat="1">
      <c r="A1048" s="38"/>
      <c r="B1048" s="39"/>
      <c r="C1048" s="40"/>
      <c r="D1048" s="239" t="s">
        <v>179</v>
      </c>
      <c r="E1048" s="40"/>
      <c r="F1048" s="240" t="s">
        <v>1527</v>
      </c>
      <c r="G1048" s="40"/>
      <c r="H1048" s="40"/>
      <c r="I1048" s="241"/>
      <c r="J1048" s="40"/>
      <c r="K1048" s="40"/>
      <c r="L1048" s="44"/>
      <c r="M1048" s="242"/>
      <c r="N1048" s="243"/>
      <c r="O1048" s="91"/>
      <c r="P1048" s="91"/>
      <c r="Q1048" s="91"/>
      <c r="R1048" s="91"/>
      <c r="S1048" s="91"/>
      <c r="T1048" s="92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T1048" s="17" t="s">
        <v>179</v>
      </c>
      <c r="AU1048" s="17" t="s">
        <v>86</v>
      </c>
    </row>
    <row r="1049" s="12" customFormat="1" ht="22.8" customHeight="1">
      <c r="A1049" s="12"/>
      <c r="B1049" s="210"/>
      <c r="C1049" s="211"/>
      <c r="D1049" s="212" t="s">
        <v>75</v>
      </c>
      <c r="E1049" s="224" t="s">
        <v>1528</v>
      </c>
      <c r="F1049" s="224" t="s">
        <v>1529</v>
      </c>
      <c r="G1049" s="211"/>
      <c r="H1049" s="211"/>
      <c r="I1049" s="214"/>
      <c r="J1049" s="225">
        <f>BK1049</f>
        <v>0</v>
      </c>
      <c r="K1049" s="211"/>
      <c r="L1049" s="216"/>
      <c r="M1049" s="217"/>
      <c r="N1049" s="218"/>
      <c r="O1049" s="218"/>
      <c r="P1049" s="219">
        <f>SUM(P1050:P1129)</f>
        <v>0</v>
      </c>
      <c r="Q1049" s="218"/>
      <c r="R1049" s="219">
        <f>SUM(R1050:R1129)</f>
        <v>0.60775015999999993</v>
      </c>
      <c r="S1049" s="218"/>
      <c r="T1049" s="220">
        <f>SUM(T1050:T1129)</f>
        <v>35.947160000000004</v>
      </c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R1049" s="221" t="s">
        <v>86</v>
      </c>
      <c r="AT1049" s="222" t="s">
        <v>75</v>
      </c>
      <c r="AU1049" s="222" t="s">
        <v>84</v>
      </c>
      <c r="AY1049" s="221" t="s">
        <v>171</v>
      </c>
      <c r="BK1049" s="223">
        <f>SUM(BK1050:BK1129)</f>
        <v>0</v>
      </c>
    </row>
    <row r="1050" s="2" customFormat="1" ht="16.5" customHeight="1">
      <c r="A1050" s="38"/>
      <c r="B1050" s="39"/>
      <c r="C1050" s="226" t="s">
        <v>1530</v>
      </c>
      <c r="D1050" s="226" t="s">
        <v>173</v>
      </c>
      <c r="E1050" s="227" t="s">
        <v>1531</v>
      </c>
      <c r="F1050" s="228" t="s">
        <v>1532</v>
      </c>
      <c r="G1050" s="229" t="s">
        <v>269</v>
      </c>
      <c r="H1050" s="230">
        <v>1</v>
      </c>
      <c r="I1050" s="231"/>
      <c r="J1050" s="232">
        <f>ROUND(I1050*H1050,2)</f>
        <v>0</v>
      </c>
      <c r="K1050" s="228" t="s">
        <v>270</v>
      </c>
      <c r="L1050" s="44"/>
      <c r="M1050" s="233" t="s">
        <v>1</v>
      </c>
      <c r="N1050" s="234" t="s">
        <v>41</v>
      </c>
      <c r="O1050" s="91"/>
      <c r="P1050" s="235">
        <f>O1050*H1050</f>
        <v>0</v>
      </c>
      <c r="Q1050" s="235">
        <v>0</v>
      </c>
      <c r="R1050" s="235">
        <f>Q1050*H1050</f>
        <v>0</v>
      </c>
      <c r="S1050" s="235">
        <v>0</v>
      </c>
      <c r="T1050" s="236">
        <f>S1050*H1050</f>
        <v>0</v>
      </c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R1050" s="237" t="s">
        <v>227</v>
      </c>
      <c r="AT1050" s="237" t="s">
        <v>173</v>
      </c>
      <c r="AU1050" s="237" t="s">
        <v>86</v>
      </c>
      <c r="AY1050" s="17" t="s">
        <v>171</v>
      </c>
      <c r="BE1050" s="238">
        <f>IF(N1050="základní",J1050,0)</f>
        <v>0</v>
      </c>
      <c r="BF1050" s="238">
        <f>IF(N1050="snížená",J1050,0)</f>
        <v>0</v>
      </c>
      <c r="BG1050" s="238">
        <f>IF(N1050="zákl. přenesená",J1050,0)</f>
        <v>0</v>
      </c>
      <c r="BH1050" s="238">
        <f>IF(N1050="sníž. přenesená",J1050,0)</f>
        <v>0</v>
      </c>
      <c r="BI1050" s="238">
        <f>IF(N1050="nulová",J1050,0)</f>
        <v>0</v>
      </c>
      <c r="BJ1050" s="17" t="s">
        <v>84</v>
      </c>
      <c r="BK1050" s="238">
        <f>ROUND(I1050*H1050,2)</f>
        <v>0</v>
      </c>
      <c r="BL1050" s="17" t="s">
        <v>227</v>
      </c>
      <c r="BM1050" s="237" t="s">
        <v>1533</v>
      </c>
    </row>
    <row r="1051" s="2" customFormat="1" ht="16.5" customHeight="1">
      <c r="A1051" s="38"/>
      <c r="B1051" s="39"/>
      <c r="C1051" s="226" t="s">
        <v>890</v>
      </c>
      <c r="D1051" s="226" t="s">
        <v>173</v>
      </c>
      <c r="E1051" s="227" t="s">
        <v>1534</v>
      </c>
      <c r="F1051" s="228" t="s">
        <v>1535</v>
      </c>
      <c r="G1051" s="229" t="s">
        <v>269</v>
      </c>
      <c r="H1051" s="230">
        <v>1</v>
      </c>
      <c r="I1051" s="231"/>
      <c r="J1051" s="232">
        <f>ROUND(I1051*H1051,2)</f>
        <v>0</v>
      </c>
      <c r="K1051" s="228" t="s">
        <v>270</v>
      </c>
      <c r="L1051" s="44"/>
      <c r="M1051" s="233" t="s">
        <v>1</v>
      </c>
      <c r="N1051" s="234" t="s">
        <v>41</v>
      </c>
      <c r="O1051" s="91"/>
      <c r="P1051" s="235">
        <f>O1051*H1051</f>
        <v>0</v>
      </c>
      <c r="Q1051" s="235">
        <v>0</v>
      </c>
      <c r="R1051" s="235">
        <f>Q1051*H1051</f>
        <v>0</v>
      </c>
      <c r="S1051" s="235">
        <v>0</v>
      </c>
      <c r="T1051" s="236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237" t="s">
        <v>227</v>
      </c>
      <c r="AT1051" s="237" t="s">
        <v>173</v>
      </c>
      <c r="AU1051" s="237" t="s">
        <v>86</v>
      </c>
      <c r="AY1051" s="17" t="s">
        <v>171</v>
      </c>
      <c r="BE1051" s="238">
        <f>IF(N1051="základní",J1051,0)</f>
        <v>0</v>
      </c>
      <c r="BF1051" s="238">
        <f>IF(N1051="snížená",J1051,0)</f>
        <v>0</v>
      </c>
      <c r="BG1051" s="238">
        <f>IF(N1051="zákl. přenesená",J1051,0)</f>
        <v>0</v>
      </c>
      <c r="BH1051" s="238">
        <f>IF(N1051="sníž. přenesená",J1051,0)</f>
        <v>0</v>
      </c>
      <c r="BI1051" s="238">
        <f>IF(N1051="nulová",J1051,0)</f>
        <v>0</v>
      </c>
      <c r="BJ1051" s="17" t="s">
        <v>84</v>
      </c>
      <c r="BK1051" s="238">
        <f>ROUND(I1051*H1051,2)</f>
        <v>0</v>
      </c>
      <c r="BL1051" s="17" t="s">
        <v>227</v>
      </c>
      <c r="BM1051" s="237" t="s">
        <v>1536</v>
      </c>
    </row>
    <row r="1052" s="2" customFormat="1" ht="16.5" customHeight="1">
      <c r="A1052" s="38"/>
      <c r="B1052" s="39"/>
      <c r="C1052" s="226" t="s">
        <v>1537</v>
      </c>
      <c r="D1052" s="226" t="s">
        <v>173</v>
      </c>
      <c r="E1052" s="227" t="s">
        <v>1538</v>
      </c>
      <c r="F1052" s="228" t="s">
        <v>1539</v>
      </c>
      <c r="G1052" s="229" t="s">
        <v>486</v>
      </c>
      <c r="H1052" s="230">
        <v>1.5600000000000001</v>
      </c>
      <c r="I1052" s="231"/>
      <c r="J1052" s="232">
        <f>ROUND(I1052*H1052,2)</f>
        <v>0</v>
      </c>
      <c r="K1052" s="228" t="s">
        <v>177</v>
      </c>
      <c r="L1052" s="44"/>
      <c r="M1052" s="233" t="s">
        <v>1</v>
      </c>
      <c r="N1052" s="234" t="s">
        <v>41</v>
      </c>
      <c r="O1052" s="91"/>
      <c r="P1052" s="235">
        <f>O1052*H1052</f>
        <v>0</v>
      </c>
      <c r="Q1052" s="235">
        <v>0.00024000000000000001</v>
      </c>
      <c r="R1052" s="235">
        <f>Q1052*H1052</f>
        <v>0.00037440000000000005</v>
      </c>
      <c r="S1052" s="235">
        <v>0</v>
      </c>
      <c r="T1052" s="236">
        <f>S1052*H1052</f>
        <v>0</v>
      </c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R1052" s="237" t="s">
        <v>227</v>
      </c>
      <c r="AT1052" s="237" t="s">
        <v>173</v>
      </c>
      <c r="AU1052" s="237" t="s">
        <v>86</v>
      </c>
      <c r="AY1052" s="17" t="s">
        <v>171</v>
      </c>
      <c r="BE1052" s="238">
        <f>IF(N1052="základní",J1052,0)</f>
        <v>0</v>
      </c>
      <c r="BF1052" s="238">
        <f>IF(N1052="snížená",J1052,0)</f>
        <v>0</v>
      </c>
      <c r="BG1052" s="238">
        <f>IF(N1052="zákl. přenesená",J1052,0)</f>
        <v>0</v>
      </c>
      <c r="BH1052" s="238">
        <f>IF(N1052="sníž. přenesená",J1052,0)</f>
        <v>0</v>
      </c>
      <c r="BI1052" s="238">
        <f>IF(N1052="nulová",J1052,0)</f>
        <v>0</v>
      </c>
      <c r="BJ1052" s="17" t="s">
        <v>84</v>
      </c>
      <c r="BK1052" s="238">
        <f>ROUND(I1052*H1052,2)</f>
        <v>0</v>
      </c>
      <c r="BL1052" s="17" t="s">
        <v>227</v>
      </c>
      <c r="BM1052" s="237" t="s">
        <v>1540</v>
      </c>
    </row>
    <row r="1053" s="2" customFormat="1">
      <c r="A1053" s="38"/>
      <c r="B1053" s="39"/>
      <c r="C1053" s="40"/>
      <c r="D1053" s="239" t="s">
        <v>179</v>
      </c>
      <c r="E1053" s="40"/>
      <c r="F1053" s="240" t="s">
        <v>1541</v>
      </c>
      <c r="G1053" s="40"/>
      <c r="H1053" s="40"/>
      <c r="I1053" s="241"/>
      <c r="J1053" s="40"/>
      <c r="K1053" s="40"/>
      <c r="L1053" s="44"/>
      <c r="M1053" s="242"/>
      <c r="N1053" s="243"/>
      <c r="O1053" s="91"/>
      <c r="P1053" s="91"/>
      <c r="Q1053" s="91"/>
      <c r="R1053" s="91"/>
      <c r="S1053" s="91"/>
      <c r="T1053" s="92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T1053" s="17" t="s">
        <v>179</v>
      </c>
      <c r="AU1053" s="17" t="s">
        <v>86</v>
      </c>
    </row>
    <row r="1054" s="2" customFormat="1" ht="24.15" customHeight="1">
      <c r="A1054" s="38"/>
      <c r="B1054" s="39"/>
      <c r="C1054" s="267" t="s">
        <v>894</v>
      </c>
      <c r="D1054" s="267" t="s">
        <v>304</v>
      </c>
      <c r="E1054" s="268" t="s">
        <v>1542</v>
      </c>
      <c r="F1054" s="269" t="s">
        <v>1543</v>
      </c>
      <c r="G1054" s="270" t="s">
        <v>486</v>
      </c>
      <c r="H1054" s="271">
        <v>1.5600000000000001</v>
      </c>
      <c r="I1054" s="272"/>
      <c r="J1054" s="273">
        <f>ROUND(I1054*H1054,2)</f>
        <v>0</v>
      </c>
      <c r="K1054" s="269" t="s">
        <v>177</v>
      </c>
      <c r="L1054" s="274"/>
      <c r="M1054" s="275" t="s">
        <v>1</v>
      </c>
      <c r="N1054" s="276" t="s">
        <v>41</v>
      </c>
      <c r="O1054" s="91"/>
      <c r="P1054" s="235">
        <f>O1054*H1054</f>
        <v>0</v>
      </c>
      <c r="Q1054" s="235">
        <v>0.0027299999999999998</v>
      </c>
      <c r="R1054" s="235">
        <f>Q1054*H1054</f>
        <v>0.0042588000000000001</v>
      </c>
      <c r="S1054" s="235">
        <v>0</v>
      </c>
      <c r="T1054" s="236">
        <f>S1054*H1054</f>
        <v>0</v>
      </c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R1054" s="237" t="s">
        <v>271</v>
      </c>
      <c r="AT1054" s="237" t="s">
        <v>304</v>
      </c>
      <c r="AU1054" s="237" t="s">
        <v>86</v>
      </c>
      <c r="AY1054" s="17" t="s">
        <v>171</v>
      </c>
      <c r="BE1054" s="238">
        <f>IF(N1054="základní",J1054,0)</f>
        <v>0</v>
      </c>
      <c r="BF1054" s="238">
        <f>IF(N1054="snížená",J1054,0)</f>
        <v>0</v>
      </c>
      <c r="BG1054" s="238">
        <f>IF(N1054="zákl. přenesená",J1054,0)</f>
        <v>0</v>
      </c>
      <c r="BH1054" s="238">
        <f>IF(N1054="sníž. přenesená",J1054,0)</f>
        <v>0</v>
      </c>
      <c r="BI1054" s="238">
        <f>IF(N1054="nulová",J1054,0)</f>
        <v>0</v>
      </c>
      <c r="BJ1054" s="17" t="s">
        <v>84</v>
      </c>
      <c r="BK1054" s="238">
        <f>ROUND(I1054*H1054,2)</f>
        <v>0</v>
      </c>
      <c r="BL1054" s="17" t="s">
        <v>227</v>
      </c>
      <c r="BM1054" s="237" t="s">
        <v>1544</v>
      </c>
    </row>
    <row r="1055" s="2" customFormat="1" ht="16.5" customHeight="1">
      <c r="A1055" s="38"/>
      <c r="B1055" s="39"/>
      <c r="C1055" s="226" t="s">
        <v>1545</v>
      </c>
      <c r="D1055" s="226" t="s">
        <v>173</v>
      </c>
      <c r="E1055" s="227" t="s">
        <v>1546</v>
      </c>
      <c r="F1055" s="228" t="s">
        <v>1547</v>
      </c>
      <c r="G1055" s="229" t="s">
        <v>176</v>
      </c>
      <c r="H1055" s="230">
        <v>16.946000000000002</v>
      </c>
      <c r="I1055" s="231"/>
      <c r="J1055" s="232">
        <f>ROUND(I1055*H1055,2)</f>
        <v>0</v>
      </c>
      <c r="K1055" s="228" t="s">
        <v>177</v>
      </c>
      <c r="L1055" s="44"/>
      <c r="M1055" s="233" t="s">
        <v>1</v>
      </c>
      <c r="N1055" s="234" t="s">
        <v>41</v>
      </c>
      <c r="O1055" s="91"/>
      <c r="P1055" s="235">
        <f>O1055*H1055</f>
        <v>0</v>
      </c>
      <c r="Q1055" s="235">
        <v>1.0000000000000001E-05</v>
      </c>
      <c r="R1055" s="235">
        <f>Q1055*H1055</f>
        <v>0.00016946000000000002</v>
      </c>
      <c r="S1055" s="235">
        <v>0</v>
      </c>
      <c r="T1055" s="236">
        <f>S1055*H1055</f>
        <v>0</v>
      </c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R1055" s="237" t="s">
        <v>227</v>
      </c>
      <c r="AT1055" s="237" t="s">
        <v>173</v>
      </c>
      <c r="AU1055" s="237" t="s">
        <v>86</v>
      </c>
      <c r="AY1055" s="17" t="s">
        <v>171</v>
      </c>
      <c r="BE1055" s="238">
        <f>IF(N1055="základní",J1055,0)</f>
        <v>0</v>
      </c>
      <c r="BF1055" s="238">
        <f>IF(N1055="snížená",J1055,0)</f>
        <v>0</v>
      </c>
      <c r="BG1055" s="238">
        <f>IF(N1055="zákl. přenesená",J1055,0)</f>
        <v>0</v>
      </c>
      <c r="BH1055" s="238">
        <f>IF(N1055="sníž. přenesená",J1055,0)</f>
        <v>0</v>
      </c>
      <c r="BI1055" s="238">
        <f>IF(N1055="nulová",J1055,0)</f>
        <v>0</v>
      </c>
      <c r="BJ1055" s="17" t="s">
        <v>84</v>
      </c>
      <c r="BK1055" s="238">
        <f>ROUND(I1055*H1055,2)</f>
        <v>0</v>
      </c>
      <c r="BL1055" s="17" t="s">
        <v>227</v>
      </c>
      <c r="BM1055" s="237" t="s">
        <v>1548</v>
      </c>
    </row>
    <row r="1056" s="2" customFormat="1">
      <c r="A1056" s="38"/>
      <c r="B1056" s="39"/>
      <c r="C1056" s="40"/>
      <c r="D1056" s="239" t="s">
        <v>179</v>
      </c>
      <c r="E1056" s="40"/>
      <c r="F1056" s="240" t="s">
        <v>1549</v>
      </c>
      <c r="G1056" s="40"/>
      <c r="H1056" s="40"/>
      <c r="I1056" s="241"/>
      <c r="J1056" s="40"/>
      <c r="K1056" s="40"/>
      <c r="L1056" s="44"/>
      <c r="M1056" s="242"/>
      <c r="N1056" s="243"/>
      <c r="O1056" s="91"/>
      <c r="P1056" s="91"/>
      <c r="Q1056" s="91"/>
      <c r="R1056" s="91"/>
      <c r="S1056" s="91"/>
      <c r="T1056" s="92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T1056" s="17" t="s">
        <v>179</v>
      </c>
      <c r="AU1056" s="17" t="s">
        <v>86</v>
      </c>
    </row>
    <row r="1057" s="13" customFormat="1">
      <c r="A1057" s="13"/>
      <c r="B1057" s="244"/>
      <c r="C1057" s="245"/>
      <c r="D1057" s="246" t="s">
        <v>181</v>
      </c>
      <c r="E1057" s="247" t="s">
        <v>1</v>
      </c>
      <c r="F1057" s="248" t="s">
        <v>1550</v>
      </c>
      <c r="G1057" s="245"/>
      <c r="H1057" s="249">
        <v>16.946000000000002</v>
      </c>
      <c r="I1057" s="250"/>
      <c r="J1057" s="245"/>
      <c r="K1057" s="245"/>
      <c r="L1057" s="251"/>
      <c r="M1057" s="252"/>
      <c r="N1057" s="253"/>
      <c r="O1057" s="253"/>
      <c r="P1057" s="253"/>
      <c r="Q1057" s="253"/>
      <c r="R1057" s="253"/>
      <c r="S1057" s="253"/>
      <c r="T1057" s="254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55" t="s">
        <v>181</v>
      </c>
      <c r="AU1057" s="255" t="s">
        <v>86</v>
      </c>
      <c r="AV1057" s="13" t="s">
        <v>86</v>
      </c>
      <c r="AW1057" s="13" t="s">
        <v>33</v>
      </c>
      <c r="AX1057" s="13" t="s">
        <v>76</v>
      </c>
      <c r="AY1057" s="255" t="s">
        <v>171</v>
      </c>
    </row>
    <row r="1058" s="14" customFormat="1">
      <c r="A1058" s="14"/>
      <c r="B1058" s="256"/>
      <c r="C1058" s="257"/>
      <c r="D1058" s="246" t="s">
        <v>181</v>
      </c>
      <c r="E1058" s="258" t="s">
        <v>1</v>
      </c>
      <c r="F1058" s="259" t="s">
        <v>189</v>
      </c>
      <c r="G1058" s="257"/>
      <c r="H1058" s="260">
        <v>16.946000000000002</v>
      </c>
      <c r="I1058" s="261"/>
      <c r="J1058" s="257"/>
      <c r="K1058" s="257"/>
      <c r="L1058" s="262"/>
      <c r="M1058" s="263"/>
      <c r="N1058" s="264"/>
      <c r="O1058" s="264"/>
      <c r="P1058" s="264"/>
      <c r="Q1058" s="264"/>
      <c r="R1058" s="264"/>
      <c r="S1058" s="264"/>
      <c r="T1058" s="265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66" t="s">
        <v>181</v>
      </c>
      <c r="AU1058" s="266" t="s">
        <v>86</v>
      </c>
      <c r="AV1058" s="14" t="s">
        <v>178</v>
      </c>
      <c r="AW1058" s="14" t="s">
        <v>33</v>
      </c>
      <c r="AX1058" s="14" t="s">
        <v>84</v>
      </c>
      <c r="AY1058" s="266" t="s">
        <v>171</v>
      </c>
    </row>
    <row r="1059" s="2" customFormat="1" ht="24.15" customHeight="1">
      <c r="A1059" s="38"/>
      <c r="B1059" s="39"/>
      <c r="C1059" s="267" t="s">
        <v>899</v>
      </c>
      <c r="D1059" s="267" t="s">
        <v>304</v>
      </c>
      <c r="E1059" s="268" t="s">
        <v>1551</v>
      </c>
      <c r="F1059" s="269" t="s">
        <v>1552</v>
      </c>
      <c r="G1059" s="270" t="s">
        <v>176</v>
      </c>
      <c r="H1059" s="271">
        <v>16.946000000000002</v>
      </c>
      <c r="I1059" s="272"/>
      <c r="J1059" s="273">
        <f>ROUND(I1059*H1059,2)</f>
        <v>0</v>
      </c>
      <c r="K1059" s="269" t="s">
        <v>270</v>
      </c>
      <c r="L1059" s="274"/>
      <c r="M1059" s="275" t="s">
        <v>1</v>
      </c>
      <c r="N1059" s="276" t="s">
        <v>41</v>
      </c>
      <c r="O1059" s="91"/>
      <c r="P1059" s="235">
        <f>O1059*H1059</f>
        <v>0</v>
      </c>
      <c r="Q1059" s="235">
        <v>0</v>
      </c>
      <c r="R1059" s="235">
        <f>Q1059*H1059</f>
        <v>0</v>
      </c>
      <c r="S1059" s="235">
        <v>0</v>
      </c>
      <c r="T1059" s="236">
        <f>S1059*H1059</f>
        <v>0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237" t="s">
        <v>271</v>
      </c>
      <c r="AT1059" s="237" t="s">
        <v>304</v>
      </c>
      <c r="AU1059" s="237" t="s">
        <v>86</v>
      </c>
      <c r="AY1059" s="17" t="s">
        <v>171</v>
      </c>
      <c r="BE1059" s="238">
        <f>IF(N1059="základní",J1059,0)</f>
        <v>0</v>
      </c>
      <c r="BF1059" s="238">
        <f>IF(N1059="snížená",J1059,0)</f>
        <v>0</v>
      </c>
      <c r="BG1059" s="238">
        <f>IF(N1059="zákl. přenesená",J1059,0)</f>
        <v>0</v>
      </c>
      <c r="BH1059" s="238">
        <f>IF(N1059="sníž. přenesená",J1059,0)</f>
        <v>0</v>
      </c>
      <c r="BI1059" s="238">
        <f>IF(N1059="nulová",J1059,0)</f>
        <v>0</v>
      </c>
      <c r="BJ1059" s="17" t="s">
        <v>84</v>
      </c>
      <c r="BK1059" s="238">
        <f>ROUND(I1059*H1059,2)</f>
        <v>0</v>
      </c>
      <c r="BL1059" s="17" t="s">
        <v>227</v>
      </c>
      <c r="BM1059" s="237" t="s">
        <v>1553</v>
      </c>
    </row>
    <row r="1060" s="2" customFormat="1" ht="16.5" customHeight="1">
      <c r="A1060" s="38"/>
      <c r="B1060" s="39"/>
      <c r="C1060" s="226" t="s">
        <v>1554</v>
      </c>
      <c r="D1060" s="226" t="s">
        <v>173</v>
      </c>
      <c r="E1060" s="227" t="s">
        <v>1555</v>
      </c>
      <c r="F1060" s="228" t="s">
        <v>1556</v>
      </c>
      <c r="G1060" s="229" t="s">
        <v>176</v>
      </c>
      <c r="H1060" s="230">
        <v>52.5</v>
      </c>
      <c r="I1060" s="231"/>
      <c r="J1060" s="232">
        <f>ROUND(I1060*H1060,2)</f>
        <v>0</v>
      </c>
      <c r="K1060" s="228" t="s">
        <v>177</v>
      </c>
      <c r="L1060" s="44"/>
      <c r="M1060" s="233" t="s">
        <v>1</v>
      </c>
      <c r="N1060" s="234" t="s">
        <v>41</v>
      </c>
      <c r="O1060" s="91"/>
      <c r="P1060" s="235">
        <f>O1060*H1060</f>
        <v>0</v>
      </c>
      <c r="Q1060" s="235">
        <v>0.00010000000000000001</v>
      </c>
      <c r="R1060" s="235">
        <f>Q1060*H1060</f>
        <v>0.0052500000000000003</v>
      </c>
      <c r="S1060" s="235">
        <v>0</v>
      </c>
      <c r="T1060" s="236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237" t="s">
        <v>227</v>
      </c>
      <c r="AT1060" s="237" t="s">
        <v>173</v>
      </c>
      <c r="AU1060" s="237" t="s">
        <v>86</v>
      </c>
      <c r="AY1060" s="17" t="s">
        <v>171</v>
      </c>
      <c r="BE1060" s="238">
        <f>IF(N1060="základní",J1060,0)</f>
        <v>0</v>
      </c>
      <c r="BF1060" s="238">
        <f>IF(N1060="snížená",J1060,0)</f>
        <v>0</v>
      </c>
      <c r="BG1060" s="238">
        <f>IF(N1060="zákl. přenesená",J1060,0)</f>
        <v>0</v>
      </c>
      <c r="BH1060" s="238">
        <f>IF(N1060="sníž. přenesená",J1060,0)</f>
        <v>0</v>
      </c>
      <c r="BI1060" s="238">
        <f>IF(N1060="nulová",J1060,0)</f>
        <v>0</v>
      </c>
      <c r="BJ1060" s="17" t="s">
        <v>84</v>
      </c>
      <c r="BK1060" s="238">
        <f>ROUND(I1060*H1060,2)</f>
        <v>0</v>
      </c>
      <c r="BL1060" s="17" t="s">
        <v>227</v>
      </c>
      <c r="BM1060" s="237" t="s">
        <v>1557</v>
      </c>
    </row>
    <row r="1061" s="2" customFormat="1">
      <c r="A1061" s="38"/>
      <c r="B1061" s="39"/>
      <c r="C1061" s="40"/>
      <c r="D1061" s="239" t="s">
        <v>179</v>
      </c>
      <c r="E1061" s="40"/>
      <c r="F1061" s="240" t="s">
        <v>1558</v>
      </c>
      <c r="G1061" s="40"/>
      <c r="H1061" s="40"/>
      <c r="I1061" s="241"/>
      <c r="J1061" s="40"/>
      <c r="K1061" s="40"/>
      <c r="L1061" s="44"/>
      <c r="M1061" s="242"/>
      <c r="N1061" s="243"/>
      <c r="O1061" s="91"/>
      <c r="P1061" s="91"/>
      <c r="Q1061" s="91"/>
      <c r="R1061" s="91"/>
      <c r="S1061" s="91"/>
      <c r="T1061" s="92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T1061" s="17" t="s">
        <v>179</v>
      </c>
      <c r="AU1061" s="17" t="s">
        <v>86</v>
      </c>
    </row>
    <row r="1062" s="13" customFormat="1">
      <c r="A1062" s="13"/>
      <c r="B1062" s="244"/>
      <c r="C1062" s="245"/>
      <c r="D1062" s="246" t="s">
        <v>181</v>
      </c>
      <c r="E1062" s="247" t="s">
        <v>1</v>
      </c>
      <c r="F1062" s="248" t="s">
        <v>1559</v>
      </c>
      <c r="G1062" s="245"/>
      <c r="H1062" s="249">
        <v>52.5</v>
      </c>
      <c r="I1062" s="250"/>
      <c r="J1062" s="245"/>
      <c r="K1062" s="245"/>
      <c r="L1062" s="251"/>
      <c r="M1062" s="252"/>
      <c r="N1062" s="253"/>
      <c r="O1062" s="253"/>
      <c r="P1062" s="253"/>
      <c r="Q1062" s="253"/>
      <c r="R1062" s="253"/>
      <c r="S1062" s="253"/>
      <c r="T1062" s="254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55" t="s">
        <v>181</v>
      </c>
      <c r="AU1062" s="255" t="s">
        <v>86</v>
      </c>
      <c r="AV1062" s="13" t="s">
        <v>86</v>
      </c>
      <c r="AW1062" s="13" t="s">
        <v>33</v>
      </c>
      <c r="AX1062" s="13" t="s">
        <v>76</v>
      </c>
      <c r="AY1062" s="255" t="s">
        <v>171</v>
      </c>
    </row>
    <row r="1063" s="14" customFormat="1">
      <c r="A1063" s="14"/>
      <c r="B1063" s="256"/>
      <c r="C1063" s="257"/>
      <c r="D1063" s="246" t="s">
        <v>181</v>
      </c>
      <c r="E1063" s="258" t="s">
        <v>1</v>
      </c>
      <c r="F1063" s="259" t="s">
        <v>189</v>
      </c>
      <c r="G1063" s="257"/>
      <c r="H1063" s="260">
        <v>52.5</v>
      </c>
      <c r="I1063" s="261"/>
      <c r="J1063" s="257"/>
      <c r="K1063" s="257"/>
      <c r="L1063" s="262"/>
      <c r="M1063" s="263"/>
      <c r="N1063" s="264"/>
      <c r="O1063" s="264"/>
      <c r="P1063" s="264"/>
      <c r="Q1063" s="264"/>
      <c r="R1063" s="264"/>
      <c r="S1063" s="264"/>
      <c r="T1063" s="265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66" t="s">
        <v>181</v>
      </c>
      <c r="AU1063" s="266" t="s">
        <v>86</v>
      </c>
      <c r="AV1063" s="14" t="s">
        <v>178</v>
      </c>
      <c r="AW1063" s="14" t="s">
        <v>33</v>
      </c>
      <c r="AX1063" s="14" t="s">
        <v>84</v>
      </c>
      <c r="AY1063" s="266" t="s">
        <v>171</v>
      </c>
    </row>
    <row r="1064" s="2" customFormat="1" ht="24.15" customHeight="1">
      <c r="A1064" s="38"/>
      <c r="B1064" s="39"/>
      <c r="C1064" s="267" t="s">
        <v>903</v>
      </c>
      <c r="D1064" s="267" t="s">
        <v>304</v>
      </c>
      <c r="E1064" s="268" t="s">
        <v>1560</v>
      </c>
      <c r="F1064" s="269" t="s">
        <v>1561</v>
      </c>
      <c r="G1064" s="270" t="s">
        <v>176</v>
      </c>
      <c r="H1064" s="271">
        <v>52.5</v>
      </c>
      <c r="I1064" s="272"/>
      <c r="J1064" s="273">
        <f>ROUND(I1064*H1064,2)</f>
        <v>0</v>
      </c>
      <c r="K1064" s="269" t="s">
        <v>177</v>
      </c>
      <c r="L1064" s="274"/>
      <c r="M1064" s="275" t="s">
        <v>1</v>
      </c>
      <c r="N1064" s="276" t="s">
        <v>41</v>
      </c>
      <c r="O1064" s="91"/>
      <c r="P1064" s="235">
        <f>O1064*H1064</f>
        <v>0</v>
      </c>
      <c r="Q1064" s="235">
        <v>0.0099000000000000008</v>
      </c>
      <c r="R1064" s="235">
        <f>Q1064*H1064</f>
        <v>0.51975000000000005</v>
      </c>
      <c r="S1064" s="235">
        <v>0</v>
      </c>
      <c r="T1064" s="236">
        <f>S1064*H1064</f>
        <v>0</v>
      </c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R1064" s="237" t="s">
        <v>271</v>
      </c>
      <c r="AT1064" s="237" t="s">
        <v>304</v>
      </c>
      <c r="AU1064" s="237" t="s">
        <v>86</v>
      </c>
      <c r="AY1064" s="17" t="s">
        <v>171</v>
      </c>
      <c r="BE1064" s="238">
        <f>IF(N1064="základní",J1064,0)</f>
        <v>0</v>
      </c>
      <c r="BF1064" s="238">
        <f>IF(N1064="snížená",J1064,0)</f>
        <v>0</v>
      </c>
      <c r="BG1064" s="238">
        <f>IF(N1064="zákl. přenesená",J1064,0)</f>
        <v>0</v>
      </c>
      <c r="BH1064" s="238">
        <f>IF(N1064="sníž. přenesená",J1064,0)</f>
        <v>0</v>
      </c>
      <c r="BI1064" s="238">
        <f>IF(N1064="nulová",J1064,0)</f>
        <v>0</v>
      </c>
      <c r="BJ1064" s="17" t="s">
        <v>84</v>
      </c>
      <c r="BK1064" s="238">
        <f>ROUND(I1064*H1064,2)</f>
        <v>0</v>
      </c>
      <c r="BL1064" s="17" t="s">
        <v>227</v>
      </c>
      <c r="BM1064" s="237" t="s">
        <v>1562</v>
      </c>
    </row>
    <row r="1065" s="2" customFormat="1" ht="24.15" customHeight="1">
      <c r="A1065" s="38"/>
      <c r="B1065" s="39"/>
      <c r="C1065" s="226" t="s">
        <v>1563</v>
      </c>
      <c r="D1065" s="226" t="s">
        <v>173</v>
      </c>
      <c r="E1065" s="227" t="s">
        <v>1564</v>
      </c>
      <c r="F1065" s="228" t="s">
        <v>1565</v>
      </c>
      <c r="G1065" s="229" t="s">
        <v>176</v>
      </c>
      <c r="H1065" s="230">
        <v>357.72000000000003</v>
      </c>
      <c r="I1065" s="231"/>
      <c r="J1065" s="232">
        <f>ROUND(I1065*H1065,2)</f>
        <v>0</v>
      </c>
      <c r="K1065" s="228" t="s">
        <v>177</v>
      </c>
      <c r="L1065" s="44"/>
      <c r="M1065" s="233" t="s">
        <v>1</v>
      </c>
      <c r="N1065" s="234" t="s">
        <v>41</v>
      </c>
      <c r="O1065" s="91"/>
      <c r="P1065" s="235">
        <f>O1065*H1065</f>
        <v>0</v>
      </c>
      <c r="Q1065" s="235">
        <v>0</v>
      </c>
      <c r="R1065" s="235">
        <f>Q1065*H1065</f>
        <v>0</v>
      </c>
      <c r="S1065" s="235">
        <v>0</v>
      </c>
      <c r="T1065" s="236">
        <f>S1065*H1065</f>
        <v>0</v>
      </c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R1065" s="237" t="s">
        <v>227</v>
      </c>
      <c r="AT1065" s="237" t="s">
        <v>173</v>
      </c>
      <c r="AU1065" s="237" t="s">
        <v>86</v>
      </c>
      <c r="AY1065" s="17" t="s">
        <v>171</v>
      </c>
      <c r="BE1065" s="238">
        <f>IF(N1065="základní",J1065,0)</f>
        <v>0</v>
      </c>
      <c r="BF1065" s="238">
        <f>IF(N1065="snížená",J1065,0)</f>
        <v>0</v>
      </c>
      <c r="BG1065" s="238">
        <f>IF(N1065="zákl. přenesená",J1065,0)</f>
        <v>0</v>
      </c>
      <c r="BH1065" s="238">
        <f>IF(N1065="sníž. přenesená",J1065,0)</f>
        <v>0</v>
      </c>
      <c r="BI1065" s="238">
        <f>IF(N1065="nulová",J1065,0)</f>
        <v>0</v>
      </c>
      <c r="BJ1065" s="17" t="s">
        <v>84</v>
      </c>
      <c r="BK1065" s="238">
        <f>ROUND(I1065*H1065,2)</f>
        <v>0</v>
      </c>
      <c r="BL1065" s="17" t="s">
        <v>227</v>
      </c>
      <c r="BM1065" s="237" t="s">
        <v>1566</v>
      </c>
    </row>
    <row r="1066" s="2" customFormat="1">
      <c r="A1066" s="38"/>
      <c r="B1066" s="39"/>
      <c r="C1066" s="40"/>
      <c r="D1066" s="239" t="s">
        <v>179</v>
      </c>
      <c r="E1066" s="40"/>
      <c r="F1066" s="240" t="s">
        <v>1567</v>
      </c>
      <c r="G1066" s="40"/>
      <c r="H1066" s="40"/>
      <c r="I1066" s="241"/>
      <c r="J1066" s="40"/>
      <c r="K1066" s="40"/>
      <c r="L1066" s="44"/>
      <c r="M1066" s="242"/>
      <c r="N1066" s="243"/>
      <c r="O1066" s="91"/>
      <c r="P1066" s="91"/>
      <c r="Q1066" s="91"/>
      <c r="R1066" s="91"/>
      <c r="S1066" s="91"/>
      <c r="T1066" s="92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T1066" s="17" t="s">
        <v>179</v>
      </c>
      <c r="AU1066" s="17" t="s">
        <v>86</v>
      </c>
    </row>
    <row r="1067" s="13" customFormat="1">
      <c r="A1067" s="13"/>
      <c r="B1067" s="244"/>
      <c r="C1067" s="245"/>
      <c r="D1067" s="246" t="s">
        <v>181</v>
      </c>
      <c r="E1067" s="247" t="s">
        <v>1</v>
      </c>
      <c r="F1067" s="248" t="s">
        <v>1568</v>
      </c>
      <c r="G1067" s="245"/>
      <c r="H1067" s="249">
        <v>158.59</v>
      </c>
      <c r="I1067" s="250"/>
      <c r="J1067" s="245"/>
      <c r="K1067" s="245"/>
      <c r="L1067" s="251"/>
      <c r="M1067" s="252"/>
      <c r="N1067" s="253"/>
      <c r="O1067" s="253"/>
      <c r="P1067" s="253"/>
      <c r="Q1067" s="253"/>
      <c r="R1067" s="253"/>
      <c r="S1067" s="253"/>
      <c r="T1067" s="254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55" t="s">
        <v>181</v>
      </c>
      <c r="AU1067" s="255" t="s">
        <v>86</v>
      </c>
      <c r="AV1067" s="13" t="s">
        <v>86</v>
      </c>
      <c r="AW1067" s="13" t="s">
        <v>33</v>
      </c>
      <c r="AX1067" s="13" t="s">
        <v>76</v>
      </c>
      <c r="AY1067" s="255" t="s">
        <v>171</v>
      </c>
    </row>
    <row r="1068" s="13" customFormat="1">
      <c r="A1068" s="13"/>
      <c r="B1068" s="244"/>
      <c r="C1068" s="245"/>
      <c r="D1068" s="246" t="s">
        <v>181</v>
      </c>
      <c r="E1068" s="247" t="s">
        <v>1</v>
      </c>
      <c r="F1068" s="248" t="s">
        <v>517</v>
      </c>
      <c r="G1068" s="245"/>
      <c r="H1068" s="249">
        <v>91.730000000000004</v>
      </c>
      <c r="I1068" s="250"/>
      <c r="J1068" s="245"/>
      <c r="K1068" s="245"/>
      <c r="L1068" s="251"/>
      <c r="M1068" s="252"/>
      <c r="N1068" s="253"/>
      <c r="O1068" s="253"/>
      <c r="P1068" s="253"/>
      <c r="Q1068" s="253"/>
      <c r="R1068" s="253"/>
      <c r="S1068" s="253"/>
      <c r="T1068" s="254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55" t="s">
        <v>181</v>
      </c>
      <c r="AU1068" s="255" t="s">
        <v>86</v>
      </c>
      <c r="AV1068" s="13" t="s">
        <v>86</v>
      </c>
      <c r="AW1068" s="13" t="s">
        <v>33</v>
      </c>
      <c r="AX1068" s="13" t="s">
        <v>76</v>
      </c>
      <c r="AY1068" s="255" t="s">
        <v>171</v>
      </c>
    </row>
    <row r="1069" s="13" customFormat="1">
      <c r="A1069" s="13"/>
      <c r="B1069" s="244"/>
      <c r="C1069" s="245"/>
      <c r="D1069" s="246" t="s">
        <v>181</v>
      </c>
      <c r="E1069" s="247" t="s">
        <v>1</v>
      </c>
      <c r="F1069" s="248" t="s">
        <v>1569</v>
      </c>
      <c r="G1069" s="245"/>
      <c r="H1069" s="249">
        <v>107.40000000000001</v>
      </c>
      <c r="I1069" s="250"/>
      <c r="J1069" s="245"/>
      <c r="K1069" s="245"/>
      <c r="L1069" s="251"/>
      <c r="M1069" s="252"/>
      <c r="N1069" s="253"/>
      <c r="O1069" s="253"/>
      <c r="P1069" s="253"/>
      <c r="Q1069" s="253"/>
      <c r="R1069" s="253"/>
      <c r="S1069" s="253"/>
      <c r="T1069" s="254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55" t="s">
        <v>181</v>
      </c>
      <c r="AU1069" s="255" t="s">
        <v>86</v>
      </c>
      <c r="AV1069" s="13" t="s">
        <v>86</v>
      </c>
      <c r="AW1069" s="13" t="s">
        <v>33</v>
      </c>
      <c r="AX1069" s="13" t="s">
        <v>76</v>
      </c>
      <c r="AY1069" s="255" t="s">
        <v>171</v>
      </c>
    </row>
    <row r="1070" s="14" customFormat="1">
      <c r="A1070" s="14"/>
      <c r="B1070" s="256"/>
      <c r="C1070" s="257"/>
      <c r="D1070" s="246" t="s">
        <v>181</v>
      </c>
      <c r="E1070" s="258" t="s">
        <v>1</v>
      </c>
      <c r="F1070" s="259" t="s">
        <v>184</v>
      </c>
      <c r="G1070" s="257"/>
      <c r="H1070" s="260">
        <v>357.72000000000003</v>
      </c>
      <c r="I1070" s="261"/>
      <c r="J1070" s="257"/>
      <c r="K1070" s="257"/>
      <c r="L1070" s="262"/>
      <c r="M1070" s="263"/>
      <c r="N1070" s="264"/>
      <c r="O1070" s="264"/>
      <c r="P1070" s="264"/>
      <c r="Q1070" s="264"/>
      <c r="R1070" s="264"/>
      <c r="S1070" s="264"/>
      <c r="T1070" s="265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66" t="s">
        <v>181</v>
      </c>
      <c r="AU1070" s="266" t="s">
        <v>86</v>
      </c>
      <c r="AV1070" s="14" t="s">
        <v>178</v>
      </c>
      <c r="AW1070" s="14" t="s">
        <v>33</v>
      </c>
      <c r="AX1070" s="14" t="s">
        <v>84</v>
      </c>
      <c r="AY1070" s="266" t="s">
        <v>171</v>
      </c>
    </row>
    <row r="1071" s="2" customFormat="1" ht="16.5" customHeight="1">
      <c r="A1071" s="38"/>
      <c r="B1071" s="39"/>
      <c r="C1071" s="267" t="s">
        <v>907</v>
      </c>
      <c r="D1071" s="267" t="s">
        <v>304</v>
      </c>
      <c r="E1071" s="268" t="s">
        <v>1570</v>
      </c>
      <c r="F1071" s="269" t="s">
        <v>1571</v>
      </c>
      <c r="G1071" s="270" t="s">
        <v>176</v>
      </c>
      <c r="H1071" s="271">
        <v>368.452</v>
      </c>
      <c r="I1071" s="272"/>
      <c r="J1071" s="273">
        <f>ROUND(I1071*H1071,2)</f>
        <v>0</v>
      </c>
      <c r="K1071" s="269" t="s">
        <v>270</v>
      </c>
      <c r="L1071" s="274"/>
      <c r="M1071" s="275" t="s">
        <v>1</v>
      </c>
      <c r="N1071" s="276" t="s">
        <v>41</v>
      </c>
      <c r="O1071" s="91"/>
      <c r="P1071" s="235">
        <f>O1071*H1071</f>
        <v>0</v>
      </c>
      <c r="Q1071" s="235">
        <v>0</v>
      </c>
      <c r="R1071" s="235">
        <f>Q1071*H1071</f>
        <v>0</v>
      </c>
      <c r="S1071" s="235">
        <v>0</v>
      </c>
      <c r="T1071" s="236">
        <f>S1071*H1071</f>
        <v>0</v>
      </c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R1071" s="237" t="s">
        <v>271</v>
      </c>
      <c r="AT1071" s="237" t="s">
        <v>304</v>
      </c>
      <c r="AU1071" s="237" t="s">
        <v>86</v>
      </c>
      <c r="AY1071" s="17" t="s">
        <v>171</v>
      </c>
      <c r="BE1071" s="238">
        <f>IF(N1071="základní",J1071,0)</f>
        <v>0</v>
      </c>
      <c r="BF1071" s="238">
        <f>IF(N1071="snížená",J1071,0)</f>
        <v>0</v>
      </c>
      <c r="BG1071" s="238">
        <f>IF(N1071="zákl. přenesená",J1071,0)</f>
        <v>0</v>
      </c>
      <c r="BH1071" s="238">
        <f>IF(N1071="sníž. přenesená",J1071,0)</f>
        <v>0</v>
      </c>
      <c r="BI1071" s="238">
        <f>IF(N1071="nulová",J1071,0)</f>
        <v>0</v>
      </c>
      <c r="BJ1071" s="17" t="s">
        <v>84</v>
      </c>
      <c r="BK1071" s="238">
        <f>ROUND(I1071*H1071,2)</f>
        <v>0</v>
      </c>
      <c r="BL1071" s="17" t="s">
        <v>227</v>
      </c>
      <c r="BM1071" s="237" t="s">
        <v>1572</v>
      </c>
    </row>
    <row r="1072" s="13" customFormat="1">
      <c r="A1072" s="13"/>
      <c r="B1072" s="244"/>
      <c r="C1072" s="245"/>
      <c r="D1072" s="246" t="s">
        <v>181</v>
      </c>
      <c r="E1072" s="247" t="s">
        <v>1</v>
      </c>
      <c r="F1072" s="248" t="s">
        <v>1573</v>
      </c>
      <c r="G1072" s="245"/>
      <c r="H1072" s="249">
        <v>368.452</v>
      </c>
      <c r="I1072" s="250"/>
      <c r="J1072" s="245"/>
      <c r="K1072" s="245"/>
      <c r="L1072" s="251"/>
      <c r="M1072" s="252"/>
      <c r="N1072" s="253"/>
      <c r="O1072" s="253"/>
      <c r="P1072" s="253"/>
      <c r="Q1072" s="253"/>
      <c r="R1072" s="253"/>
      <c r="S1072" s="253"/>
      <c r="T1072" s="254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55" t="s">
        <v>181</v>
      </c>
      <c r="AU1072" s="255" t="s">
        <v>86</v>
      </c>
      <c r="AV1072" s="13" t="s">
        <v>86</v>
      </c>
      <c r="AW1072" s="13" t="s">
        <v>33</v>
      </c>
      <c r="AX1072" s="13" t="s">
        <v>76</v>
      </c>
      <c r="AY1072" s="255" t="s">
        <v>171</v>
      </c>
    </row>
    <row r="1073" s="14" customFormat="1">
      <c r="A1073" s="14"/>
      <c r="B1073" s="256"/>
      <c r="C1073" s="257"/>
      <c r="D1073" s="246" t="s">
        <v>181</v>
      </c>
      <c r="E1073" s="258" t="s">
        <v>1</v>
      </c>
      <c r="F1073" s="259" t="s">
        <v>189</v>
      </c>
      <c r="G1073" s="257"/>
      <c r="H1073" s="260">
        <v>368.452</v>
      </c>
      <c r="I1073" s="261"/>
      <c r="J1073" s="257"/>
      <c r="K1073" s="257"/>
      <c r="L1073" s="262"/>
      <c r="M1073" s="263"/>
      <c r="N1073" s="264"/>
      <c r="O1073" s="264"/>
      <c r="P1073" s="264"/>
      <c r="Q1073" s="264"/>
      <c r="R1073" s="264"/>
      <c r="S1073" s="264"/>
      <c r="T1073" s="265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66" t="s">
        <v>181</v>
      </c>
      <c r="AU1073" s="266" t="s">
        <v>86</v>
      </c>
      <c r="AV1073" s="14" t="s">
        <v>178</v>
      </c>
      <c r="AW1073" s="14" t="s">
        <v>33</v>
      </c>
      <c r="AX1073" s="14" t="s">
        <v>84</v>
      </c>
      <c r="AY1073" s="266" t="s">
        <v>171</v>
      </c>
    </row>
    <row r="1074" s="2" customFormat="1" ht="24.15" customHeight="1">
      <c r="A1074" s="38"/>
      <c r="B1074" s="39"/>
      <c r="C1074" s="226" t="s">
        <v>1574</v>
      </c>
      <c r="D1074" s="226" t="s">
        <v>173</v>
      </c>
      <c r="E1074" s="227" t="s">
        <v>1575</v>
      </c>
      <c r="F1074" s="228" t="s">
        <v>1576</v>
      </c>
      <c r="G1074" s="229" t="s">
        <v>176</v>
      </c>
      <c r="H1074" s="230">
        <v>847.03200000000004</v>
      </c>
      <c r="I1074" s="231"/>
      <c r="J1074" s="232">
        <f>ROUND(I1074*H1074,2)</f>
        <v>0</v>
      </c>
      <c r="K1074" s="228" t="s">
        <v>177</v>
      </c>
      <c r="L1074" s="44"/>
      <c r="M1074" s="233" t="s">
        <v>1</v>
      </c>
      <c r="N1074" s="234" t="s">
        <v>41</v>
      </c>
      <c r="O1074" s="91"/>
      <c r="P1074" s="235">
        <f>O1074*H1074</f>
        <v>0</v>
      </c>
      <c r="Q1074" s="235">
        <v>0</v>
      </c>
      <c r="R1074" s="235">
        <f>Q1074*H1074</f>
        <v>0</v>
      </c>
      <c r="S1074" s="235">
        <v>0.040000000000000001</v>
      </c>
      <c r="T1074" s="236">
        <f>S1074*H1074</f>
        <v>33.881280000000004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237" t="s">
        <v>227</v>
      </c>
      <c r="AT1074" s="237" t="s">
        <v>173</v>
      </c>
      <c r="AU1074" s="237" t="s">
        <v>86</v>
      </c>
      <c r="AY1074" s="17" t="s">
        <v>171</v>
      </c>
      <c r="BE1074" s="238">
        <f>IF(N1074="základní",J1074,0)</f>
        <v>0</v>
      </c>
      <c r="BF1074" s="238">
        <f>IF(N1074="snížená",J1074,0)</f>
        <v>0</v>
      </c>
      <c r="BG1074" s="238">
        <f>IF(N1074="zákl. přenesená",J1074,0)</f>
        <v>0</v>
      </c>
      <c r="BH1074" s="238">
        <f>IF(N1074="sníž. přenesená",J1074,0)</f>
        <v>0</v>
      </c>
      <c r="BI1074" s="238">
        <f>IF(N1074="nulová",J1074,0)</f>
        <v>0</v>
      </c>
      <c r="BJ1074" s="17" t="s">
        <v>84</v>
      </c>
      <c r="BK1074" s="238">
        <f>ROUND(I1074*H1074,2)</f>
        <v>0</v>
      </c>
      <c r="BL1074" s="17" t="s">
        <v>227</v>
      </c>
      <c r="BM1074" s="237" t="s">
        <v>1577</v>
      </c>
    </row>
    <row r="1075" s="2" customFormat="1">
      <c r="A1075" s="38"/>
      <c r="B1075" s="39"/>
      <c r="C1075" s="40"/>
      <c r="D1075" s="239" t="s">
        <v>179</v>
      </c>
      <c r="E1075" s="40"/>
      <c r="F1075" s="240" t="s">
        <v>1578</v>
      </c>
      <c r="G1075" s="40"/>
      <c r="H1075" s="40"/>
      <c r="I1075" s="241"/>
      <c r="J1075" s="40"/>
      <c r="K1075" s="40"/>
      <c r="L1075" s="44"/>
      <c r="M1075" s="242"/>
      <c r="N1075" s="243"/>
      <c r="O1075" s="91"/>
      <c r="P1075" s="91"/>
      <c r="Q1075" s="91"/>
      <c r="R1075" s="91"/>
      <c r="S1075" s="91"/>
      <c r="T1075" s="92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T1075" s="17" t="s">
        <v>179</v>
      </c>
      <c r="AU1075" s="17" t="s">
        <v>86</v>
      </c>
    </row>
    <row r="1076" s="13" customFormat="1">
      <c r="A1076" s="13"/>
      <c r="B1076" s="244"/>
      <c r="C1076" s="245"/>
      <c r="D1076" s="246" t="s">
        <v>181</v>
      </c>
      <c r="E1076" s="247" t="s">
        <v>1</v>
      </c>
      <c r="F1076" s="248" t="s">
        <v>1579</v>
      </c>
      <c r="G1076" s="245"/>
      <c r="H1076" s="249">
        <v>321.94600000000003</v>
      </c>
      <c r="I1076" s="250"/>
      <c r="J1076" s="245"/>
      <c r="K1076" s="245"/>
      <c r="L1076" s="251"/>
      <c r="M1076" s="252"/>
      <c r="N1076" s="253"/>
      <c r="O1076" s="253"/>
      <c r="P1076" s="253"/>
      <c r="Q1076" s="253"/>
      <c r="R1076" s="253"/>
      <c r="S1076" s="253"/>
      <c r="T1076" s="254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55" t="s">
        <v>181</v>
      </c>
      <c r="AU1076" s="255" t="s">
        <v>86</v>
      </c>
      <c r="AV1076" s="13" t="s">
        <v>86</v>
      </c>
      <c r="AW1076" s="13" t="s">
        <v>33</v>
      </c>
      <c r="AX1076" s="13" t="s">
        <v>76</v>
      </c>
      <c r="AY1076" s="255" t="s">
        <v>171</v>
      </c>
    </row>
    <row r="1077" s="13" customFormat="1">
      <c r="A1077" s="13"/>
      <c r="B1077" s="244"/>
      <c r="C1077" s="245"/>
      <c r="D1077" s="246" t="s">
        <v>181</v>
      </c>
      <c r="E1077" s="247" t="s">
        <v>1</v>
      </c>
      <c r="F1077" s="248" t="s">
        <v>1580</v>
      </c>
      <c r="G1077" s="245"/>
      <c r="H1077" s="249">
        <v>245.78700000000001</v>
      </c>
      <c r="I1077" s="250"/>
      <c r="J1077" s="245"/>
      <c r="K1077" s="245"/>
      <c r="L1077" s="251"/>
      <c r="M1077" s="252"/>
      <c r="N1077" s="253"/>
      <c r="O1077" s="253"/>
      <c r="P1077" s="253"/>
      <c r="Q1077" s="253"/>
      <c r="R1077" s="253"/>
      <c r="S1077" s="253"/>
      <c r="T1077" s="254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55" t="s">
        <v>181</v>
      </c>
      <c r="AU1077" s="255" t="s">
        <v>86</v>
      </c>
      <c r="AV1077" s="13" t="s">
        <v>86</v>
      </c>
      <c r="AW1077" s="13" t="s">
        <v>33</v>
      </c>
      <c r="AX1077" s="13" t="s">
        <v>76</v>
      </c>
      <c r="AY1077" s="255" t="s">
        <v>171</v>
      </c>
    </row>
    <row r="1078" s="13" customFormat="1">
      <c r="A1078" s="13"/>
      <c r="B1078" s="244"/>
      <c r="C1078" s="245"/>
      <c r="D1078" s="246" t="s">
        <v>181</v>
      </c>
      <c r="E1078" s="247" t="s">
        <v>1</v>
      </c>
      <c r="F1078" s="248" t="s">
        <v>1581</v>
      </c>
      <c r="G1078" s="245"/>
      <c r="H1078" s="249">
        <v>279.29899999999998</v>
      </c>
      <c r="I1078" s="250"/>
      <c r="J1078" s="245"/>
      <c r="K1078" s="245"/>
      <c r="L1078" s="251"/>
      <c r="M1078" s="252"/>
      <c r="N1078" s="253"/>
      <c r="O1078" s="253"/>
      <c r="P1078" s="253"/>
      <c r="Q1078" s="253"/>
      <c r="R1078" s="253"/>
      <c r="S1078" s="253"/>
      <c r="T1078" s="254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55" t="s">
        <v>181</v>
      </c>
      <c r="AU1078" s="255" t="s">
        <v>86</v>
      </c>
      <c r="AV1078" s="13" t="s">
        <v>86</v>
      </c>
      <c r="AW1078" s="13" t="s">
        <v>33</v>
      </c>
      <c r="AX1078" s="13" t="s">
        <v>76</v>
      </c>
      <c r="AY1078" s="255" t="s">
        <v>171</v>
      </c>
    </row>
    <row r="1079" s="14" customFormat="1">
      <c r="A1079" s="14"/>
      <c r="B1079" s="256"/>
      <c r="C1079" s="257"/>
      <c r="D1079" s="246" t="s">
        <v>181</v>
      </c>
      <c r="E1079" s="258" t="s">
        <v>1</v>
      </c>
      <c r="F1079" s="259" t="s">
        <v>184</v>
      </c>
      <c r="G1079" s="257"/>
      <c r="H1079" s="260">
        <v>847.03200000000004</v>
      </c>
      <c r="I1079" s="261"/>
      <c r="J1079" s="257"/>
      <c r="K1079" s="257"/>
      <c r="L1079" s="262"/>
      <c r="M1079" s="263"/>
      <c r="N1079" s="264"/>
      <c r="O1079" s="264"/>
      <c r="P1079" s="264"/>
      <c r="Q1079" s="264"/>
      <c r="R1079" s="264"/>
      <c r="S1079" s="264"/>
      <c r="T1079" s="265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66" t="s">
        <v>181</v>
      </c>
      <c r="AU1079" s="266" t="s">
        <v>86</v>
      </c>
      <c r="AV1079" s="14" t="s">
        <v>178</v>
      </c>
      <c r="AW1079" s="14" t="s">
        <v>33</v>
      </c>
      <c r="AX1079" s="14" t="s">
        <v>84</v>
      </c>
      <c r="AY1079" s="266" t="s">
        <v>171</v>
      </c>
    </row>
    <row r="1080" s="2" customFormat="1" ht="24.15" customHeight="1">
      <c r="A1080" s="38"/>
      <c r="B1080" s="39"/>
      <c r="C1080" s="226" t="s">
        <v>913</v>
      </c>
      <c r="D1080" s="226" t="s">
        <v>173</v>
      </c>
      <c r="E1080" s="227" t="s">
        <v>1582</v>
      </c>
      <c r="F1080" s="228" t="s">
        <v>1583</v>
      </c>
      <c r="G1080" s="229" t="s">
        <v>176</v>
      </c>
      <c r="H1080" s="230">
        <v>3.2000000000000002</v>
      </c>
      <c r="I1080" s="231"/>
      <c r="J1080" s="232">
        <f>ROUND(I1080*H1080,2)</f>
        <v>0</v>
      </c>
      <c r="K1080" s="228" t="s">
        <v>177</v>
      </c>
      <c r="L1080" s="44"/>
      <c r="M1080" s="233" t="s">
        <v>1</v>
      </c>
      <c r="N1080" s="234" t="s">
        <v>41</v>
      </c>
      <c r="O1080" s="91"/>
      <c r="P1080" s="235">
        <f>O1080*H1080</f>
        <v>0</v>
      </c>
      <c r="Q1080" s="235">
        <v>0</v>
      </c>
      <c r="R1080" s="235">
        <f>Q1080*H1080</f>
        <v>0</v>
      </c>
      <c r="S1080" s="235">
        <v>0</v>
      </c>
      <c r="T1080" s="236">
        <f>S1080*H1080</f>
        <v>0</v>
      </c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R1080" s="237" t="s">
        <v>227</v>
      </c>
      <c r="AT1080" s="237" t="s">
        <v>173</v>
      </c>
      <c r="AU1080" s="237" t="s">
        <v>86</v>
      </c>
      <c r="AY1080" s="17" t="s">
        <v>171</v>
      </c>
      <c r="BE1080" s="238">
        <f>IF(N1080="základní",J1080,0)</f>
        <v>0</v>
      </c>
      <c r="BF1080" s="238">
        <f>IF(N1080="snížená",J1080,0)</f>
        <v>0</v>
      </c>
      <c r="BG1080" s="238">
        <f>IF(N1080="zákl. přenesená",J1080,0)</f>
        <v>0</v>
      </c>
      <c r="BH1080" s="238">
        <f>IF(N1080="sníž. přenesená",J1080,0)</f>
        <v>0</v>
      </c>
      <c r="BI1080" s="238">
        <f>IF(N1080="nulová",J1080,0)</f>
        <v>0</v>
      </c>
      <c r="BJ1080" s="17" t="s">
        <v>84</v>
      </c>
      <c r="BK1080" s="238">
        <f>ROUND(I1080*H1080,2)</f>
        <v>0</v>
      </c>
      <c r="BL1080" s="17" t="s">
        <v>227</v>
      </c>
      <c r="BM1080" s="237" t="s">
        <v>1584</v>
      </c>
    </row>
    <row r="1081" s="2" customFormat="1">
      <c r="A1081" s="38"/>
      <c r="B1081" s="39"/>
      <c r="C1081" s="40"/>
      <c r="D1081" s="239" t="s">
        <v>179</v>
      </c>
      <c r="E1081" s="40"/>
      <c r="F1081" s="240" t="s">
        <v>1585</v>
      </c>
      <c r="G1081" s="40"/>
      <c r="H1081" s="40"/>
      <c r="I1081" s="241"/>
      <c r="J1081" s="40"/>
      <c r="K1081" s="40"/>
      <c r="L1081" s="44"/>
      <c r="M1081" s="242"/>
      <c r="N1081" s="243"/>
      <c r="O1081" s="91"/>
      <c r="P1081" s="91"/>
      <c r="Q1081" s="91"/>
      <c r="R1081" s="91"/>
      <c r="S1081" s="91"/>
      <c r="T1081" s="92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T1081" s="17" t="s">
        <v>179</v>
      </c>
      <c r="AU1081" s="17" t="s">
        <v>86</v>
      </c>
    </row>
    <row r="1082" s="13" customFormat="1">
      <c r="A1082" s="13"/>
      <c r="B1082" s="244"/>
      <c r="C1082" s="245"/>
      <c r="D1082" s="246" t="s">
        <v>181</v>
      </c>
      <c r="E1082" s="247" t="s">
        <v>1</v>
      </c>
      <c r="F1082" s="248" t="s">
        <v>1586</v>
      </c>
      <c r="G1082" s="245"/>
      <c r="H1082" s="249">
        <v>3.2000000000000002</v>
      </c>
      <c r="I1082" s="250"/>
      <c r="J1082" s="245"/>
      <c r="K1082" s="245"/>
      <c r="L1082" s="251"/>
      <c r="M1082" s="252"/>
      <c r="N1082" s="253"/>
      <c r="O1082" s="253"/>
      <c r="P1082" s="253"/>
      <c r="Q1082" s="253"/>
      <c r="R1082" s="253"/>
      <c r="S1082" s="253"/>
      <c r="T1082" s="254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55" t="s">
        <v>181</v>
      </c>
      <c r="AU1082" s="255" t="s">
        <v>86</v>
      </c>
      <c r="AV1082" s="13" t="s">
        <v>86</v>
      </c>
      <c r="AW1082" s="13" t="s">
        <v>33</v>
      </c>
      <c r="AX1082" s="13" t="s">
        <v>76</v>
      </c>
      <c r="AY1082" s="255" t="s">
        <v>171</v>
      </c>
    </row>
    <row r="1083" s="14" customFormat="1">
      <c r="A1083" s="14"/>
      <c r="B1083" s="256"/>
      <c r="C1083" s="257"/>
      <c r="D1083" s="246" t="s">
        <v>181</v>
      </c>
      <c r="E1083" s="258" t="s">
        <v>1</v>
      </c>
      <c r="F1083" s="259" t="s">
        <v>189</v>
      </c>
      <c r="G1083" s="257"/>
      <c r="H1083" s="260">
        <v>3.2000000000000002</v>
      </c>
      <c r="I1083" s="261"/>
      <c r="J1083" s="257"/>
      <c r="K1083" s="257"/>
      <c r="L1083" s="262"/>
      <c r="M1083" s="263"/>
      <c r="N1083" s="264"/>
      <c r="O1083" s="264"/>
      <c r="P1083" s="264"/>
      <c r="Q1083" s="264"/>
      <c r="R1083" s="264"/>
      <c r="S1083" s="264"/>
      <c r="T1083" s="265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66" t="s">
        <v>181</v>
      </c>
      <c r="AU1083" s="266" t="s">
        <v>86</v>
      </c>
      <c r="AV1083" s="14" t="s">
        <v>178</v>
      </c>
      <c r="AW1083" s="14" t="s">
        <v>33</v>
      </c>
      <c r="AX1083" s="14" t="s">
        <v>84</v>
      </c>
      <c r="AY1083" s="266" t="s">
        <v>171</v>
      </c>
    </row>
    <row r="1084" s="2" customFormat="1" ht="16.5" customHeight="1">
      <c r="A1084" s="38"/>
      <c r="B1084" s="39"/>
      <c r="C1084" s="267" t="s">
        <v>1587</v>
      </c>
      <c r="D1084" s="267" t="s">
        <v>304</v>
      </c>
      <c r="E1084" s="268" t="s">
        <v>1588</v>
      </c>
      <c r="F1084" s="269" t="s">
        <v>1589</v>
      </c>
      <c r="G1084" s="270" t="s">
        <v>176</v>
      </c>
      <c r="H1084" s="271">
        <v>3.2000000000000002</v>
      </c>
      <c r="I1084" s="272"/>
      <c r="J1084" s="273">
        <f>ROUND(I1084*H1084,2)</f>
        <v>0</v>
      </c>
      <c r="K1084" s="269" t="s">
        <v>177</v>
      </c>
      <c r="L1084" s="274"/>
      <c r="M1084" s="275" t="s">
        <v>1</v>
      </c>
      <c r="N1084" s="276" t="s">
        <v>41</v>
      </c>
      <c r="O1084" s="91"/>
      <c r="P1084" s="235">
        <f>O1084*H1084</f>
        <v>0</v>
      </c>
      <c r="Q1084" s="235">
        <v>0.017999999999999999</v>
      </c>
      <c r="R1084" s="235">
        <f>Q1084*H1084</f>
        <v>0.057599999999999998</v>
      </c>
      <c r="S1084" s="235">
        <v>0</v>
      </c>
      <c r="T1084" s="236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237" t="s">
        <v>271</v>
      </c>
      <c r="AT1084" s="237" t="s">
        <v>304</v>
      </c>
      <c r="AU1084" s="237" t="s">
        <v>86</v>
      </c>
      <c r="AY1084" s="17" t="s">
        <v>171</v>
      </c>
      <c r="BE1084" s="238">
        <f>IF(N1084="základní",J1084,0)</f>
        <v>0</v>
      </c>
      <c r="BF1084" s="238">
        <f>IF(N1084="snížená",J1084,0)</f>
        <v>0</v>
      </c>
      <c r="BG1084" s="238">
        <f>IF(N1084="zákl. přenesená",J1084,0)</f>
        <v>0</v>
      </c>
      <c r="BH1084" s="238">
        <f>IF(N1084="sníž. přenesená",J1084,0)</f>
        <v>0</v>
      </c>
      <c r="BI1084" s="238">
        <f>IF(N1084="nulová",J1084,0)</f>
        <v>0</v>
      </c>
      <c r="BJ1084" s="17" t="s">
        <v>84</v>
      </c>
      <c r="BK1084" s="238">
        <f>ROUND(I1084*H1084,2)</f>
        <v>0</v>
      </c>
      <c r="BL1084" s="17" t="s">
        <v>227</v>
      </c>
      <c r="BM1084" s="237" t="s">
        <v>1590</v>
      </c>
    </row>
    <row r="1085" s="2" customFormat="1" ht="16.5" customHeight="1">
      <c r="A1085" s="38"/>
      <c r="B1085" s="39"/>
      <c r="C1085" s="226" t="s">
        <v>918</v>
      </c>
      <c r="D1085" s="226" t="s">
        <v>173</v>
      </c>
      <c r="E1085" s="227" t="s">
        <v>1591</v>
      </c>
      <c r="F1085" s="228" t="s">
        <v>1592</v>
      </c>
      <c r="G1085" s="229" t="s">
        <v>176</v>
      </c>
      <c r="H1085" s="230">
        <v>126.88800000000001</v>
      </c>
      <c r="I1085" s="231"/>
      <c r="J1085" s="232">
        <f>ROUND(I1085*H1085,2)</f>
        <v>0</v>
      </c>
      <c r="K1085" s="228" t="s">
        <v>177</v>
      </c>
      <c r="L1085" s="44"/>
      <c r="M1085" s="233" t="s">
        <v>1</v>
      </c>
      <c r="N1085" s="234" t="s">
        <v>41</v>
      </c>
      <c r="O1085" s="91"/>
      <c r="P1085" s="235">
        <f>O1085*H1085</f>
        <v>0</v>
      </c>
      <c r="Q1085" s="235">
        <v>0</v>
      </c>
      <c r="R1085" s="235">
        <f>Q1085*H1085</f>
        <v>0</v>
      </c>
      <c r="S1085" s="235">
        <v>0.0050000000000000001</v>
      </c>
      <c r="T1085" s="236">
        <f>S1085*H1085</f>
        <v>0.63444</v>
      </c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R1085" s="237" t="s">
        <v>227</v>
      </c>
      <c r="AT1085" s="237" t="s">
        <v>173</v>
      </c>
      <c r="AU1085" s="237" t="s">
        <v>86</v>
      </c>
      <c r="AY1085" s="17" t="s">
        <v>171</v>
      </c>
      <c r="BE1085" s="238">
        <f>IF(N1085="základní",J1085,0)</f>
        <v>0</v>
      </c>
      <c r="BF1085" s="238">
        <f>IF(N1085="snížená",J1085,0)</f>
        <v>0</v>
      </c>
      <c r="BG1085" s="238">
        <f>IF(N1085="zákl. přenesená",J1085,0)</f>
        <v>0</v>
      </c>
      <c r="BH1085" s="238">
        <f>IF(N1085="sníž. přenesená",J1085,0)</f>
        <v>0</v>
      </c>
      <c r="BI1085" s="238">
        <f>IF(N1085="nulová",J1085,0)</f>
        <v>0</v>
      </c>
      <c r="BJ1085" s="17" t="s">
        <v>84</v>
      </c>
      <c r="BK1085" s="238">
        <f>ROUND(I1085*H1085,2)</f>
        <v>0</v>
      </c>
      <c r="BL1085" s="17" t="s">
        <v>227</v>
      </c>
      <c r="BM1085" s="237" t="s">
        <v>1593</v>
      </c>
    </row>
    <row r="1086" s="2" customFormat="1">
      <c r="A1086" s="38"/>
      <c r="B1086" s="39"/>
      <c r="C1086" s="40"/>
      <c r="D1086" s="239" t="s">
        <v>179</v>
      </c>
      <c r="E1086" s="40"/>
      <c r="F1086" s="240" t="s">
        <v>1594</v>
      </c>
      <c r="G1086" s="40"/>
      <c r="H1086" s="40"/>
      <c r="I1086" s="241"/>
      <c r="J1086" s="40"/>
      <c r="K1086" s="40"/>
      <c r="L1086" s="44"/>
      <c r="M1086" s="242"/>
      <c r="N1086" s="243"/>
      <c r="O1086" s="91"/>
      <c r="P1086" s="91"/>
      <c r="Q1086" s="91"/>
      <c r="R1086" s="91"/>
      <c r="S1086" s="91"/>
      <c r="T1086" s="92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T1086" s="17" t="s">
        <v>179</v>
      </c>
      <c r="AU1086" s="17" t="s">
        <v>86</v>
      </c>
    </row>
    <row r="1087" s="13" customFormat="1">
      <c r="A1087" s="13"/>
      <c r="B1087" s="244"/>
      <c r="C1087" s="245"/>
      <c r="D1087" s="246" t="s">
        <v>181</v>
      </c>
      <c r="E1087" s="247" t="s">
        <v>1</v>
      </c>
      <c r="F1087" s="248" t="s">
        <v>1595</v>
      </c>
      <c r="G1087" s="245"/>
      <c r="H1087" s="249">
        <v>126.88800000000001</v>
      </c>
      <c r="I1087" s="250"/>
      <c r="J1087" s="245"/>
      <c r="K1087" s="245"/>
      <c r="L1087" s="251"/>
      <c r="M1087" s="252"/>
      <c r="N1087" s="253"/>
      <c r="O1087" s="253"/>
      <c r="P1087" s="253"/>
      <c r="Q1087" s="253"/>
      <c r="R1087" s="253"/>
      <c r="S1087" s="253"/>
      <c r="T1087" s="254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55" t="s">
        <v>181</v>
      </c>
      <c r="AU1087" s="255" t="s">
        <v>86</v>
      </c>
      <c r="AV1087" s="13" t="s">
        <v>86</v>
      </c>
      <c r="AW1087" s="13" t="s">
        <v>33</v>
      </c>
      <c r="AX1087" s="13" t="s">
        <v>76</v>
      </c>
      <c r="AY1087" s="255" t="s">
        <v>171</v>
      </c>
    </row>
    <row r="1088" s="14" customFormat="1">
      <c r="A1088" s="14"/>
      <c r="B1088" s="256"/>
      <c r="C1088" s="257"/>
      <c r="D1088" s="246" t="s">
        <v>181</v>
      </c>
      <c r="E1088" s="258" t="s">
        <v>1</v>
      </c>
      <c r="F1088" s="259" t="s">
        <v>189</v>
      </c>
      <c r="G1088" s="257"/>
      <c r="H1088" s="260">
        <v>126.88800000000001</v>
      </c>
      <c r="I1088" s="261"/>
      <c r="J1088" s="257"/>
      <c r="K1088" s="257"/>
      <c r="L1088" s="262"/>
      <c r="M1088" s="263"/>
      <c r="N1088" s="264"/>
      <c r="O1088" s="264"/>
      <c r="P1088" s="264"/>
      <c r="Q1088" s="264"/>
      <c r="R1088" s="264"/>
      <c r="S1088" s="264"/>
      <c r="T1088" s="265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66" t="s">
        <v>181</v>
      </c>
      <c r="AU1088" s="266" t="s">
        <v>86</v>
      </c>
      <c r="AV1088" s="14" t="s">
        <v>178</v>
      </c>
      <c r="AW1088" s="14" t="s">
        <v>33</v>
      </c>
      <c r="AX1088" s="14" t="s">
        <v>84</v>
      </c>
      <c r="AY1088" s="266" t="s">
        <v>171</v>
      </c>
    </row>
    <row r="1089" s="2" customFormat="1" ht="24.15" customHeight="1">
      <c r="A1089" s="38"/>
      <c r="B1089" s="39"/>
      <c r="C1089" s="226" t="s">
        <v>1596</v>
      </c>
      <c r="D1089" s="226" t="s">
        <v>173</v>
      </c>
      <c r="E1089" s="227" t="s">
        <v>1597</v>
      </c>
      <c r="F1089" s="228" t="s">
        <v>1598</v>
      </c>
      <c r="G1089" s="229" t="s">
        <v>536</v>
      </c>
      <c r="H1089" s="230">
        <v>1</v>
      </c>
      <c r="I1089" s="231"/>
      <c r="J1089" s="232">
        <f>ROUND(I1089*H1089,2)</f>
        <v>0</v>
      </c>
      <c r="K1089" s="228" t="s">
        <v>177</v>
      </c>
      <c r="L1089" s="44"/>
      <c r="M1089" s="233" t="s">
        <v>1</v>
      </c>
      <c r="N1089" s="234" t="s">
        <v>41</v>
      </c>
      <c r="O1089" s="91"/>
      <c r="P1089" s="235">
        <f>O1089*H1089</f>
        <v>0</v>
      </c>
      <c r="Q1089" s="235">
        <v>0</v>
      </c>
      <c r="R1089" s="235">
        <f>Q1089*H1089</f>
        <v>0</v>
      </c>
      <c r="S1089" s="235">
        <v>0</v>
      </c>
      <c r="T1089" s="236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237" t="s">
        <v>227</v>
      </c>
      <c r="AT1089" s="237" t="s">
        <v>173</v>
      </c>
      <c r="AU1089" s="237" t="s">
        <v>86</v>
      </c>
      <c r="AY1089" s="17" t="s">
        <v>171</v>
      </c>
      <c r="BE1089" s="238">
        <f>IF(N1089="základní",J1089,0)</f>
        <v>0</v>
      </c>
      <c r="BF1089" s="238">
        <f>IF(N1089="snížená",J1089,0)</f>
        <v>0</v>
      </c>
      <c r="BG1089" s="238">
        <f>IF(N1089="zákl. přenesená",J1089,0)</f>
        <v>0</v>
      </c>
      <c r="BH1089" s="238">
        <f>IF(N1089="sníž. přenesená",J1089,0)</f>
        <v>0</v>
      </c>
      <c r="BI1089" s="238">
        <f>IF(N1089="nulová",J1089,0)</f>
        <v>0</v>
      </c>
      <c r="BJ1089" s="17" t="s">
        <v>84</v>
      </c>
      <c r="BK1089" s="238">
        <f>ROUND(I1089*H1089,2)</f>
        <v>0</v>
      </c>
      <c r="BL1089" s="17" t="s">
        <v>227</v>
      </c>
      <c r="BM1089" s="237" t="s">
        <v>1599</v>
      </c>
    </row>
    <row r="1090" s="2" customFormat="1">
      <c r="A1090" s="38"/>
      <c r="B1090" s="39"/>
      <c r="C1090" s="40"/>
      <c r="D1090" s="239" t="s">
        <v>179</v>
      </c>
      <c r="E1090" s="40"/>
      <c r="F1090" s="240" t="s">
        <v>1600</v>
      </c>
      <c r="G1090" s="40"/>
      <c r="H1090" s="40"/>
      <c r="I1090" s="241"/>
      <c r="J1090" s="40"/>
      <c r="K1090" s="40"/>
      <c r="L1090" s="44"/>
      <c r="M1090" s="242"/>
      <c r="N1090" s="243"/>
      <c r="O1090" s="91"/>
      <c r="P1090" s="91"/>
      <c r="Q1090" s="91"/>
      <c r="R1090" s="91"/>
      <c r="S1090" s="91"/>
      <c r="T1090" s="92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T1090" s="17" t="s">
        <v>179</v>
      </c>
      <c r="AU1090" s="17" t="s">
        <v>86</v>
      </c>
    </row>
    <row r="1091" s="2" customFormat="1" ht="21.75" customHeight="1">
      <c r="A1091" s="38"/>
      <c r="B1091" s="39"/>
      <c r="C1091" s="267" t="s">
        <v>924</v>
      </c>
      <c r="D1091" s="267" t="s">
        <v>304</v>
      </c>
      <c r="E1091" s="268" t="s">
        <v>1601</v>
      </c>
      <c r="F1091" s="269" t="s">
        <v>1602</v>
      </c>
      <c r="G1091" s="270" t="s">
        <v>536</v>
      </c>
      <c r="H1091" s="271">
        <v>1</v>
      </c>
      <c r="I1091" s="272"/>
      <c r="J1091" s="273">
        <f>ROUND(I1091*H1091,2)</f>
        <v>0</v>
      </c>
      <c r="K1091" s="269" t="s">
        <v>270</v>
      </c>
      <c r="L1091" s="274"/>
      <c r="M1091" s="275" t="s">
        <v>1</v>
      </c>
      <c r="N1091" s="276" t="s">
        <v>41</v>
      </c>
      <c r="O1091" s="91"/>
      <c r="P1091" s="235">
        <f>O1091*H1091</f>
        <v>0</v>
      </c>
      <c r="Q1091" s="235">
        <v>0</v>
      </c>
      <c r="R1091" s="235">
        <f>Q1091*H1091</f>
        <v>0</v>
      </c>
      <c r="S1091" s="235">
        <v>0</v>
      </c>
      <c r="T1091" s="236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237" t="s">
        <v>271</v>
      </c>
      <c r="AT1091" s="237" t="s">
        <v>304</v>
      </c>
      <c r="AU1091" s="237" t="s">
        <v>86</v>
      </c>
      <c r="AY1091" s="17" t="s">
        <v>171</v>
      </c>
      <c r="BE1091" s="238">
        <f>IF(N1091="základní",J1091,0)</f>
        <v>0</v>
      </c>
      <c r="BF1091" s="238">
        <f>IF(N1091="snížená",J1091,0)</f>
        <v>0</v>
      </c>
      <c r="BG1091" s="238">
        <f>IF(N1091="zákl. přenesená",J1091,0)</f>
        <v>0</v>
      </c>
      <c r="BH1091" s="238">
        <f>IF(N1091="sníž. přenesená",J1091,0)</f>
        <v>0</v>
      </c>
      <c r="BI1091" s="238">
        <f>IF(N1091="nulová",J1091,0)</f>
        <v>0</v>
      </c>
      <c r="BJ1091" s="17" t="s">
        <v>84</v>
      </c>
      <c r="BK1091" s="238">
        <f>ROUND(I1091*H1091,2)</f>
        <v>0</v>
      </c>
      <c r="BL1091" s="17" t="s">
        <v>227</v>
      </c>
      <c r="BM1091" s="237" t="s">
        <v>1603</v>
      </c>
    </row>
    <row r="1092" s="2" customFormat="1" ht="16.5" customHeight="1">
      <c r="A1092" s="38"/>
      <c r="B1092" s="39"/>
      <c r="C1092" s="226" t="s">
        <v>1604</v>
      </c>
      <c r="D1092" s="226" t="s">
        <v>173</v>
      </c>
      <c r="E1092" s="227" t="s">
        <v>1605</v>
      </c>
      <c r="F1092" s="228" t="s">
        <v>1606</v>
      </c>
      <c r="G1092" s="229" t="s">
        <v>176</v>
      </c>
      <c r="H1092" s="230">
        <v>60.686</v>
      </c>
      <c r="I1092" s="231"/>
      <c r="J1092" s="232">
        <f>ROUND(I1092*H1092,2)</f>
        <v>0</v>
      </c>
      <c r="K1092" s="228" t="s">
        <v>177</v>
      </c>
      <c r="L1092" s="44"/>
      <c r="M1092" s="233" t="s">
        <v>1</v>
      </c>
      <c r="N1092" s="234" t="s">
        <v>41</v>
      </c>
      <c r="O1092" s="91"/>
      <c r="P1092" s="235">
        <f>O1092*H1092</f>
        <v>0</v>
      </c>
      <c r="Q1092" s="235">
        <v>0</v>
      </c>
      <c r="R1092" s="235">
        <f>Q1092*H1092</f>
        <v>0</v>
      </c>
      <c r="S1092" s="235">
        <v>0.02</v>
      </c>
      <c r="T1092" s="236">
        <f>S1092*H1092</f>
        <v>1.2137200000000001</v>
      </c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R1092" s="237" t="s">
        <v>227</v>
      </c>
      <c r="AT1092" s="237" t="s">
        <v>173</v>
      </c>
      <c r="AU1092" s="237" t="s">
        <v>86</v>
      </c>
      <c r="AY1092" s="17" t="s">
        <v>171</v>
      </c>
      <c r="BE1092" s="238">
        <f>IF(N1092="základní",J1092,0)</f>
        <v>0</v>
      </c>
      <c r="BF1092" s="238">
        <f>IF(N1092="snížená",J1092,0)</f>
        <v>0</v>
      </c>
      <c r="BG1092" s="238">
        <f>IF(N1092="zákl. přenesená",J1092,0)</f>
        <v>0</v>
      </c>
      <c r="BH1092" s="238">
        <f>IF(N1092="sníž. přenesená",J1092,0)</f>
        <v>0</v>
      </c>
      <c r="BI1092" s="238">
        <f>IF(N1092="nulová",J1092,0)</f>
        <v>0</v>
      </c>
      <c r="BJ1092" s="17" t="s">
        <v>84</v>
      </c>
      <c r="BK1092" s="238">
        <f>ROUND(I1092*H1092,2)</f>
        <v>0</v>
      </c>
      <c r="BL1092" s="17" t="s">
        <v>227</v>
      </c>
      <c r="BM1092" s="237" t="s">
        <v>1607</v>
      </c>
    </row>
    <row r="1093" s="2" customFormat="1">
      <c r="A1093" s="38"/>
      <c r="B1093" s="39"/>
      <c r="C1093" s="40"/>
      <c r="D1093" s="239" t="s">
        <v>179</v>
      </c>
      <c r="E1093" s="40"/>
      <c r="F1093" s="240" t="s">
        <v>1608</v>
      </c>
      <c r="G1093" s="40"/>
      <c r="H1093" s="40"/>
      <c r="I1093" s="241"/>
      <c r="J1093" s="40"/>
      <c r="K1093" s="40"/>
      <c r="L1093" s="44"/>
      <c r="M1093" s="242"/>
      <c r="N1093" s="243"/>
      <c r="O1093" s="91"/>
      <c r="P1093" s="91"/>
      <c r="Q1093" s="91"/>
      <c r="R1093" s="91"/>
      <c r="S1093" s="91"/>
      <c r="T1093" s="92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T1093" s="17" t="s">
        <v>179</v>
      </c>
      <c r="AU1093" s="17" t="s">
        <v>86</v>
      </c>
    </row>
    <row r="1094" s="13" customFormat="1">
      <c r="A1094" s="13"/>
      <c r="B1094" s="244"/>
      <c r="C1094" s="245"/>
      <c r="D1094" s="246" t="s">
        <v>181</v>
      </c>
      <c r="E1094" s="247" t="s">
        <v>1</v>
      </c>
      <c r="F1094" s="248" t="s">
        <v>1609</v>
      </c>
      <c r="G1094" s="245"/>
      <c r="H1094" s="249">
        <v>41.566000000000002</v>
      </c>
      <c r="I1094" s="250"/>
      <c r="J1094" s="245"/>
      <c r="K1094" s="245"/>
      <c r="L1094" s="251"/>
      <c r="M1094" s="252"/>
      <c r="N1094" s="253"/>
      <c r="O1094" s="253"/>
      <c r="P1094" s="253"/>
      <c r="Q1094" s="253"/>
      <c r="R1094" s="253"/>
      <c r="S1094" s="253"/>
      <c r="T1094" s="254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55" t="s">
        <v>181</v>
      </c>
      <c r="AU1094" s="255" t="s">
        <v>86</v>
      </c>
      <c r="AV1094" s="13" t="s">
        <v>86</v>
      </c>
      <c r="AW1094" s="13" t="s">
        <v>33</v>
      </c>
      <c r="AX1094" s="13" t="s">
        <v>76</v>
      </c>
      <c r="AY1094" s="255" t="s">
        <v>171</v>
      </c>
    </row>
    <row r="1095" s="13" customFormat="1">
      <c r="A1095" s="13"/>
      <c r="B1095" s="244"/>
      <c r="C1095" s="245"/>
      <c r="D1095" s="246" t="s">
        <v>181</v>
      </c>
      <c r="E1095" s="247" t="s">
        <v>1</v>
      </c>
      <c r="F1095" s="248" t="s">
        <v>1610</v>
      </c>
      <c r="G1095" s="245"/>
      <c r="H1095" s="249">
        <v>19.120000000000001</v>
      </c>
      <c r="I1095" s="250"/>
      <c r="J1095" s="245"/>
      <c r="K1095" s="245"/>
      <c r="L1095" s="251"/>
      <c r="M1095" s="252"/>
      <c r="N1095" s="253"/>
      <c r="O1095" s="253"/>
      <c r="P1095" s="253"/>
      <c r="Q1095" s="253"/>
      <c r="R1095" s="253"/>
      <c r="S1095" s="253"/>
      <c r="T1095" s="254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55" t="s">
        <v>181</v>
      </c>
      <c r="AU1095" s="255" t="s">
        <v>86</v>
      </c>
      <c r="AV1095" s="13" t="s">
        <v>86</v>
      </c>
      <c r="AW1095" s="13" t="s">
        <v>33</v>
      </c>
      <c r="AX1095" s="13" t="s">
        <v>76</v>
      </c>
      <c r="AY1095" s="255" t="s">
        <v>171</v>
      </c>
    </row>
    <row r="1096" s="14" customFormat="1">
      <c r="A1096" s="14"/>
      <c r="B1096" s="256"/>
      <c r="C1096" s="257"/>
      <c r="D1096" s="246" t="s">
        <v>181</v>
      </c>
      <c r="E1096" s="258" t="s">
        <v>1</v>
      </c>
      <c r="F1096" s="259" t="s">
        <v>184</v>
      </c>
      <c r="G1096" s="257"/>
      <c r="H1096" s="260">
        <v>60.686000000000007</v>
      </c>
      <c r="I1096" s="261"/>
      <c r="J1096" s="257"/>
      <c r="K1096" s="257"/>
      <c r="L1096" s="262"/>
      <c r="M1096" s="263"/>
      <c r="N1096" s="264"/>
      <c r="O1096" s="264"/>
      <c r="P1096" s="264"/>
      <c r="Q1096" s="264"/>
      <c r="R1096" s="264"/>
      <c r="S1096" s="264"/>
      <c r="T1096" s="265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66" t="s">
        <v>181</v>
      </c>
      <c r="AU1096" s="266" t="s">
        <v>86</v>
      </c>
      <c r="AV1096" s="14" t="s">
        <v>178</v>
      </c>
      <c r="AW1096" s="14" t="s">
        <v>33</v>
      </c>
      <c r="AX1096" s="14" t="s">
        <v>84</v>
      </c>
      <c r="AY1096" s="266" t="s">
        <v>171</v>
      </c>
    </row>
    <row r="1097" s="2" customFormat="1" ht="16.5" customHeight="1">
      <c r="A1097" s="38"/>
      <c r="B1097" s="39"/>
      <c r="C1097" s="226" t="s">
        <v>931</v>
      </c>
      <c r="D1097" s="226" t="s">
        <v>173</v>
      </c>
      <c r="E1097" s="227" t="s">
        <v>1611</v>
      </c>
      <c r="F1097" s="228" t="s">
        <v>1612</v>
      </c>
      <c r="G1097" s="229" t="s">
        <v>176</v>
      </c>
      <c r="H1097" s="230">
        <v>22.949999999999999</v>
      </c>
      <c r="I1097" s="231"/>
      <c r="J1097" s="232">
        <f>ROUND(I1097*H1097,2)</f>
        <v>0</v>
      </c>
      <c r="K1097" s="228" t="s">
        <v>177</v>
      </c>
      <c r="L1097" s="44"/>
      <c r="M1097" s="233" t="s">
        <v>1</v>
      </c>
      <c r="N1097" s="234" t="s">
        <v>41</v>
      </c>
      <c r="O1097" s="91"/>
      <c r="P1097" s="235">
        <f>O1097*H1097</f>
        <v>0</v>
      </c>
      <c r="Q1097" s="235">
        <v>5.0000000000000002E-05</v>
      </c>
      <c r="R1097" s="235">
        <f>Q1097*H1097</f>
        <v>0.0011475000000000001</v>
      </c>
      <c r="S1097" s="235">
        <v>0</v>
      </c>
      <c r="T1097" s="236">
        <f>S1097*H1097</f>
        <v>0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237" t="s">
        <v>227</v>
      </c>
      <c r="AT1097" s="237" t="s">
        <v>173</v>
      </c>
      <c r="AU1097" s="237" t="s">
        <v>86</v>
      </c>
      <c r="AY1097" s="17" t="s">
        <v>171</v>
      </c>
      <c r="BE1097" s="238">
        <f>IF(N1097="základní",J1097,0)</f>
        <v>0</v>
      </c>
      <c r="BF1097" s="238">
        <f>IF(N1097="snížená",J1097,0)</f>
        <v>0</v>
      </c>
      <c r="BG1097" s="238">
        <f>IF(N1097="zákl. přenesená",J1097,0)</f>
        <v>0</v>
      </c>
      <c r="BH1097" s="238">
        <f>IF(N1097="sníž. přenesená",J1097,0)</f>
        <v>0</v>
      </c>
      <c r="BI1097" s="238">
        <f>IF(N1097="nulová",J1097,0)</f>
        <v>0</v>
      </c>
      <c r="BJ1097" s="17" t="s">
        <v>84</v>
      </c>
      <c r="BK1097" s="238">
        <f>ROUND(I1097*H1097,2)</f>
        <v>0</v>
      </c>
      <c r="BL1097" s="17" t="s">
        <v>227</v>
      </c>
      <c r="BM1097" s="237" t="s">
        <v>1613</v>
      </c>
    </row>
    <row r="1098" s="2" customFormat="1">
      <c r="A1098" s="38"/>
      <c r="B1098" s="39"/>
      <c r="C1098" s="40"/>
      <c r="D1098" s="239" t="s">
        <v>179</v>
      </c>
      <c r="E1098" s="40"/>
      <c r="F1098" s="240" t="s">
        <v>1614</v>
      </c>
      <c r="G1098" s="40"/>
      <c r="H1098" s="40"/>
      <c r="I1098" s="241"/>
      <c r="J1098" s="40"/>
      <c r="K1098" s="40"/>
      <c r="L1098" s="44"/>
      <c r="M1098" s="242"/>
      <c r="N1098" s="243"/>
      <c r="O1098" s="91"/>
      <c r="P1098" s="91"/>
      <c r="Q1098" s="91"/>
      <c r="R1098" s="91"/>
      <c r="S1098" s="91"/>
      <c r="T1098" s="92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T1098" s="17" t="s">
        <v>179</v>
      </c>
      <c r="AU1098" s="17" t="s">
        <v>86</v>
      </c>
    </row>
    <row r="1099" s="13" customFormat="1">
      <c r="A1099" s="13"/>
      <c r="B1099" s="244"/>
      <c r="C1099" s="245"/>
      <c r="D1099" s="246" t="s">
        <v>181</v>
      </c>
      <c r="E1099" s="247" t="s">
        <v>1</v>
      </c>
      <c r="F1099" s="248" t="s">
        <v>1615</v>
      </c>
      <c r="G1099" s="245"/>
      <c r="H1099" s="249">
        <v>22.949999999999999</v>
      </c>
      <c r="I1099" s="250"/>
      <c r="J1099" s="245"/>
      <c r="K1099" s="245"/>
      <c r="L1099" s="251"/>
      <c r="M1099" s="252"/>
      <c r="N1099" s="253"/>
      <c r="O1099" s="253"/>
      <c r="P1099" s="253"/>
      <c r="Q1099" s="253"/>
      <c r="R1099" s="253"/>
      <c r="S1099" s="253"/>
      <c r="T1099" s="254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55" t="s">
        <v>181</v>
      </c>
      <c r="AU1099" s="255" t="s">
        <v>86</v>
      </c>
      <c r="AV1099" s="13" t="s">
        <v>86</v>
      </c>
      <c r="AW1099" s="13" t="s">
        <v>33</v>
      </c>
      <c r="AX1099" s="13" t="s">
        <v>76</v>
      </c>
      <c r="AY1099" s="255" t="s">
        <v>171</v>
      </c>
    </row>
    <row r="1100" s="14" customFormat="1">
      <c r="A1100" s="14"/>
      <c r="B1100" s="256"/>
      <c r="C1100" s="257"/>
      <c r="D1100" s="246" t="s">
        <v>181</v>
      </c>
      <c r="E1100" s="258" t="s">
        <v>1</v>
      </c>
      <c r="F1100" s="259" t="s">
        <v>189</v>
      </c>
      <c r="G1100" s="257"/>
      <c r="H1100" s="260">
        <v>22.949999999999999</v>
      </c>
      <c r="I1100" s="261"/>
      <c r="J1100" s="257"/>
      <c r="K1100" s="257"/>
      <c r="L1100" s="262"/>
      <c r="M1100" s="263"/>
      <c r="N1100" s="264"/>
      <c r="O1100" s="264"/>
      <c r="P1100" s="264"/>
      <c r="Q1100" s="264"/>
      <c r="R1100" s="264"/>
      <c r="S1100" s="264"/>
      <c r="T1100" s="265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66" t="s">
        <v>181</v>
      </c>
      <c r="AU1100" s="266" t="s">
        <v>86</v>
      </c>
      <c r="AV1100" s="14" t="s">
        <v>178</v>
      </c>
      <c r="AW1100" s="14" t="s">
        <v>33</v>
      </c>
      <c r="AX1100" s="14" t="s">
        <v>84</v>
      </c>
      <c r="AY1100" s="266" t="s">
        <v>171</v>
      </c>
    </row>
    <row r="1101" s="2" customFormat="1" ht="16.5" customHeight="1">
      <c r="A1101" s="38"/>
      <c r="B1101" s="39"/>
      <c r="C1101" s="267" t="s">
        <v>1616</v>
      </c>
      <c r="D1101" s="267" t="s">
        <v>304</v>
      </c>
      <c r="E1101" s="268" t="s">
        <v>1617</v>
      </c>
      <c r="F1101" s="269" t="s">
        <v>1618</v>
      </c>
      <c r="G1101" s="270" t="s">
        <v>176</v>
      </c>
      <c r="H1101" s="271">
        <v>22.949999999999999</v>
      </c>
      <c r="I1101" s="272"/>
      <c r="J1101" s="273">
        <f>ROUND(I1101*H1101,2)</f>
        <v>0</v>
      </c>
      <c r="K1101" s="269" t="s">
        <v>270</v>
      </c>
      <c r="L1101" s="274"/>
      <c r="M1101" s="275" t="s">
        <v>1</v>
      </c>
      <c r="N1101" s="276" t="s">
        <v>41</v>
      </c>
      <c r="O1101" s="91"/>
      <c r="P1101" s="235">
        <f>O1101*H1101</f>
        <v>0</v>
      </c>
      <c r="Q1101" s="235">
        <v>0</v>
      </c>
      <c r="R1101" s="235">
        <f>Q1101*H1101</f>
        <v>0</v>
      </c>
      <c r="S1101" s="235">
        <v>0</v>
      </c>
      <c r="T1101" s="236">
        <f>S1101*H1101</f>
        <v>0</v>
      </c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R1101" s="237" t="s">
        <v>271</v>
      </c>
      <c r="AT1101" s="237" t="s">
        <v>304</v>
      </c>
      <c r="AU1101" s="237" t="s">
        <v>86</v>
      </c>
      <c r="AY1101" s="17" t="s">
        <v>171</v>
      </c>
      <c r="BE1101" s="238">
        <f>IF(N1101="základní",J1101,0)</f>
        <v>0</v>
      </c>
      <c r="BF1101" s="238">
        <f>IF(N1101="snížená",J1101,0)</f>
        <v>0</v>
      </c>
      <c r="BG1101" s="238">
        <f>IF(N1101="zákl. přenesená",J1101,0)</f>
        <v>0</v>
      </c>
      <c r="BH1101" s="238">
        <f>IF(N1101="sníž. přenesená",J1101,0)</f>
        <v>0</v>
      </c>
      <c r="BI1101" s="238">
        <f>IF(N1101="nulová",J1101,0)</f>
        <v>0</v>
      </c>
      <c r="BJ1101" s="17" t="s">
        <v>84</v>
      </c>
      <c r="BK1101" s="238">
        <f>ROUND(I1101*H1101,2)</f>
        <v>0</v>
      </c>
      <c r="BL1101" s="17" t="s">
        <v>227</v>
      </c>
      <c r="BM1101" s="237" t="s">
        <v>1619</v>
      </c>
    </row>
    <row r="1102" s="2" customFormat="1" ht="16.5" customHeight="1">
      <c r="A1102" s="38"/>
      <c r="B1102" s="39"/>
      <c r="C1102" s="226" t="s">
        <v>935</v>
      </c>
      <c r="D1102" s="226" t="s">
        <v>173</v>
      </c>
      <c r="E1102" s="227" t="s">
        <v>1620</v>
      </c>
      <c r="F1102" s="228" t="s">
        <v>1621</v>
      </c>
      <c r="G1102" s="229" t="s">
        <v>536</v>
      </c>
      <c r="H1102" s="230">
        <v>9</v>
      </c>
      <c r="I1102" s="231"/>
      <c r="J1102" s="232">
        <f>ROUND(I1102*H1102,2)</f>
        <v>0</v>
      </c>
      <c r="K1102" s="228" t="s">
        <v>270</v>
      </c>
      <c r="L1102" s="44"/>
      <c r="M1102" s="233" t="s">
        <v>1</v>
      </c>
      <c r="N1102" s="234" t="s">
        <v>41</v>
      </c>
      <c r="O1102" s="91"/>
      <c r="P1102" s="235">
        <f>O1102*H1102</f>
        <v>0</v>
      </c>
      <c r="Q1102" s="235">
        <v>0</v>
      </c>
      <c r="R1102" s="235">
        <f>Q1102*H1102</f>
        <v>0</v>
      </c>
      <c r="S1102" s="235">
        <v>0</v>
      </c>
      <c r="T1102" s="236">
        <f>S1102*H1102</f>
        <v>0</v>
      </c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R1102" s="237" t="s">
        <v>227</v>
      </c>
      <c r="AT1102" s="237" t="s">
        <v>173</v>
      </c>
      <c r="AU1102" s="237" t="s">
        <v>86</v>
      </c>
      <c r="AY1102" s="17" t="s">
        <v>171</v>
      </c>
      <c r="BE1102" s="238">
        <f>IF(N1102="základní",J1102,0)</f>
        <v>0</v>
      </c>
      <c r="BF1102" s="238">
        <f>IF(N1102="snížená",J1102,0)</f>
        <v>0</v>
      </c>
      <c r="BG1102" s="238">
        <f>IF(N1102="zákl. přenesená",J1102,0)</f>
        <v>0</v>
      </c>
      <c r="BH1102" s="238">
        <f>IF(N1102="sníž. přenesená",J1102,0)</f>
        <v>0</v>
      </c>
      <c r="BI1102" s="238">
        <f>IF(N1102="nulová",J1102,0)</f>
        <v>0</v>
      </c>
      <c r="BJ1102" s="17" t="s">
        <v>84</v>
      </c>
      <c r="BK1102" s="238">
        <f>ROUND(I1102*H1102,2)</f>
        <v>0</v>
      </c>
      <c r="BL1102" s="17" t="s">
        <v>227</v>
      </c>
      <c r="BM1102" s="237" t="s">
        <v>1622</v>
      </c>
    </row>
    <row r="1103" s="2" customFormat="1" ht="24.15" customHeight="1">
      <c r="A1103" s="38"/>
      <c r="B1103" s="39"/>
      <c r="C1103" s="226" t="s">
        <v>1623</v>
      </c>
      <c r="D1103" s="226" t="s">
        <v>173</v>
      </c>
      <c r="E1103" s="227" t="s">
        <v>1624</v>
      </c>
      <c r="F1103" s="228" t="s">
        <v>1625</v>
      </c>
      <c r="G1103" s="229" t="s">
        <v>536</v>
      </c>
      <c r="H1103" s="230">
        <v>1</v>
      </c>
      <c r="I1103" s="231"/>
      <c r="J1103" s="232">
        <f>ROUND(I1103*H1103,2)</f>
        <v>0</v>
      </c>
      <c r="K1103" s="228" t="s">
        <v>270</v>
      </c>
      <c r="L1103" s="44"/>
      <c r="M1103" s="233" t="s">
        <v>1</v>
      </c>
      <c r="N1103" s="234" t="s">
        <v>41</v>
      </c>
      <c r="O1103" s="91"/>
      <c r="P1103" s="235">
        <f>O1103*H1103</f>
        <v>0</v>
      </c>
      <c r="Q1103" s="235">
        <v>0</v>
      </c>
      <c r="R1103" s="235">
        <f>Q1103*H1103</f>
        <v>0</v>
      </c>
      <c r="S1103" s="235">
        <v>0</v>
      </c>
      <c r="T1103" s="236">
        <f>S1103*H1103</f>
        <v>0</v>
      </c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R1103" s="237" t="s">
        <v>227</v>
      </c>
      <c r="AT1103" s="237" t="s">
        <v>173</v>
      </c>
      <c r="AU1103" s="237" t="s">
        <v>86</v>
      </c>
      <c r="AY1103" s="17" t="s">
        <v>171</v>
      </c>
      <c r="BE1103" s="238">
        <f>IF(N1103="základní",J1103,0)</f>
        <v>0</v>
      </c>
      <c r="BF1103" s="238">
        <f>IF(N1103="snížená",J1103,0)</f>
        <v>0</v>
      </c>
      <c r="BG1103" s="238">
        <f>IF(N1103="zákl. přenesená",J1103,0)</f>
        <v>0</v>
      </c>
      <c r="BH1103" s="238">
        <f>IF(N1103="sníž. přenesená",J1103,0)</f>
        <v>0</v>
      </c>
      <c r="BI1103" s="238">
        <f>IF(N1103="nulová",J1103,0)</f>
        <v>0</v>
      </c>
      <c r="BJ1103" s="17" t="s">
        <v>84</v>
      </c>
      <c r="BK1103" s="238">
        <f>ROUND(I1103*H1103,2)</f>
        <v>0</v>
      </c>
      <c r="BL1103" s="17" t="s">
        <v>227</v>
      </c>
      <c r="BM1103" s="237" t="s">
        <v>1626</v>
      </c>
    </row>
    <row r="1104" s="2" customFormat="1" ht="24.15" customHeight="1">
      <c r="A1104" s="38"/>
      <c r="B1104" s="39"/>
      <c r="C1104" s="226" t="s">
        <v>940</v>
      </c>
      <c r="D1104" s="226" t="s">
        <v>173</v>
      </c>
      <c r="E1104" s="227" t="s">
        <v>1627</v>
      </c>
      <c r="F1104" s="228" t="s">
        <v>1628</v>
      </c>
      <c r="G1104" s="229" t="s">
        <v>536</v>
      </c>
      <c r="H1104" s="230">
        <v>1</v>
      </c>
      <c r="I1104" s="231"/>
      <c r="J1104" s="232">
        <f>ROUND(I1104*H1104,2)</f>
        <v>0</v>
      </c>
      <c r="K1104" s="228" t="s">
        <v>270</v>
      </c>
      <c r="L1104" s="44"/>
      <c r="M1104" s="233" t="s">
        <v>1</v>
      </c>
      <c r="N1104" s="234" t="s">
        <v>41</v>
      </c>
      <c r="O1104" s="91"/>
      <c r="P1104" s="235">
        <f>O1104*H1104</f>
        <v>0</v>
      </c>
      <c r="Q1104" s="235">
        <v>0</v>
      </c>
      <c r="R1104" s="235">
        <f>Q1104*H1104</f>
        <v>0</v>
      </c>
      <c r="S1104" s="235">
        <v>0</v>
      </c>
      <c r="T1104" s="236">
        <f>S1104*H1104</f>
        <v>0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237" t="s">
        <v>227</v>
      </c>
      <c r="AT1104" s="237" t="s">
        <v>173</v>
      </c>
      <c r="AU1104" s="237" t="s">
        <v>86</v>
      </c>
      <c r="AY1104" s="17" t="s">
        <v>171</v>
      </c>
      <c r="BE1104" s="238">
        <f>IF(N1104="základní",J1104,0)</f>
        <v>0</v>
      </c>
      <c r="BF1104" s="238">
        <f>IF(N1104="snížená",J1104,0)</f>
        <v>0</v>
      </c>
      <c r="BG1104" s="238">
        <f>IF(N1104="zákl. přenesená",J1104,0)</f>
        <v>0</v>
      </c>
      <c r="BH1104" s="238">
        <f>IF(N1104="sníž. přenesená",J1104,0)</f>
        <v>0</v>
      </c>
      <c r="BI1104" s="238">
        <f>IF(N1104="nulová",J1104,0)</f>
        <v>0</v>
      </c>
      <c r="BJ1104" s="17" t="s">
        <v>84</v>
      </c>
      <c r="BK1104" s="238">
        <f>ROUND(I1104*H1104,2)</f>
        <v>0</v>
      </c>
      <c r="BL1104" s="17" t="s">
        <v>227</v>
      </c>
      <c r="BM1104" s="237" t="s">
        <v>1629</v>
      </c>
    </row>
    <row r="1105" s="2" customFormat="1" ht="24.15" customHeight="1">
      <c r="A1105" s="38"/>
      <c r="B1105" s="39"/>
      <c r="C1105" s="226" t="s">
        <v>1630</v>
      </c>
      <c r="D1105" s="226" t="s">
        <v>173</v>
      </c>
      <c r="E1105" s="227" t="s">
        <v>1631</v>
      </c>
      <c r="F1105" s="228" t="s">
        <v>1632</v>
      </c>
      <c r="G1105" s="229" t="s">
        <v>536</v>
      </c>
      <c r="H1105" s="230">
        <v>1</v>
      </c>
      <c r="I1105" s="231"/>
      <c r="J1105" s="232">
        <f>ROUND(I1105*H1105,2)</f>
        <v>0</v>
      </c>
      <c r="K1105" s="228" t="s">
        <v>270</v>
      </c>
      <c r="L1105" s="44"/>
      <c r="M1105" s="233" t="s">
        <v>1</v>
      </c>
      <c r="N1105" s="234" t="s">
        <v>41</v>
      </c>
      <c r="O1105" s="91"/>
      <c r="P1105" s="235">
        <f>O1105*H1105</f>
        <v>0</v>
      </c>
      <c r="Q1105" s="235">
        <v>0</v>
      </c>
      <c r="R1105" s="235">
        <f>Q1105*H1105</f>
        <v>0</v>
      </c>
      <c r="S1105" s="235">
        <v>0</v>
      </c>
      <c r="T1105" s="236">
        <f>S1105*H1105</f>
        <v>0</v>
      </c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R1105" s="237" t="s">
        <v>227</v>
      </c>
      <c r="AT1105" s="237" t="s">
        <v>173</v>
      </c>
      <c r="AU1105" s="237" t="s">
        <v>86</v>
      </c>
      <c r="AY1105" s="17" t="s">
        <v>171</v>
      </c>
      <c r="BE1105" s="238">
        <f>IF(N1105="základní",J1105,0)</f>
        <v>0</v>
      </c>
      <c r="BF1105" s="238">
        <f>IF(N1105="snížená",J1105,0)</f>
        <v>0</v>
      </c>
      <c r="BG1105" s="238">
        <f>IF(N1105="zákl. přenesená",J1105,0)</f>
        <v>0</v>
      </c>
      <c r="BH1105" s="238">
        <f>IF(N1105="sníž. přenesená",J1105,0)</f>
        <v>0</v>
      </c>
      <c r="BI1105" s="238">
        <f>IF(N1105="nulová",J1105,0)</f>
        <v>0</v>
      </c>
      <c r="BJ1105" s="17" t="s">
        <v>84</v>
      </c>
      <c r="BK1105" s="238">
        <f>ROUND(I1105*H1105,2)</f>
        <v>0</v>
      </c>
      <c r="BL1105" s="17" t="s">
        <v>227</v>
      </c>
      <c r="BM1105" s="237" t="s">
        <v>1633</v>
      </c>
    </row>
    <row r="1106" s="2" customFormat="1" ht="16.5" customHeight="1">
      <c r="A1106" s="38"/>
      <c r="B1106" s="39"/>
      <c r="C1106" s="226" t="s">
        <v>946</v>
      </c>
      <c r="D1106" s="226" t="s">
        <v>173</v>
      </c>
      <c r="E1106" s="227" t="s">
        <v>1634</v>
      </c>
      <c r="F1106" s="228" t="s">
        <v>1635</v>
      </c>
      <c r="G1106" s="229" t="s">
        <v>536</v>
      </c>
      <c r="H1106" s="230">
        <v>2</v>
      </c>
      <c r="I1106" s="231"/>
      <c r="J1106" s="232">
        <f>ROUND(I1106*H1106,2)</f>
        <v>0</v>
      </c>
      <c r="K1106" s="228" t="s">
        <v>270</v>
      </c>
      <c r="L1106" s="44"/>
      <c r="M1106" s="233" t="s">
        <v>1</v>
      </c>
      <c r="N1106" s="234" t="s">
        <v>41</v>
      </c>
      <c r="O1106" s="91"/>
      <c r="P1106" s="235">
        <f>O1106*H1106</f>
        <v>0</v>
      </c>
      <c r="Q1106" s="235">
        <v>0</v>
      </c>
      <c r="R1106" s="235">
        <f>Q1106*H1106</f>
        <v>0</v>
      </c>
      <c r="S1106" s="235">
        <v>0</v>
      </c>
      <c r="T1106" s="236">
        <f>S1106*H1106</f>
        <v>0</v>
      </c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R1106" s="237" t="s">
        <v>227</v>
      </c>
      <c r="AT1106" s="237" t="s">
        <v>173</v>
      </c>
      <c r="AU1106" s="237" t="s">
        <v>86</v>
      </c>
      <c r="AY1106" s="17" t="s">
        <v>171</v>
      </c>
      <c r="BE1106" s="238">
        <f>IF(N1106="základní",J1106,0)</f>
        <v>0</v>
      </c>
      <c r="BF1106" s="238">
        <f>IF(N1106="snížená",J1106,0)</f>
        <v>0</v>
      </c>
      <c r="BG1106" s="238">
        <f>IF(N1106="zákl. přenesená",J1106,0)</f>
        <v>0</v>
      </c>
      <c r="BH1106" s="238">
        <f>IF(N1106="sníž. přenesená",J1106,0)</f>
        <v>0</v>
      </c>
      <c r="BI1106" s="238">
        <f>IF(N1106="nulová",J1106,0)</f>
        <v>0</v>
      </c>
      <c r="BJ1106" s="17" t="s">
        <v>84</v>
      </c>
      <c r="BK1106" s="238">
        <f>ROUND(I1106*H1106,2)</f>
        <v>0</v>
      </c>
      <c r="BL1106" s="17" t="s">
        <v>227</v>
      </c>
      <c r="BM1106" s="237" t="s">
        <v>1636</v>
      </c>
    </row>
    <row r="1107" s="2" customFormat="1" ht="24.15" customHeight="1">
      <c r="A1107" s="38"/>
      <c r="B1107" s="39"/>
      <c r="C1107" s="226" t="s">
        <v>1637</v>
      </c>
      <c r="D1107" s="226" t="s">
        <v>173</v>
      </c>
      <c r="E1107" s="227" t="s">
        <v>1638</v>
      </c>
      <c r="F1107" s="228" t="s">
        <v>1639</v>
      </c>
      <c r="G1107" s="229" t="s">
        <v>536</v>
      </c>
      <c r="H1107" s="230">
        <v>1</v>
      </c>
      <c r="I1107" s="231"/>
      <c r="J1107" s="232">
        <f>ROUND(I1107*H1107,2)</f>
        <v>0</v>
      </c>
      <c r="K1107" s="228" t="s">
        <v>270</v>
      </c>
      <c r="L1107" s="44"/>
      <c r="M1107" s="233" t="s">
        <v>1</v>
      </c>
      <c r="N1107" s="234" t="s">
        <v>41</v>
      </c>
      <c r="O1107" s="91"/>
      <c r="P1107" s="235">
        <f>O1107*H1107</f>
        <v>0</v>
      </c>
      <c r="Q1107" s="235">
        <v>0</v>
      </c>
      <c r="R1107" s="235">
        <f>Q1107*H1107</f>
        <v>0</v>
      </c>
      <c r="S1107" s="235">
        <v>0</v>
      </c>
      <c r="T1107" s="236">
        <f>S1107*H1107</f>
        <v>0</v>
      </c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R1107" s="237" t="s">
        <v>227</v>
      </c>
      <c r="AT1107" s="237" t="s">
        <v>173</v>
      </c>
      <c r="AU1107" s="237" t="s">
        <v>86</v>
      </c>
      <c r="AY1107" s="17" t="s">
        <v>171</v>
      </c>
      <c r="BE1107" s="238">
        <f>IF(N1107="základní",J1107,0)</f>
        <v>0</v>
      </c>
      <c r="BF1107" s="238">
        <f>IF(N1107="snížená",J1107,0)</f>
        <v>0</v>
      </c>
      <c r="BG1107" s="238">
        <f>IF(N1107="zákl. přenesená",J1107,0)</f>
        <v>0</v>
      </c>
      <c r="BH1107" s="238">
        <f>IF(N1107="sníž. přenesená",J1107,0)</f>
        <v>0</v>
      </c>
      <c r="BI1107" s="238">
        <f>IF(N1107="nulová",J1107,0)</f>
        <v>0</v>
      </c>
      <c r="BJ1107" s="17" t="s">
        <v>84</v>
      </c>
      <c r="BK1107" s="238">
        <f>ROUND(I1107*H1107,2)</f>
        <v>0</v>
      </c>
      <c r="BL1107" s="17" t="s">
        <v>227</v>
      </c>
      <c r="BM1107" s="237" t="s">
        <v>1640</v>
      </c>
    </row>
    <row r="1108" s="2" customFormat="1" ht="16.5" customHeight="1">
      <c r="A1108" s="38"/>
      <c r="B1108" s="39"/>
      <c r="C1108" s="226" t="s">
        <v>951</v>
      </c>
      <c r="D1108" s="226" t="s">
        <v>173</v>
      </c>
      <c r="E1108" s="227" t="s">
        <v>1641</v>
      </c>
      <c r="F1108" s="228" t="s">
        <v>1642</v>
      </c>
      <c r="G1108" s="229" t="s">
        <v>536</v>
      </c>
      <c r="H1108" s="230">
        <v>1</v>
      </c>
      <c r="I1108" s="231"/>
      <c r="J1108" s="232">
        <f>ROUND(I1108*H1108,2)</f>
        <v>0</v>
      </c>
      <c r="K1108" s="228" t="s">
        <v>270</v>
      </c>
      <c r="L1108" s="44"/>
      <c r="M1108" s="233" t="s">
        <v>1</v>
      </c>
      <c r="N1108" s="234" t="s">
        <v>41</v>
      </c>
      <c r="O1108" s="91"/>
      <c r="P1108" s="235">
        <f>O1108*H1108</f>
        <v>0</v>
      </c>
      <c r="Q1108" s="235">
        <v>0</v>
      </c>
      <c r="R1108" s="235">
        <f>Q1108*H1108</f>
        <v>0</v>
      </c>
      <c r="S1108" s="235">
        <v>0</v>
      </c>
      <c r="T1108" s="236">
        <f>S1108*H1108</f>
        <v>0</v>
      </c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R1108" s="237" t="s">
        <v>227</v>
      </c>
      <c r="AT1108" s="237" t="s">
        <v>173</v>
      </c>
      <c r="AU1108" s="237" t="s">
        <v>86</v>
      </c>
      <c r="AY1108" s="17" t="s">
        <v>171</v>
      </c>
      <c r="BE1108" s="238">
        <f>IF(N1108="základní",J1108,0)</f>
        <v>0</v>
      </c>
      <c r="BF1108" s="238">
        <f>IF(N1108="snížená",J1108,0)</f>
        <v>0</v>
      </c>
      <c r="BG1108" s="238">
        <f>IF(N1108="zákl. přenesená",J1108,0)</f>
        <v>0</v>
      </c>
      <c r="BH1108" s="238">
        <f>IF(N1108="sníž. přenesená",J1108,0)</f>
        <v>0</v>
      </c>
      <c r="BI1108" s="238">
        <f>IF(N1108="nulová",J1108,0)</f>
        <v>0</v>
      </c>
      <c r="BJ1108" s="17" t="s">
        <v>84</v>
      </c>
      <c r="BK1108" s="238">
        <f>ROUND(I1108*H1108,2)</f>
        <v>0</v>
      </c>
      <c r="BL1108" s="17" t="s">
        <v>227</v>
      </c>
      <c r="BM1108" s="237" t="s">
        <v>1643</v>
      </c>
    </row>
    <row r="1109" s="2" customFormat="1" ht="24.15" customHeight="1">
      <c r="A1109" s="38"/>
      <c r="B1109" s="39"/>
      <c r="C1109" s="226" t="s">
        <v>1644</v>
      </c>
      <c r="D1109" s="226" t="s">
        <v>173</v>
      </c>
      <c r="E1109" s="227" t="s">
        <v>1645</v>
      </c>
      <c r="F1109" s="228" t="s">
        <v>1646</v>
      </c>
      <c r="G1109" s="229" t="s">
        <v>536</v>
      </c>
      <c r="H1109" s="230">
        <v>6</v>
      </c>
      <c r="I1109" s="231"/>
      <c r="J1109" s="232">
        <f>ROUND(I1109*H1109,2)</f>
        <v>0</v>
      </c>
      <c r="K1109" s="228" t="s">
        <v>177</v>
      </c>
      <c r="L1109" s="44"/>
      <c r="M1109" s="233" t="s">
        <v>1</v>
      </c>
      <c r="N1109" s="234" t="s">
        <v>41</v>
      </c>
      <c r="O1109" s="91"/>
      <c r="P1109" s="235">
        <f>O1109*H1109</f>
        <v>0</v>
      </c>
      <c r="Q1109" s="235">
        <v>0</v>
      </c>
      <c r="R1109" s="235">
        <f>Q1109*H1109</f>
        <v>0</v>
      </c>
      <c r="S1109" s="235">
        <v>0.00040000000000000002</v>
      </c>
      <c r="T1109" s="236">
        <f>S1109*H1109</f>
        <v>0.0024000000000000002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237" t="s">
        <v>227</v>
      </c>
      <c r="AT1109" s="237" t="s">
        <v>173</v>
      </c>
      <c r="AU1109" s="237" t="s">
        <v>86</v>
      </c>
      <c r="AY1109" s="17" t="s">
        <v>171</v>
      </c>
      <c r="BE1109" s="238">
        <f>IF(N1109="základní",J1109,0)</f>
        <v>0</v>
      </c>
      <c r="BF1109" s="238">
        <f>IF(N1109="snížená",J1109,0)</f>
        <v>0</v>
      </c>
      <c r="BG1109" s="238">
        <f>IF(N1109="zákl. přenesená",J1109,0)</f>
        <v>0</v>
      </c>
      <c r="BH1109" s="238">
        <f>IF(N1109="sníž. přenesená",J1109,0)</f>
        <v>0</v>
      </c>
      <c r="BI1109" s="238">
        <f>IF(N1109="nulová",J1109,0)</f>
        <v>0</v>
      </c>
      <c r="BJ1109" s="17" t="s">
        <v>84</v>
      </c>
      <c r="BK1109" s="238">
        <f>ROUND(I1109*H1109,2)</f>
        <v>0</v>
      </c>
      <c r="BL1109" s="17" t="s">
        <v>227</v>
      </c>
      <c r="BM1109" s="237" t="s">
        <v>1647</v>
      </c>
    </row>
    <row r="1110" s="2" customFormat="1">
      <c r="A1110" s="38"/>
      <c r="B1110" s="39"/>
      <c r="C1110" s="40"/>
      <c r="D1110" s="239" t="s">
        <v>179</v>
      </c>
      <c r="E1110" s="40"/>
      <c r="F1110" s="240" t="s">
        <v>1648</v>
      </c>
      <c r="G1110" s="40"/>
      <c r="H1110" s="40"/>
      <c r="I1110" s="241"/>
      <c r="J1110" s="40"/>
      <c r="K1110" s="40"/>
      <c r="L1110" s="44"/>
      <c r="M1110" s="242"/>
      <c r="N1110" s="243"/>
      <c r="O1110" s="91"/>
      <c r="P1110" s="91"/>
      <c r="Q1110" s="91"/>
      <c r="R1110" s="91"/>
      <c r="S1110" s="91"/>
      <c r="T1110" s="92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T1110" s="17" t="s">
        <v>179</v>
      </c>
      <c r="AU1110" s="17" t="s">
        <v>86</v>
      </c>
    </row>
    <row r="1111" s="13" customFormat="1">
      <c r="A1111" s="13"/>
      <c r="B1111" s="244"/>
      <c r="C1111" s="245"/>
      <c r="D1111" s="246" t="s">
        <v>181</v>
      </c>
      <c r="E1111" s="247" t="s">
        <v>1</v>
      </c>
      <c r="F1111" s="248" t="s">
        <v>1649</v>
      </c>
      <c r="G1111" s="245"/>
      <c r="H1111" s="249">
        <v>6</v>
      </c>
      <c r="I1111" s="250"/>
      <c r="J1111" s="245"/>
      <c r="K1111" s="245"/>
      <c r="L1111" s="251"/>
      <c r="M1111" s="252"/>
      <c r="N1111" s="253"/>
      <c r="O1111" s="253"/>
      <c r="P1111" s="253"/>
      <c r="Q1111" s="253"/>
      <c r="R1111" s="253"/>
      <c r="S1111" s="253"/>
      <c r="T1111" s="254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55" t="s">
        <v>181</v>
      </c>
      <c r="AU1111" s="255" t="s">
        <v>86</v>
      </c>
      <c r="AV1111" s="13" t="s">
        <v>86</v>
      </c>
      <c r="AW1111" s="13" t="s">
        <v>33</v>
      </c>
      <c r="AX1111" s="13" t="s">
        <v>76</v>
      </c>
      <c r="AY1111" s="255" t="s">
        <v>171</v>
      </c>
    </row>
    <row r="1112" s="14" customFormat="1">
      <c r="A1112" s="14"/>
      <c r="B1112" s="256"/>
      <c r="C1112" s="257"/>
      <c r="D1112" s="246" t="s">
        <v>181</v>
      </c>
      <c r="E1112" s="258" t="s">
        <v>1</v>
      </c>
      <c r="F1112" s="259" t="s">
        <v>189</v>
      </c>
      <c r="G1112" s="257"/>
      <c r="H1112" s="260">
        <v>6</v>
      </c>
      <c r="I1112" s="261"/>
      <c r="J1112" s="257"/>
      <c r="K1112" s="257"/>
      <c r="L1112" s="262"/>
      <c r="M1112" s="263"/>
      <c r="N1112" s="264"/>
      <c r="O1112" s="264"/>
      <c r="P1112" s="264"/>
      <c r="Q1112" s="264"/>
      <c r="R1112" s="264"/>
      <c r="S1112" s="264"/>
      <c r="T1112" s="265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66" t="s">
        <v>181</v>
      </c>
      <c r="AU1112" s="266" t="s">
        <v>86</v>
      </c>
      <c r="AV1112" s="14" t="s">
        <v>178</v>
      </c>
      <c r="AW1112" s="14" t="s">
        <v>33</v>
      </c>
      <c r="AX1112" s="14" t="s">
        <v>84</v>
      </c>
      <c r="AY1112" s="266" t="s">
        <v>171</v>
      </c>
    </row>
    <row r="1113" s="2" customFormat="1" ht="24.15" customHeight="1">
      <c r="A1113" s="38"/>
      <c r="B1113" s="39"/>
      <c r="C1113" s="226" t="s">
        <v>954</v>
      </c>
      <c r="D1113" s="226" t="s">
        <v>173</v>
      </c>
      <c r="E1113" s="227" t="s">
        <v>1650</v>
      </c>
      <c r="F1113" s="228" t="s">
        <v>1651</v>
      </c>
      <c r="G1113" s="229" t="s">
        <v>536</v>
      </c>
      <c r="H1113" s="230">
        <v>1</v>
      </c>
      <c r="I1113" s="231"/>
      <c r="J1113" s="232">
        <f>ROUND(I1113*H1113,2)</f>
        <v>0</v>
      </c>
      <c r="K1113" s="228" t="s">
        <v>177</v>
      </c>
      <c r="L1113" s="44"/>
      <c r="M1113" s="233" t="s">
        <v>1</v>
      </c>
      <c r="N1113" s="234" t="s">
        <v>41</v>
      </c>
      <c r="O1113" s="91"/>
      <c r="P1113" s="235">
        <f>O1113*H1113</f>
        <v>0</v>
      </c>
      <c r="Q1113" s="235">
        <v>0</v>
      </c>
      <c r="R1113" s="235">
        <f>Q1113*H1113</f>
        <v>0</v>
      </c>
      <c r="S1113" s="235">
        <v>0.050000000000000003</v>
      </c>
      <c r="T1113" s="236">
        <f>S1113*H1113</f>
        <v>0.050000000000000003</v>
      </c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R1113" s="237" t="s">
        <v>227</v>
      </c>
      <c r="AT1113" s="237" t="s">
        <v>173</v>
      </c>
      <c r="AU1113" s="237" t="s">
        <v>86</v>
      </c>
      <c r="AY1113" s="17" t="s">
        <v>171</v>
      </c>
      <c r="BE1113" s="238">
        <f>IF(N1113="základní",J1113,0)</f>
        <v>0</v>
      </c>
      <c r="BF1113" s="238">
        <f>IF(N1113="snížená",J1113,0)</f>
        <v>0</v>
      </c>
      <c r="BG1113" s="238">
        <f>IF(N1113="zákl. přenesená",J1113,0)</f>
        <v>0</v>
      </c>
      <c r="BH1113" s="238">
        <f>IF(N1113="sníž. přenesená",J1113,0)</f>
        <v>0</v>
      </c>
      <c r="BI1113" s="238">
        <f>IF(N1113="nulová",J1113,0)</f>
        <v>0</v>
      </c>
      <c r="BJ1113" s="17" t="s">
        <v>84</v>
      </c>
      <c r="BK1113" s="238">
        <f>ROUND(I1113*H1113,2)</f>
        <v>0</v>
      </c>
      <c r="BL1113" s="17" t="s">
        <v>227</v>
      </c>
      <c r="BM1113" s="237" t="s">
        <v>1652</v>
      </c>
    </row>
    <row r="1114" s="2" customFormat="1">
      <c r="A1114" s="38"/>
      <c r="B1114" s="39"/>
      <c r="C1114" s="40"/>
      <c r="D1114" s="239" t="s">
        <v>179</v>
      </c>
      <c r="E1114" s="40"/>
      <c r="F1114" s="240" t="s">
        <v>1653</v>
      </c>
      <c r="G1114" s="40"/>
      <c r="H1114" s="40"/>
      <c r="I1114" s="241"/>
      <c r="J1114" s="40"/>
      <c r="K1114" s="40"/>
      <c r="L1114" s="44"/>
      <c r="M1114" s="242"/>
      <c r="N1114" s="243"/>
      <c r="O1114" s="91"/>
      <c r="P1114" s="91"/>
      <c r="Q1114" s="91"/>
      <c r="R1114" s="91"/>
      <c r="S1114" s="91"/>
      <c r="T1114" s="92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T1114" s="17" t="s">
        <v>179</v>
      </c>
      <c r="AU1114" s="17" t="s">
        <v>86</v>
      </c>
    </row>
    <row r="1115" s="13" customFormat="1">
      <c r="A1115" s="13"/>
      <c r="B1115" s="244"/>
      <c r="C1115" s="245"/>
      <c r="D1115" s="246" t="s">
        <v>181</v>
      </c>
      <c r="E1115" s="247" t="s">
        <v>1</v>
      </c>
      <c r="F1115" s="248" t="s">
        <v>1654</v>
      </c>
      <c r="G1115" s="245"/>
      <c r="H1115" s="249">
        <v>1</v>
      </c>
      <c r="I1115" s="250"/>
      <c r="J1115" s="245"/>
      <c r="K1115" s="245"/>
      <c r="L1115" s="251"/>
      <c r="M1115" s="252"/>
      <c r="N1115" s="253"/>
      <c r="O1115" s="253"/>
      <c r="P1115" s="253"/>
      <c r="Q1115" s="253"/>
      <c r="R1115" s="253"/>
      <c r="S1115" s="253"/>
      <c r="T1115" s="254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55" t="s">
        <v>181</v>
      </c>
      <c r="AU1115" s="255" t="s">
        <v>86</v>
      </c>
      <c r="AV1115" s="13" t="s">
        <v>86</v>
      </c>
      <c r="AW1115" s="13" t="s">
        <v>33</v>
      </c>
      <c r="AX1115" s="13" t="s">
        <v>76</v>
      </c>
      <c r="AY1115" s="255" t="s">
        <v>171</v>
      </c>
    </row>
    <row r="1116" s="14" customFormat="1">
      <c r="A1116" s="14"/>
      <c r="B1116" s="256"/>
      <c r="C1116" s="257"/>
      <c r="D1116" s="246" t="s">
        <v>181</v>
      </c>
      <c r="E1116" s="258" t="s">
        <v>1</v>
      </c>
      <c r="F1116" s="259" t="s">
        <v>189</v>
      </c>
      <c r="G1116" s="257"/>
      <c r="H1116" s="260">
        <v>1</v>
      </c>
      <c r="I1116" s="261"/>
      <c r="J1116" s="257"/>
      <c r="K1116" s="257"/>
      <c r="L1116" s="262"/>
      <c r="M1116" s="263"/>
      <c r="N1116" s="264"/>
      <c r="O1116" s="264"/>
      <c r="P1116" s="264"/>
      <c r="Q1116" s="264"/>
      <c r="R1116" s="264"/>
      <c r="S1116" s="264"/>
      <c r="T1116" s="265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66" t="s">
        <v>181</v>
      </c>
      <c r="AU1116" s="266" t="s">
        <v>86</v>
      </c>
      <c r="AV1116" s="14" t="s">
        <v>178</v>
      </c>
      <c r="AW1116" s="14" t="s">
        <v>33</v>
      </c>
      <c r="AX1116" s="14" t="s">
        <v>84</v>
      </c>
      <c r="AY1116" s="266" t="s">
        <v>171</v>
      </c>
    </row>
    <row r="1117" s="2" customFormat="1" ht="24.15" customHeight="1">
      <c r="A1117" s="38"/>
      <c r="B1117" s="39"/>
      <c r="C1117" s="226" t="s">
        <v>1655</v>
      </c>
      <c r="D1117" s="226" t="s">
        <v>173</v>
      </c>
      <c r="E1117" s="227" t="s">
        <v>1656</v>
      </c>
      <c r="F1117" s="228" t="s">
        <v>1657</v>
      </c>
      <c r="G1117" s="229" t="s">
        <v>536</v>
      </c>
      <c r="H1117" s="230">
        <v>1</v>
      </c>
      <c r="I1117" s="231"/>
      <c r="J1117" s="232">
        <f>ROUND(I1117*H1117,2)</f>
        <v>0</v>
      </c>
      <c r="K1117" s="228" t="s">
        <v>270</v>
      </c>
      <c r="L1117" s="44"/>
      <c r="M1117" s="233" t="s">
        <v>1</v>
      </c>
      <c r="N1117" s="234" t="s">
        <v>41</v>
      </c>
      <c r="O1117" s="91"/>
      <c r="P1117" s="235">
        <f>O1117*H1117</f>
        <v>0</v>
      </c>
      <c r="Q1117" s="235">
        <v>0</v>
      </c>
      <c r="R1117" s="235">
        <f>Q1117*H1117</f>
        <v>0</v>
      </c>
      <c r="S1117" s="235">
        <v>0</v>
      </c>
      <c r="T1117" s="236">
        <f>S1117*H1117</f>
        <v>0</v>
      </c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R1117" s="237" t="s">
        <v>227</v>
      </c>
      <c r="AT1117" s="237" t="s">
        <v>173</v>
      </c>
      <c r="AU1117" s="237" t="s">
        <v>86</v>
      </c>
      <c r="AY1117" s="17" t="s">
        <v>171</v>
      </c>
      <c r="BE1117" s="238">
        <f>IF(N1117="základní",J1117,0)</f>
        <v>0</v>
      </c>
      <c r="BF1117" s="238">
        <f>IF(N1117="snížená",J1117,0)</f>
        <v>0</v>
      </c>
      <c r="BG1117" s="238">
        <f>IF(N1117="zákl. přenesená",J1117,0)</f>
        <v>0</v>
      </c>
      <c r="BH1117" s="238">
        <f>IF(N1117="sníž. přenesená",J1117,0)</f>
        <v>0</v>
      </c>
      <c r="BI1117" s="238">
        <f>IF(N1117="nulová",J1117,0)</f>
        <v>0</v>
      </c>
      <c r="BJ1117" s="17" t="s">
        <v>84</v>
      </c>
      <c r="BK1117" s="238">
        <f>ROUND(I1117*H1117,2)</f>
        <v>0</v>
      </c>
      <c r="BL1117" s="17" t="s">
        <v>227</v>
      </c>
      <c r="BM1117" s="237" t="s">
        <v>1658</v>
      </c>
    </row>
    <row r="1118" s="2" customFormat="1" ht="24.15" customHeight="1">
      <c r="A1118" s="38"/>
      <c r="B1118" s="39"/>
      <c r="C1118" s="267" t="s">
        <v>961</v>
      </c>
      <c r="D1118" s="267" t="s">
        <v>304</v>
      </c>
      <c r="E1118" s="268" t="s">
        <v>1659</v>
      </c>
      <c r="F1118" s="269" t="s">
        <v>1660</v>
      </c>
      <c r="G1118" s="270" t="s">
        <v>536</v>
      </c>
      <c r="H1118" s="271">
        <v>1</v>
      </c>
      <c r="I1118" s="272"/>
      <c r="J1118" s="273">
        <f>ROUND(I1118*H1118,2)</f>
        <v>0</v>
      </c>
      <c r="K1118" s="269" t="s">
        <v>177</v>
      </c>
      <c r="L1118" s="274"/>
      <c r="M1118" s="275" t="s">
        <v>1</v>
      </c>
      <c r="N1118" s="276" t="s">
        <v>41</v>
      </c>
      <c r="O1118" s="91"/>
      <c r="P1118" s="235">
        <f>O1118*H1118</f>
        <v>0</v>
      </c>
      <c r="Q1118" s="235">
        <v>0.019199999999999998</v>
      </c>
      <c r="R1118" s="235">
        <f>Q1118*H1118</f>
        <v>0.019199999999999998</v>
      </c>
      <c r="S1118" s="235">
        <v>0</v>
      </c>
      <c r="T1118" s="236">
        <f>S1118*H1118</f>
        <v>0</v>
      </c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R1118" s="237" t="s">
        <v>271</v>
      </c>
      <c r="AT1118" s="237" t="s">
        <v>304</v>
      </c>
      <c r="AU1118" s="237" t="s">
        <v>86</v>
      </c>
      <c r="AY1118" s="17" t="s">
        <v>171</v>
      </c>
      <c r="BE1118" s="238">
        <f>IF(N1118="základní",J1118,0)</f>
        <v>0</v>
      </c>
      <c r="BF1118" s="238">
        <f>IF(N1118="snížená",J1118,0)</f>
        <v>0</v>
      </c>
      <c r="BG1118" s="238">
        <f>IF(N1118="zákl. přenesená",J1118,0)</f>
        <v>0</v>
      </c>
      <c r="BH1118" s="238">
        <f>IF(N1118="sníž. přenesená",J1118,0)</f>
        <v>0</v>
      </c>
      <c r="BI1118" s="238">
        <f>IF(N1118="nulová",J1118,0)</f>
        <v>0</v>
      </c>
      <c r="BJ1118" s="17" t="s">
        <v>84</v>
      </c>
      <c r="BK1118" s="238">
        <f>ROUND(I1118*H1118,2)</f>
        <v>0</v>
      </c>
      <c r="BL1118" s="17" t="s">
        <v>227</v>
      </c>
      <c r="BM1118" s="237" t="s">
        <v>1661</v>
      </c>
    </row>
    <row r="1119" s="2" customFormat="1" ht="24.15" customHeight="1">
      <c r="A1119" s="38"/>
      <c r="B1119" s="39"/>
      <c r="C1119" s="226" t="s">
        <v>1662</v>
      </c>
      <c r="D1119" s="226" t="s">
        <v>173</v>
      </c>
      <c r="E1119" s="227" t="s">
        <v>1663</v>
      </c>
      <c r="F1119" s="228" t="s">
        <v>1664</v>
      </c>
      <c r="G1119" s="229" t="s">
        <v>1665</v>
      </c>
      <c r="H1119" s="230">
        <v>35</v>
      </c>
      <c r="I1119" s="231"/>
      <c r="J1119" s="232">
        <f>ROUND(I1119*H1119,2)</f>
        <v>0</v>
      </c>
      <c r="K1119" s="228" t="s">
        <v>177</v>
      </c>
      <c r="L1119" s="44"/>
      <c r="M1119" s="233" t="s">
        <v>1</v>
      </c>
      <c r="N1119" s="234" t="s">
        <v>41</v>
      </c>
      <c r="O1119" s="91"/>
      <c r="P1119" s="235">
        <f>O1119*H1119</f>
        <v>0</v>
      </c>
      <c r="Q1119" s="235">
        <v>0</v>
      </c>
      <c r="R1119" s="235">
        <f>Q1119*H1119</f>
        <v>0</v>
      </c>
      <c r="S1119" s="235">
        <v>0.001</v>
      </c>
      <c r="T1119" s="236">
        <f>S1119*H1119</f>
        <v>0.035000000000000003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237" t="s">
        <v>227</v>
      </c>
      <c r="AT1119" s="237" t="s">
        <v>173</v>
      </c>
      <c r="AU1119" s="237" t="s">
        <v>86</v>
      </c>
      <c r="AY1119" s="17" t="s">
        <v>171</v>
      </c>
      <c r="BE1119" s="238">
        <f>IF(N1119="základní",J1119,0)</f>
        <v>0</v>
      </c>
      <c r="BF1119" s="238">
        <f>IF(N1119="snížená",J1119,0)</f>
        <v>0</v>
      </c>
      <c r="BG1119" s="238">
        <f>IF(N1119="zákl. přenesená",J1119,0)</f>
        <v>0</v>
      </c>
      <c r="BH1119" s="238">
        <f>IF(N1119="sníž. přenesená",J1119,0)</f>
        <v>0</v>
      </c>
      <c r="BI1119" s="238">
        <f>IF(N1119="nulová",J1119,0)</f>
        <v>0</v>
      </c>
      <c r="BJ1119" s="17" t="s">
        <v>84</v>
      </c>
      <c r="BK1119" s="238">
        <f>ROUND(I1119*H1119,2)</f>
        <v>0</v>
      </c>
      <c r="BL1119" s="17" t="s">
        <v>227</v>
      </c>
      <c r="BM1119" s="237" t="s">
        <v>1666</v>
      </c>
    </row>
    <row r="1120" s="2" customFormat="1">
      <c r="A1120" s="38"/>
      <c r="B1120" s="39"/>
      <c r="C1120" s="40"/>
      <c r="D1120" s="239" t="s">
        <v>179</v>
      </c>
      <c r="E1120" s="40"/>
      <c r="F1120" s="240" t="s">
        <v>1667</v>
      </c>
      <c r="G1120" s="40"/>
      <c r="H1120" s="40"/>
      <c r="I1120" s="241"/>
      <c r="J1120" s="40"/>
      <c r="K1120" s="40"/>
      <c r="L1120" s="44"/>
      <c r="M1120" s="242"/>
      <c r="N1120" s="243"/>
      <c r="O1120" s="91"/>
      <c r="P1120" s="91"/>
      <c r="Q1120" s="91"/>
      <c r="R1120" s="91"/>
      <c r="S1120" s="91"/>
      <c r="T1120" s="92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T1120" s="17" t="s">
        <v>179</v>
      </c>
      <c r="AU1120" s="17" t="s">
        <v>86</v>
      </c>
    </row>
    <row r="1121" s="13" customFormat="1">
      <c r="A1121" s="13"/>
      <c r="B1121" s="244"/>
      <c r="C1121" s="245"/>
      <c r="D1121" s="246" t="s">
        <v>181</v>
      </c>
      <c r="E1121" s="247" t="s">
        <v>1</v>
      </c>
      <c r="F1121" s="248" t="s">
        <v>1668</v>
      </c>
      <c r="G1121" s="245"/>
      <c r="H1121" s="249">
        <v>35</v>
      </c>
      <c r="I1121" s="250"/>
      <c r="J1121" s="245"/>
      <c r="K1121" s="245"/>
      <c r="L1121" s="251"/>
      <c r="M1121" s="252"/>
      <c r="N1121" s="253"/>
      <c r="O1121" s="253"/>
      <c r="P1121" s="253"/>
      <c r="Q1121" s="253"/>
      <c r="R1121" s="253"/>
      <c r="S1121" s="253"/>
      <c r="T1121" s="254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55" t="s">
        <v>181</v>
      </c>
      <c r="AU1121" s="255" t="s">
        <v>86</v>
      </c>
      <c r="AV1121" s="13" t="s">
        <v>86</v>
      </c>
      <c r="AW1121" s="13" t="s">
        <v>33</v>
      </c>
      <c r="AX1121" s="13" t="s">
        <v>76</v>
      </c>
      <c r="AY1121" s="255" t="s">
        <v>171</v>
      </c>
    </row>
    <row r="1122" s="14" customFormat="1">
      <c r="A1122" s="14"/>
      <c r="B1122" s="256"/>
      <c r="C1122" s="257"/>
      <c r="D1122" s="246" t="s">
        <v>181</v>
      </c>
      <c r="E1122" s="258" t="s">
        <v>1</v>
      </c>
      <c r="F1122" s="259" t="s">
        <v>189</v>
      </c>
      <c r="G1122" s="257"/>
      <c r="H1122" s="260">
        <v>35</v>
      </c>
      <c r="I1122" s="261"/>
      <c r="J1122" s="257"/>
      <c r="K1122" s="257"/>
      <c r="L1122" s="262"/>
      <c r="M1122" s="263"/>
      <c r="N1122" s="264"/>
      <c r="O1122" s="264"/>
      <c r="P1122" s="264"/>
      <c r="Q1122" s="264"/>
      <c r="R1122" s="264"/>
      <c r="S1122" s="264"/>
      <c r="T1122" s="265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66" t="s">
        <v>181</v>
      </c>
      <c r="AU1122" s="266" t="s">
        <v>86</v>
      </c>
      <c r="AV1122" s="14" t="s">
        <v>178</v>
      </c>
      <c r="AW1122" s="14" t="s">
        <v>33</v>
      </c>
      <c r="AX1122" s="14" t="s">
        <v>84</v>
      </c>
      <c r="AY1122" s="266" t="s">
        <v>171</v>
      </c>
    </row>
    <row r="1123" s="2" customFormat="1" ht="33" customHeight="1">
      <c r="A1123" s="38"/>
      <c r="B1123" s="39"/>
      <c r="C1123" s="226" t="s">
        <v>1669</v>
      </c>
      <c r="D1123" s="226" t="s">
        <v>173</v>
      </c>
      <c r="E1123" s="227" t="s">
        <v>1670</v>
      </c>
      <c r="F1123" s="228" t="s">
        <v>1671</v>
      </c>
      <c r="G1123" s="229" t="s">
        <v>1665</v>
      </c>
      <c r="H1123" s="230">
        <v>130.31999999999999</v>
      </c>
      <c r="I1123" s="231"/>
      <c r="J1123" s="232">
        <f>ROUND(I1123*H1123,2)</f>
        <v>0</v>
      </c>
      <c r="K1123" s="228" t="s">
        <v>177</v>
      </c>
      <c r="L1123" s="44"/>
      <c r="M1123" s="233" t="s">
        <v>1</v>
      </c>
      <c r="N1123" s="234" t="s">
        <v>41</v>
      </c>
      <c r="O1123" s="91"/>
      <c r="P1123" s="235">
        <f>O1123*H1123</f>
        <v>0</v>
      </c>
      <c r="Q1123" s="235">
        <v>0</v>
      </c>
      <c r="R1123" s="235">
        <f>Q1123*H1123</f>
        <v>0</v>
      </c>
      <c r="S1123" s="235">
        <v>0.001</v>
      </c>
      <c r="T1123" s="236">
        <f>S1123*H1123</f>
        <v>0.13031999999999999</v>
      </c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R1123" s="237" t="s">
        <v>227</v>
      </c>
      <c r="AT1123" s="237" t="s">
        <v>173</v>
      </c>
      <c r="AU1123" s="237" t="s">
        <v>86</v>
      </c>
      <c r="AY1123" s="17" t="s">
        <v>171</v>
      </c>
      <c r="BE1123" s="238">
        <f>IF(N1123="základní",J1123,0)</f>
        <v>0</v>
      </c>
      <c r="BF1123" s="238">
        <f>IF(N1123="snížená",J1123,0)</f>
        <v>0</v>
      </c>
      <c r="BG1123" s="238">
        <f>IF(N1123="zákl. přenesená",J1123,0)</f>
        <v>0</v>
      </c>
      <c r="BH1123" s="238">
        <f>IF(N1123="sníž. přenesená",J1123,0)</f>
        <v>0</v>
      </c>
      <c r="BI1123" s="238">
        <f>IF(N1123="nulová",J1123,0)</f>
        <v>0</v>
      </c>
      <c r="BJ1123" s="17" t="s">
        <v>84</v>
      </c>
      <c r="BK1123" s="238">
        <f>ROUND(I1123*H1123,2)</f>
        <v>0</v>
      </c>
      <c r="BL1123" s="17" t="s">
        <v>227</v>
      </c>
      <c r="BM1123" s="237" t="s">
        <v>1672</v>
      </c>
    </row>
    <row r="1124" s="2" customFormat="1">
      <c r="A1124" s="38"/>
      <c r="B1124" s="39"/>
      <c r="C1124" s="40"/>
      <c r="D1124" s="239" t="s">
        <v>179</v>
      </c>
      <c r="E1124" s="40"/>
      <c r="F1124" s="240" t="s">
        <v>1673</v>
      </c>
      <c r="G1124" s="40"/>
      <c r="H1124" s="40"/>
      <c r="I1124" s="241"/>
      <c r="J1124" s="40"/>
      <c r="K1124" s="40"/>
      <c r="L1124" s="44"/>
      <c r="M1124" s="242"/>
      <c r="N1124" s="243"/>
      <c r="O1124" s="91"/>
      <c r="P1124" s="91"/>
      <c r="Q1124" s="91"/>
      <c r="R1124" s="91"/>
      <c r="S1124" s="91"/>
      <c r="T1124" s="92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T1124" s="17" t="s">
        <v>179</v>
      </c>
      <c r="AU1124" s="17" t="s">
        <v>86</v>
      </c>
    </row>
    <row r="1125" s="13" customFormat="1">
      <c r="A1125" s="13"/>
      <c r="B1125" s="244"/>
      <c r="C1125" s="245"/>
      <c r="D1125" s="246" t="s">
        <v>181</v>
      </c>
      <c r="E1125" s="247" t="s">
        <v>1</v>
      </c>
      <c r="F1125" s="248" t="s">
        <v>1674</v>
      </c>
      <c r="G1125" s="245"/>
      <c r="H1125" s="249">
        <v>130.31999999999999</v>
      </c>
      <c r="I1125" s="250"/>
      <c r="J1125" s="245"/>
      <c r="K1125" s="245"/>
      <c r="L1125" s="251"/>
      <c r="M1125" s="252"/>
      <c r="N1125" s="253"/>
      <c r="O1125" s="253"/>
      <c r="P1125" s="253"/>
      <c r="Q1125" s="253"/>
      <c r="R1125" s="253"/>
      <c r="S1125" s="253"/>
      <c r="T1125" s="254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55" t="s">
        <v>181</v>
      </c>
      <c r="AU1125" s="255" t="s">
        <v>86</v>
      </c>
      <c r="AV1125" s="13" t="s">
        <v>86</v>
      </c>
      <c r="AW1125" s="13" t="s">
        <v>33</v>
      </c>
      <c r="AX1125" s="13" t="s">
        <v>76</v>
      </c>
      <c r="AY1125" s="255" t="s">
        <v>171</v>
      </c>
    </row>
    <row r="1126" s="14" customFormat="1">
      <c r="A1126" s="14"/>
      <c r="B1126" s="256"/>
      <c r="C1126" s="257"/>
      <c r="D1126" s="246" t="s">
        <v>181</v>
      </c>
      <c r="E1126" s="258" t="s">
        <v>1</v>
      </c>
      <c r="F1126" s="259" t="s">
        <v>189</v>
      </c>
      <c r="G1126" s="257"/>
      <c r="H1126" s="260">
        <v>130.31999999999999</v>
      </c>
      <c r="I1126" s="261"/>
      <c r="J1126" s="257"/>
      <c r="K1126" s="257"/>
      <c r="L1126" s="262"/>
      <c r="M1126" s="263"/>
      <c r="N1126" s="264"/>
      <c r="O1126" s="264"/>
      <c r="P1126" s="264"/>
      <c r="Q1126" s="264"/>
      <c r="R1126" s="264"/>
      <c r="S1126" s="264"/>
      <c r="T1126" s="265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66" t="s">
        <v>181</v>
      </c>
      <c r="AU1126" s="266" t="s">
        <v>86</v>
      </c>
      <c r="AV1126" s="14" t="s">
        <v>178</v>
      </c>
      <c r="AW1126" s="14" t="s">
        <v>33</v>
      </c>
      <c r="AX1126" s="14" t="s">
        <v>84</v>
      </c>
      <c r="AY1126" s="266" t="s">
        <v>171</v>
      </c>
    </row>
    <row r="1127" s="2" customFormat="1" ht="24.15" customHeight="1">
      <c r="A1127" s="38"/>
      <c r="B1127" s="39"/>
      <c r="C1127" s="226" t="s">
        <v>1675</v>
      </c>
      <c r="D1127" s="226" t="s">
        <v>173</v>
      </c>
      <c r="E1127" s="227" t="s">
        <v>1676</v>
      </c>
      <c r="F1127" s="228" t="s">
        <v>1677</v>
      </c>
      <c r="G1127" s="229" t="s">
        <v>269</v>
      </c>
      <c r="H1127" s="230">
        <v>1</v>
      </c>
      <c r="I1127" s="231"/>
      <c r="J1127" s="232">
        <f>ROUND(I1127*H1127,2)</f>
        <v>0</v>
      </c>
      <c r="K1127" s="228" t="s">
        <v>270</v>
      </c>
      <c r="L1127" s="44"/>
      <c r="M1127" s="233" t="s">
        <v>1</v>
      </c>
      <c r="N1127" s="234" t="s">
        <v>41</v>
      </c>
      <c r="O1127" s="91"/>
      <c r="P1127" s="235">
        <f>O1127*H1127</f>
        <v>0</v>
      </c>
      <c r="Q1127" s="235">
        <v>0</v>
      </c>
      <c r="R1127" s="235">
        <f>Q1127*H1127</f>
        <v>0</v>
      </c>
      <c r="S1127" s="235">
        <v>0</v>
      </c>
      <c r="T1127" s="236">
        <f>S1127*H1127</f>
        <v>0</v>
      </c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R1127" s="237" t="s">
        <v>227</v>
      </c>
      <c r="AT1127" s="237" t="s">
        <v>173</v>
      </c>
      <c r="AU1127" s="237" t="s">
        <v>86</v>
      </c>
      <c r="AY1127" s="17" t="s">
        <v>171</v>
      </c>
      <c r="BE1127" s="238">
        <f>IF(N1127="základní",J1127,0)</f>
        <v>0</v>
      </c>
      <c r="BF1127" s="238">
        <f>IF(N1127="snížená",J1127,0)</f>
        <v>0</v>
      </c>
      <c r="BG1127" s="238">
        <f>IF(N1127="zákl. přenesená",J1127,0)</f>
        <v>0</v>
      </c>
      <c r="BH1127" s="238">
        <f>IF(N1127="sníž. přenesená",J1127,0)</f>
        <v>0</v>
      </c>
      <c r="BI1127" s="238">
        <f>IF(N1127="nulová",J1127,0)</f>
        <v>0</v>
      </c>
      <c r="BJ1127" s="17" t="s">
        <v>84</v>
      </c>
      <c r="BK1127" s="238">
        <f>ROUND(I1127*H1127,2)</f>
        <v>0</v>
      </c>
      <c r="BL1127" s="17" t="s">
        <v>227</v>
      </c>
      <c r="BM1127" s="237" t="s">
        <v>1678</v>
      </c>
    </row>
    <row r="1128" s="2" customFormat="1" ht="24.15" customHeight="1">
      <c r="A1128" s="38"/>
      <c r="B1128" s="39"/>
      <c r="C1128" s="226" t="s">
        <v>1679</v>
      </c>
      <c r="D1128" s="226" t="s">
        <v>173</v>
      </c>
      <c r="E1128" s="227" t="s">
        <v>1680</v>
      </c>
      <c r="F1128" s="228" t="s">
        <v>1681</v>
      </c>
      <c r="G1128" s="229" t="s">
        <v>998</v>
      </c>
      <c r="H1128" s="278"/>
      <c r="I1128" s="231"/>
      <c r="J1128" s="232">
        <f>ROUND(I1128*H1128,2)</f>
        <v>0</v>
      </c>
      <c r="K1128" s="228" t="s">
        <v>177</v>
      </c>
      <c r="L1128" s="44"/>
      <c r="M1128" s="233" t="s">
        <v>1</v>
      </c>
      <c r="N1128" s="234" t="s">
        <v>41</v>
      </c>
      <c r="O1128" s="91"/>
      <c r="P1128" s="235">
        <f>O1128*H1128</f>
        <v>0</v>
      </c>
      <c r="Q1128" s="235">
        <v>0</v>
      </c>
      <c r="R1128" s="235">
        <f>Q1128*H1128</f>
        <v>0</v>
      </c>
      <c r="S1128" s="235">
        <v>0</v>
      </c>
      <c r="T1128" s="236">
        <f>S1128*H1128</f>
        <v>0</v>
      </c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R1128" s="237" t="s">
        <v>227</v>
      </c>
      <c r="AT1128" s="237" t="s">
        <v>173</v>
      </c>
      <c r="AU1128" s="237" t="s">
        <v>86</v>
      </c>
      <c r="AY1128" s="17" t="s">
        <v>171</v>
      </c>
      <c r="BE1128" s="238">
        <f>IF(N1128="základní",J1128,0)</f>
        <v>0</v>
      </c>
      <c r="BF1128" s="238">
        <f>IF(N1128="snížená",J1128,0)</f>
        <v>0</v>
      </c>
      <c r="BG1128" s="238">
        <f>IF(N1128="zákl. přenesená",J1128,0)</f>
        <v>0</v>
      </c>
      <c r="BH1128" s="238">
        <f>IF(N1128="sníž. přenesená",J1128,0)</f>
        <v>0</v>
      </c>
      <c r="BI1128" s="238">
        <f>IF(N1128="nulová",J1128,0)</f>
        <v>0</v>
      </c>
      <c r="BJ1128" s="17" t="s">
        <v>84</v>
      </c>
      <c r="BK1128" s="238">
        <f>ROUND(I1128*H1128,2)</f>
        <v>0</v>
      </c>
      <c r="BL1128" s="17" t="s">
        <v>227</v>
      </c>
      <c r="BM1128" s="237" t="s">
        <v>1682</v>
      </c>
    </row>
    <row r="1129" s="2" customFormat="1">
      <c r="A1129" s="38"/>
      <c r="B1129" s="39"/>
      <c r="C1129" s="40"/>
      <c r="D1129" s="239" t="s">
        <v>179</v>
      </c>
      <c r="E1129" s="40"/>
      <c r="F1129" s="240" t="s">
        <v>1683</v>
      </c>
      <c r="G1129" s="40"/>
      <c r="H1129" s="40"/>
      <c r="I1129" s="241"/>
      <c r="J1129" s="40"/>
      <c r="K1129" s="40"/>
      <c r="L1129" s="44"/>
      <c r="M1129" s="242"/>
      <c r="N1129" s="243"/>
      <c r="O1129" s="91"/>
      <c r="P1129" s="91"/>
      <c r="Q1129" s="91"/>
      <c r="R1129" s="91"/>
      <c r="S1129" s="91"/>
      <c r="T1129" s="92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T1129" s="17" t="s">
        <v>179</v>
      </c>
      <c r="AU1129" s="17" t="s">
        <v>86</v>
      </c>
    </row>
    <row r="1130" s="12" customFormat="1" ht="22.8" customHeight="1">
      <c r="A1130" s="12"/>
      <c r="B1130" s="210"/>
      <c r="C1130" s="211"/>
      <c r="D1130" s="212" t="s">
        <v>75</v>
      </c>
      <c r="E1130" s="224" t="s">
        <v>1684</v>
      </c>
      <c r="F1130" s="224" t="s">
        <v>1685</v>
      </c>
      <c r="G1130" s="211"/>
      <c r="H1130" s="211"/>
      <c r="I1130" s="214"/>
      <c r="J1130" s="225">
        <f>BK1130</f>
        <v>0</v>
      </c>
      <c r="K1130" s="211"/>
      <c r="L1130" s="216"/>
      <c r="M1130" s="217"/>
      <c r="N1130" s="218"/>
      <c r="O1130" s="218"/>
      <c r="P1130" s="219">
        <f>SUM(P1131:P1168)</f>
        <v>0</v>
      </c>
      <c r="Q1130" s="218"/>
      <c r="R1130" s="219">
        <f>SUM(R1131:R1168)</f>
        <v>8.7293023999999981</v>
      </c>
      <c r="S1130" s="218"/>
      <c r="T1130" s="220">
        <f>SUM(T1131:T1168)</f>
        <v>18.186045</v>
      </c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R1130" s="221" t="s">
        <v>86</v>
      </c>
      <c r="AT1130" s="222" t="s">
        <v>75</v>
      </c>
      <c r="AU1130" s="222" t="s">
        <v>84</v>
      </c>
      <c r="AY1130" s="221" t="s">
        <v>171</v>
      </c>
      <c r="BK1130" s="223">
        <f>SUM(BK1131:BK1168)</f>
        <v>0</v>
      </c>
    </row>
    <row r="1131" s="2" customFormat="1" ht="16.5" customHeight="1">
      <c r="A1131" s="38"/>
      <c r="B1131" s="39"/>
      <c r="C1131" s="226" t="s">
        <v>1686</v>
      </c>
      <c r="D1131" s="226" t="s">
        <v>173</v>
      </c>
      <c r="E1131" s="227" t="s">
        <v>1687</v>
      </c>
      <c r="F1131" s="228" t="s">
        <v>1688</v>
      </c>
      <c r="G1131" s="229" t="s">
        <v>176</v>
      </c>
      <c r="H1131" s="230">
        <v>215.80000000000001</v>
      </c>
      <c r="I1131" s="231"/>
      <c r="J1131" s="232">
        <f>ROUND(I1131*H1131,2)</f>
        <v>0</v>
      </c>
      <c r="K1131" s="228" t="s">
        <v>177</v>
      </c>
      <c r="L1131" s="44"/>
      <c r="M1131" s="233" t="s">
        <v>1</v>
      </c>
      <c r="N1131" s="234" t="s">
        <v>41</v>
      </c>
      <c r="O1131" s="91"/>
      <c r="P1131" s="235">
        <f>O1131*H1131</f>
        <v>0</v>
      </c>
      <c r="Q1131" s="235">
        <v>0</v>
      </c>
      <c r="R1131" s="235">
        <f>Q1131*H1131</f>
        <v>0</v>
      </c>
      <c r="S1131" s="235">
        <v>0</v>
      </c>
      <c r="T1131" s="236">
        <f>S1131*H1131</f>
        <v>0</v>
      </c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R1131" s="237" t="s">
        <v>227</v>
      </c>
      <c r="AT1131" s="237" t="s">
        <v>173</v>
      </c>
      <c r="AU1131" s="237" t="s">
        <v>86</v>
      </c>
      <c r="AY1131" s="17" t="s">
        <v>171</v>
      </c>
      <c r="BE1131" s="238">
        <f>IF(N1131="základní",J1131,0)</f>
        <v>0</v>
      </c>
      <c r="BF1131" s="238">
        <f>IF(N1131="snížená",J1131,0)</f>
        <v>0</v>
      </c>
      <c r="BG1131" s="238">
        <f>IF(N1131="zákl. přenesená",J1131,0)</f>
        <v>0</v>
      </c>
      <c r="BH1131" s="238">
        <f>IF(N1131="sníž. přenesená",J1131,0)</f>
        <v>0</v>
      </c>
      <c r="BI1131" s="238">
        <f>IF(N1131="nulová",J1131,0)</f>
        <v>0</v>
      </c>
      <c r="BJ1131" s="17" t="s">
        <v>84</v>
      </c>
      <c r="BK1131" s="238">
        <f>ROUND(I1131*H1131,2)</f>
        <v>0</v>
      </c>
      <c r="BL1131" s="17" t="s">
        <v>227</v>
      </c>
      <c r="BM1131" s="237" t="s">
        <v>1689</v>
      </c>
    </row>
    <row r="1132" s="2" customFormat="1">
      <c r="A1132" s="38"/>
      <c r="B1132" s="39"/>
      <c r="C1132" s="40"/>
      <c r="D1132" s="239" t="s">
        <v>179</v>
      </c>
      <c r="E1132" s="40"/>
      <c r="F1132" s="240" t="s">
        <v>1690</v>
      </c>
      <c r="G1132" s="40"/>
      <c r="H1132" s="40"/>
      <c r="I1132" s="241"/>
      <c r="J1132" s="40"/>
      <c r="K1132" s="40"/>
      <c r="L1132" s="44"/>
      <c r="M1132" s="242"/>
      <c r="N1132" s="243"/>
      <c r="O1132" s="91"/>
      <c r="P1132" s="91"/>
      <c r="Q1132" s="91"/>
      <c r="R1132" s="91"/>
      <c r="S1132" s="91"/>
      <c r="T1132" s="92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T1132" s="17" t="s">
        <v>179</v>
      </c>
      <c r="AU1132" s="17" t="s">
        <v>86</v>
      </c>
    </row>
    <row r="1133" s="2" customFormat="1" ht="16.5" customHeight="1">
      <c r="A1133" s="38"/>
      <c r="B1133" s="39"/>
      <c r="C1133" s="226" t="s">
        <v>970</v>
      </c>
      <c r="D1133" s="226" t="s">
        <v>173</v>
      </c>
      <c r="E1133" s="227" t="s">
        <v>1691</v>
      </c>
      <c r="F1133" s="228" t="s">
        <v>1692</v>
      </c>
      <c r="G1133" s="229" t="s">
        <v>176</v>
      </c>
      <c r="H1133" s="230">
        <v>215.80000000000001</v>
      </c>
      <c r="I1133" s="231"/>
      <c r="J1133" s="232">
        <f>ROUND(I1133*H1133,2)</f>
        <v>0</v>
      </c>
      <c r="K1133" s="228" t="s">
        <v>177</v>
      </c>
      <c r="L1133" s="44"/>
      <c r="M1133" s="233" t="s">
        <v>1</v>
      </c>
      <c r="N1133" s="234" t="s">
        <v>41</v>
      </c>
      <c r="O1133" s="91"/>
      <c r="P1133" s="235">
        <f>O1133*H1133</f>
        <v>0</v>
      </c>
      <c r="Q1133" s="235">
        <v>0.00029999999999999997</v>
      </c>
      <c r="R1133" s="235">
        <f>Q1133*H1133</f>
        <v>0.064739999999999992</v>
      </c>
      <c r="S1133" s="235">
        <v>0</v>
      </c>
      <c r="T1133" s="236">
        <f>S1133*H1133</f>
        <v>0</v>
      </c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R1133" s="237" t="s">
        <v>227</v>
      </c>
      <c r="AT1133" s="237" t="s">
        <v>173</v>
      </c>
      <c r="AU1133" s="237" t="s">
        <v>86</v>
      </c>
      <c r="AY1133" s="17" t="s">
        <v>171</v>
      </c>
      <c r="BE1133" s="238">
        <f>IF(N1133="základní",J1133,0)</f>
        <v>0</v>
      </c>
      <c r="BF1133" s="238">
        <f>IF(N1133="snížená",J1133,0)</f>
        <v>0</v>
      </c>
      <c r="BG1133" s="238">
        <f>IF(N1133="zákl. přenesená",J1133,0)</f>
        <v>0</v>
      </c>
      <c r="BH1133" s="238">
        <f>IF(N1133="sníž. přenesená",J1133,0)</f>
        <v>0</v>
      </c>
      <c r="BI1133" s="238">
        <f>IF(N1133="nulová",J1133,0)</f>
        <v>0</v>
      </c>
      <c r="BJ1133" s="17" t="s">
        <v>84</v>
      </c>
      <c r="BK1133" s="238">
        <f>ROUND(I1133*H1133,2)</f>
        <v>0</v>
      </c>
      <c r="BL1133" s="17" t="s">
        <v>227</v>
      </c>
      <c r="BM1133" s="237" t="s">
        <v>1693</v>
      </c>
    </row>
    <row r="1134" s="2" customFormat="1">
      <c r="A1134" s="38"/>
      <c r="B1134" s="39"/>
      <c r="C1134" s="40"/>
      <c r="D1134" s="239" t="s">
        <v>179</v>
      </c>
      <c r="E1134" s="40"/>
      <c r="F1134" s="240" t="s">
        <v>1694</v>
      </c>
      <c r="G1134" s="40"/>
      <c r="H1134" s="40"/>
      <c r="I1134" s="241"/>
      <c r="J1134" s="40"/>
      <c r="K1134" s="40"/>
      <c r="L1134" s="44"/>
      <c r="M1134" s="242"/>
      <c r="N1134" s="243"/>
      <c r="O1134" s="91"/>
      <c r="P1134" s="91"/>
      <c r="Q1134" s="91"/>
      <c r="R1134" s="91"/>
      <c r="S1134" s="91"/>
      <c r="T1134" s="92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T1134" s="17" t="s">
        <v>179</v>
      </c>
      <c r="AU1134" s="17" t="s">
        <v>86</v>
      </c>
    </row>
    <row r="1135" s="2" customFormat="1" ht="21.75" customHeight="1">
      <c r="A1135" s="38"/>
      <c r="B1135" s="39"/>
      <c r="C1135" s="226" t="s">
        <v>1695</v>
      </c>
      <c r="D1135" s="226" t="s">
        <v>173</v>
      </c>
      <c r="E1135" s="227" t="s">
        <v>1696</v>
      </c>
      <c r="F1135" s="228" t="s">
        <v>1697</v>
      </c>
      <c r="G1135" s="229" t="s">
        <v>176</v>
      </c>
      <c r="H1135" s="230">
        <v>215.80000000000001</v>
      </c>
      <c r="I1135" s="231"/>
      <c r="J1135" s="232">
        <f>ROUND(I1135*H1135,2)</f>
        <v>0</v>
      </c>
      <c r="K1135" s="228" t="s">
        <v>177</v>
      </c>
      <c r="L1135" s="44"/>
      <c r="M1135" s="233" t="s">
        <v>1</v>
      </c>
      <c r="N1135" s="234" t="s">
        <v>41</v>
      </c>
      <c r="O1135" s="91"/>
      <c r="P1135" s="235">
        <f>O1135*H1135</f>
        <v>0</v>
      </c>
      <c r="Q1135" s="235">
        <v>0.0074999999999999997</v>
      </c>
      <c r="R1135" s="235">
        <f>Q1135*H1135</f>
        <v>1.6185000000000001</v>
      </c>
      <c r="S1135" s="235">
        <v>0</v>
      </c>
      <c r="T1135" s="236">
        <f>S1135*H1135</f>
        <v>0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237" t="s">
        <v>227</v>
      </c>
      <c r="AT1135" s="237" t="s">
        <v>173</v>
      </c>
      <c r="AU1135" s="237" t="s">
        <v>86</v>
      </c>
      <c r="AY1135" s="17" t="s">
        <v>171</v>
      </c>
      <c r="BE1135" s="238">
        <f>IF(N1135="základní",J1135,0)</f>
        <v>0</v>
      </c>
      <c r="BF1135" s="238">
        <f>IF(N1135="snížená",J1135,0)</f>
        <v>0</v>
      </c>
      <c r="BG1135" s="238">
        <f>IF(N1135="zákl. přenesená",J1135,0)</f>
        <v>0</v>
      </c>
      <c r="BH1135" s="238">
        <f>IF(N1135="sníž. přenesená",J1135,0)</f>
        <v>0</v>
      </c>
      <c r="BI1135" s="238">
        <f>IF(N1135="nulová",J1135,0)</f>
        <v>0</v>
      </c>
      <c r="BJ1135" s="17" t="s">
        <v>84</v>
      </c>
      <c r="BK1135" s="238">
        <f>ROUND(I1135*H1135,2)</f>
        <v>0</v>
      </c>
      <c r="BL1135" s="17" t="s">
        <v>227</v>
      </c>
      <c r="BM1135" s="237" t="s">
        <v>1698</v>
      </c>
    </row>
    <row r="1136" s="2" customFormat="1">
      <c r="A1136" s="38"/>
      <c r="B1136" s="39"/>
      <c r="C1136" s="40"/>
      <c r="D1136" s="239" t="s">
        <v>179</v>
      </c>
      <c r="E1136" s="40"/>
      <c r="F1136" s="240" t="s">
        <v>1699</v>
      </c>
      <c r="G1136" s="40"/>
      <c r="H1136" s="40"/>
      <c r="I1136" s="241"/>
      <c r="J1136" s="40"/>
      <c r="K1136" s="40"/>
      <c r="L1136" s="44"/>
      <c r="M1136" s="242"/>
      <c r="N1136" s="243"/>
      <c r="O1136" s="91"/>
      <c r="P1136" s="91"/>
      <c r="Q1136" s="91"/>
      <c r="R1136" s="91"/>
      <c r="S1136" s="91"/>
      <c r="T1136" s="92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T1136" s="17" t="s">
        <v>179</v>
      </c>
      <c r="AU1136" s="17" t="s">
        <v>86</v>
      </c>
    </row>
    <row r="1137" s="2" customFormat="1" ht="24.15" customHeight="1">
      <c r="A1137" s="38"/>
      <c r="B1137" s="39"/>
      <c r="C1137" s="226" t="s">
        <v>1700</v>
      </c>
      <c r="D1137" s="226" t="s">
        <v>173</v>
      </c>
      <c r="E1137" s="227" t="s">
        <v>1701</v>
      </c>
      <c r="F1137" s="228" t="s">
        <v>1702</v>
      </c>
      <c r="G1137" s="229" t="s">
        <v>486</v>
      </c>
      <c r="H1137" s="230">
        <v>356.10000000000002</v>
      </c>
      <c r="I1137" s="231"/>
      <c r="J1137" s="232">
        <f>ROUND(I1137*H1137,2)</f>
        <v>0</v>
      </c>
      <c r="K1137" s="228" t="s">
        <v>177</v>
      </c>
      <c r="L1137" s="44"/>
      <c r="M1137" s="233" t="s">
        <v>1</v>
      </c>
      <c r="N1137" s="234" t="s">
        <v>41</v>
      </c>
      <c r="O1137" s="91"/>
      <c r="P1137" s="235">
        <f>O1137*H1137</f>
        <v>0</v>
      </c>
      <c r="Q1137" s="235">
        <v>0</v>
      </c>
      <c r="R1137" s="235">
        <f>Q1137*H1137</f>
        <v>0</v>
      </c>
      <c r="S1137" s="235">
        <v>0.0032499999999999999</v>
      </c>
      <c r="T1137" s="236">
        <f>S1137*H1137</f>
        <v>1.1573249999999999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237" t="s">
        <v>227</v>
      </c>
      <c r="AT1137" s="237" t="s">
        <v>173</v>
      </c>
      <c r="AU1137" s="237" t="s">
        <v>86</v>
      </c>
      <c r="AY1137" s="17" t="s">
        <v>171</v>
      </c>
      <c r="BE1137" s="238">
        <f>IF(N1137="základní",J1137,0)</f>
        <v>0</v>
      </c>
      <c r="BF1137" s="238">
        <f>IF(N1137="snížená",J1137,0)</f>
        <v>0</v>
      </c>
      <c r="BG1137" s="238">
        <f>IF(N1137="zákl. přenesená",J1137,0)</f>
        <v>0</v>
      </c>
      <c r="BH1137" s="238">
        <f>IF(N1137="sníž. přenesená",J1137,0)</f>
        <v>0</v>
      </c>
      <c r="BI1137" s="238">
        <f>IF(N1137="nulová",J1137,0)</f>
        <v>0</v>
      </c>
      <c r="BJ1137" s="17" t="s">
        <v>84</v>
      </c>
      <c r="BK1137" s="238">
        <f>ROUND(I1137*H1137,2)</f>
        <v>0</v>
      </c>
      <c r="BL1137" s="17" t="s">
        <v>227</v>
      </c>
      <c r="BM1137" s="237" t="s">
        <v>1703</v>
      </c>
    </row>
    <row r="1138" s="2" customFormat="1">
      <c r="A1138" s="38"/>
      <c r="B1138" s="39"/>
      <c r="C1138" s="40"/>
      <c r="D1138" s="239" t="s">
        <v>179</v>
      </c>
      <c r="E1138" s="40"/>
      <c r="F1138" s="240" t="s">
        <v>1704</v>
      </c>
      <c r="G1138" s="40"/>
      <c r="H1138" s="40"/>
      <c r="I1138" s="241"/>
      <c r="J1138" s="40"/>
      <c r="K1138" s="40"/>
      <c r="L1138" s="44"/>
      <c r="M1138" s="242"/>
      <c r="N1138" s="243"/>
      <c r="O1138" s="91"/>
      <c r="P1138" s="91"/>
      <c r="Q1138" s="91"/>
      <c r="R1138" s="91"/>
      <c r="S1138" s="91"/>
      <c r="T1138" s="92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T1138" s="17" t="s">
        <v>179</v>
      </c>
      <c r="AU1138" s="17" t="s">
        <v>86</v>
      </c>
    </row>
    <row r="1139" s="13" customFormat="1">
      <c r="A1139" s="13"/>
      <c r="B1139" s="244"/>
      <c r="C1139" s="245"/>
      <c r="D1139" s="246" t="s">
        <v>181</v>
      </c>
      <c r="E1139" s="247" t="s">
        <v>1</v>
      </c>
      <c r="F1139" s="248" t="s">
        <v>1705</v>
      </c>
      <c r="G1139" s="245"/>
      <c r="H1139" s="249">
        <v>240.30000000000001</v>
      </c>
      <c r="I1139" s="250"/>
      <c r="J1139" s="245"/>
      <c r="K1139" s="245"/>
      <c r="L1139" s="251"/>
      <c r="M1139" s="252"/>
      <c r="N1139" s="253"/>
      <c r="O1139" s="253"/>
      <c r="P1139" s="253"/>
      <c r="Q1139" s="253"/>
      <c r="R1139" s="253"/>
      <c r="S1139" s="253"/>
      <c r="T1139" s="254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55" t="s">
        <v>181</v>
      </c>
      <c r="AU1139" s="255" t="s">
        <v>86</v>
      </c>
      <c r="AV1139" s="13" t="s">
        <v>86</v>
      </c>
      <c r="AW1139" s="13" t="s">
        <v>33</v>
      </c>
      <c r="AX1139" s="13" t="s">
        <v>76</v>
      </c>
      <c r="AY1139" s="255" t="s">
        <v>171</v>
      </c>
    </row>
    <row r="1140" s="13" customFormat="1">
      <c r="A1140" s="13"/>
      <c r="B1140" s="244"/>
      <c r="C1140" s="245"/>
      <c r="D1140" s="246" t="s">
        <v>181</v>
      </c>
      <c r="E1140" s="247" t="s">
        <v>1</v>
      </c>
      <c r="F1140" s="248" t="s">
        <v>1706</v>
      </c>
      <c r="G1140" s="245"/>
      <c r="H1140" s="249">
        <v>95.799999999999997</v>
      </c>
      <c r="I1140" s="250"/>
      <c r="J1140" s="245"/>
      <c r="K1140" s="245"/>
      <c r="L1140" s="251"/>
      <c r="M1140" s="252"/>
      <c r="N1140" s="253"/>
      <c r="O1140" s="253"/>
      <c r="P1140" s="253"/>
      <c r="Q1140" s="253"/>
      <c r="R1140" s="253"/>
      <c r="S1140" s="253"/>
      <c r="T1140" s="254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55" t="s">
        <v>181</v>
      </c>
      <c r="AU1140" s="255" t="s">
        <v>86</v>
      </c>
      <c r="AV1140" s="13" t="s">
        <v>86</v>
      </c>
      <c r="AW1140" s="13" t="s">
        <v>33</v>
      </c>
      <c r="AX1140" s="13" t="s">
        <v>76</v>
      </c>
      <c r="AY1140" s="255" t="s">
        <v>171</v>
      </c>
    </row>
    <row r="1141" s="13" customFormat="1">
      <c r="A1141" s="13"/>
      <c r="B1141" s="244"/>
      <c r="C1141" s="245"/>
      <c r="D1141" s="246" t="s">
        <v>181</v>
      </c>
      <c r="E1141" s="247" t="s">
        <v>1</v>
      </c>
      <c r="F1141" s="248" t="s">
        <v>1707</v>
      </c>
      <c r="G1141" s="245"/>
      <c r="H1141" s="249">
        <v>20</v>
      </c>
      <c r="I1141" s="250"/>
      <c r="J1141" s="245"/>
      <c r="K1141" s="245"/>
      <c r="L1141" s="251"/>
      <c r="M1141" s="252"/>
      <c r="N1141" s="253"/>
      <c r="O1141" s="253"/>
      <c r="P1141" s="253"/>
      <c r="Q1141" s="253"/>
      <c r="R1141" s="253"/>
      <c r="S1141" s="253"/>
      <c r="T1141" s="254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55" t="s">
        <v>181</v>
      </c>
      <c r="AU1141" s="255" t="s">
        <v>86</v>
      </c>
      <c r="AV1141" s="13" t="s">
        <v>86</v>
      </c>
      <c r="AW1141" s="13" t="s">
        <v>33</v>
      </c>
      <c r="AX1141" s="13" t="s">
        <v>76</v>
      </c>
      <c r="AY1141" s="255" t="s">
        <v>171</v>
      </c>
    </row>
    <row r="1142" s="14" customFormat="1">
      <c r="A1142" s="14"/>
      <c r="B1142" s="256"/>
      <c r="C1142" s="257"/>
      <c r="D1142" s="246" t="s">
        <v>181</v>
      </c>
      <c r="E1142" s="258" t="s">
        <v>1</v>
      </c>
      <c r="F1142" s="259" t="s">
        <v>184</v>
      </c>
      <c r="G1142" s="257"/>
      <c r="H1142" s="260">
        <v>356.10000000000002</v>
      </c>
      <c r="I1142" s="261"/>
      <c r="J1142" s="257"/>
      <c r="K1142" s="257"/>
      <c r="L1142" s="262"/>
      <c r="M1142" s="263"/>
      <c r="N1142" s="264"/>
      <c r="O1142" s="264"/>
      <c r="P1142" s="264"/>
      <c r="Q1142" s="264"/>
      <c r="R1142" s="264"/>
      <c r="S1142" s="264"/>
      <c r="T1142" s="265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66" t="s">
        <v>181</v>
      </c>
      <c r="AU1142" s="266" t="s">
        <v>86</v>
      </c>
      <c r="AV1142" s="14" t="s">
        <v>178</v>
      </c>
      <c r="AW1142" s="14" t="s">
        <v>33</v>
      </c>
      <c r="AX1142" s="14" t="s">
        <v>84</v>
      </c>
      <c r="AY1142" s="266" t="s">
        <v>171</v>
      </c>
    </row>
    <row r="1143" s="2" customFormat="1" ht="24.15" customHeight="1">
      <c r="A1143" s="38"/>
      <c r="B1143" s="39"/>
      <c r="C1143" s="226" t="s">
        <v>1708</v>
      </c>
      <c r="D1143" s="226" t="s">
        <v>173</v>
      </c>
      <c r="E1143" s="227" t="s">
        <v>1709</v>
      </c>
      <c r="F1143" s="228" t="s">
        <v>1710</v>
      </c>
      <c r="G1143" s="229" t="s">
        <v>486</v>
      </c>
      <c r="H1143" s="230">
        <v>202.80000000000001</v>
      </c>
      <c r="I1143" s="231"/>
      <c r="J1143" s="232">
        <f>ROUND(I1143*H1143,2)</f>
        <v>0</v>
      </c>
      <c r="K1143" s="228" t="s">
        <v>177</v>
      </c>
      <c r="L1143" s="44"/>
      <c r="M1143" s="233" t="s">
        <v>1</v>
      </c>
      <c r="N1143" s="234" t="s">
        <v>41</v>
      </c>
      <c r="O1143" s="91"/>
      <c r="P1143" s="235">
        <f>O1143*H1143</f>
        <v>0</v>
      </c>
      <c r="Q1143" s="235">
        <v>0.00042999999999999999</v>
      </c>
      <c r="R1143" s="235">
        <f>Q1143*H1143</f>
        <v>0.087204000000000004</v>
      </c>
      <c r="S1143" s="235">
        <v>0</v>
      </c>
      <c r="T1143" s="236">
        <f>S1143*H1143</f>
        <v>0</v>
      </c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R1143" s="237" t="s">
        <v>227</v>
      </c>
      <c r="AT1143" s="237" t="s">
        <v>173</v>
      </c>
      <c r="AU1143" s="237" t="s">
        <v>86</v>
      </c>
      <c r="AY1143" s="17" t="s">
        <v>171</v>
      </c>
      <c r="BE1143" s="238">
        <f>IF(N1143="základní",J1143,0)</f>
        <v>0</v>
      </c>
      <c r="BF1143" s="238">
        <f>IF(N1143="snížená",J1143,0)</f>
        <v>0</v>
      </c>
      <c r="BG1143" s="238">
        <f>IF(N1143="zákl. přenesená",J1143,0)</f>
        <v>0</v>
      </c>
      <c r="BH1143" s="238">
        <f>IF(N1143="sníž. přenesená",J1143,0)</f>
        <v>0</v>
      </c>
      <c r="BI1143" s="238">
        <f>IF(N1143="nulová",J1143,0)</f>
        <v>0</v>
      </c>
      <c r="BJ1143" s="17" t="s">
        <v>84</v>
      </c>
      <c r="BK1143" s="238">
        <f>ROUND(I1143*H1143,2)</f>
        <v>0</v>
      </c>
      <c r="BL1143" s="17" t="s">
        <v>227</v>
      </c>
      <c r="BM1143" s="237" t="s">
        <v>1711</v>
      </c>
    </row>
    <row r="1144" s="2" customFormat="1">
      <c r="A1144" s="38"/>
      <c r="B1144" s="39"/>
      <c r="C1144" s="40"/>
      <c r="D1144" s="239" t="s">
        <v>179</v>
      </c>
      <c r="E1144" s="40"/>
      <c r="F1144" s="240" t="s">
        <v>1712</v>
      </c>
      <c r="G1144" s="40"/>
      <c r="H1144" s="40"/>
      <c r="I1144" s="241"/>
      <c r="J1144" s="40"/>
      <c r="K1144" s="40"/>
      <c r="L1144" s="44"/>
      <c r="M1144" s="242"/>
      <c r="N1144" s="243"/>
      <c r="O1144" s="91"/>
      <c r="P1144" s="91"/>
      <c r="Q1144" s="91"/>
      <c r="R1144" s="91"/>
      <c r="S1144" s="91"/>
      <c r="T1144" s="92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T1144" s="17" t="s">
        <v>179</v>
      </c>
      <c r="AU1144" s="17" t="s">
        <v>86</v>
      </c>
    </row>
    <row r="1145" s="13" customFormat="1">
      <c r="A1145" s="13"/>
      <c r="B1145" s="244"/>
      <c r="C1145" s="245"/>
      <c r="D1145" s="246" t="s">
        <v>181</v>
      </c>
      <c r="E1145" s="247" t="s">
        <v>1</v>
      </c>
      <c r="F1145" s="248" t="s">
        <v>1713</v>
      </c>
      <c r="G1145" s="245"/>
      <c r="H1145" s="249">
        <v>91.299999999999997</v>
      </c>
      <c r="I1145" s="250"/>
      <c r="J1145" s="245"/>
      <c r="K1145" s="245"/>
      <c r="L1145" s="251"/>
      <c r="M1145" s="252"/>
      <c r="N1145" s="253"/>
      <c r="O1145" s="253"/>
      <c r="P1145" s="253"/>
      <c r="Q1145" s="253"/>
      <c r="R1145" s="253"/>
      <c r="S1145" s="253"/>
      <c r="T1145" s="254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55" t="s">
        <v>181</v>
      </c>
      <c r="AU1145" s="255" t="s">
        <v>86</v>
      </c>
      <c r="AV1145" s="13" t="s">
        <v>86</v>
      </c>
      <c r="AW1145" s="13" t="s">
        <v>33</v>
      </c>
      <c r="AX1145" s="13" t="s">
        <v>76</v>
      </c>
      <c r="AY1145" s="255" t="s">
        <v>171</v>
      </c>
    </row>
    <row r="1146" s="13" customFormat="1">
      <c r="A1146" s="13"/>
      <c r="B1146" s="244"/>
      <c r="C1146" s="245"/>
      <c r="D1146" s="246" t="s">
        <v>181</v>
      </c>
      <c r="E1146" s="247" t="s">
        <v>1</v>
      </c>
      <c r="F1146" s="248" t="s">
        <v>1714</v>
      </c>
      <c r="G1146" s="245"/>
      <c r="H1146" s="249">
        <v>96.5</v>
      </c>
      <c r="I1146" s="250"/>
      <c r="J1146" s="245"/>
      <c r="K1146" s="245"/>
      <c r="L1146" s="251"/>
      <c r="M1146" s="252"/>
      <c r="N1146" s="253"/>
      <c r="O1146" s="253"/>
      <c r="P1146" s="253"/>
      <c r="Q1146" s="253"/>
      <c r="R1146" s="253"/>
      <c r="S1146" s="253"/>
      <c r="T1146" s="254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55" t="s">
        <v>181</v>
      </c>
      <c r="AU1146" s="255" t="s">
        <v>86</v>
      </c>
      <c r="AV1146" s="13" t="s">
        <v>86</v>
      </c>
      <c r="AW1146" s="13" t="s">
        <v>33</v>
      </c>
      <c r="AX1146" s="13" t="s">
        <v>76</v>
      </c>
      <c r="AY1146" s="255" t="s">
        <v>171</v>
      </c>
    </row>
    <row r="1147" s="13" customFormat="1">
      <c r="A1147" s="13"/>
      <c r="B1147" s="244"/>
      <c r="C1147" s="245"/>
      <c r="D1147" s="246" t="s">
        <v>181</v>
      </c>
      <c r="E1147" s="247" t="s">
        <v>1</v>
      </c>
      <c r="F1147" s="248" t="s">
        <v>1715</v>
      </c>
      <c r="G1147" s="245"/>
      <c r="H1147" s="249">
        <v>15</v>
      </c>
      <c r="I1147" s="250"/>
      <c r="J1147" s="245"/>
      <c r="K1147" s="245"/>
      <c r="L1147" s="251"/>
      <c r="M1147" s="252"/>
      <c r="N1147" s="253"/>
      <c r="O1147" s="253"/>
      <c r="P1147" s="253"/>
      <c r="Q1147" s="253"/>
      <c r="R1147" s="253"/>
      <c r="S1147" s="253"/>
      <c r="T1147" s="254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55" t="s">
        <v>181</v>
      </c>
      <c r="AU1147" s="255" t="s">
        <v>86</v>
      </c>
      <c r="AV1147" s="13" t="s">
        <v>86</v>
      </c>
      <c r="AW1147" s="13" t="s">
        <v>33</v>
      </c>
      <c r="AX1147" s="13" t="s">
        <v>76</v>
      </c>
      <c r="AY1147" s="255" t="s">
        <v>171</v>
      </c>
    </row>
    <row r="1148" s="14" customFormat="1">
      <c r="A1148" s="14"/>
      <c r="B1148" s="256"/>
      <c r="C1148" s="257"/>
      <c r="D1148" s="246" t="s">
        <v>181</v>
      </c>
      <c r="E1148" s="258" t="s">
        <v>1</v>
      </c>
      <c r="F1148" s="259" t="s">
        <v>184</v>
      </c>
      <c r="G1148" s="257"/>
      <c r="H1148" s="260">
        <v>202.80000000000001</v>
      </c>
      <c r="I1148" s="261"/>
      <c r="J1148" s="257"/>
      <c r="K1148" s="257"/>
      <c r="L1148" s="262"/>
      <c r="M1148" s="263"/>
      <c r="N1148" s="264"/>
      <c r="O1148" s="264"/>
      <c r="P1148" s="264"/>
      <c r="Q1148" s="264"/>
      <c r="R1148" s="264"/>
      <c r="S1148" s="264"/>
      <c r="T1148" s="265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66" t="s">
        <v>181</v>
      </c>
      <c r="AU1148" s="266" t="s">
        <v>86</v>
      </c>
      <c r="AV1148" s="14" t="s">
        <v>178</v>
      </c>
      <c r="AW1148" s="14" t="s">
        <v>33</v>
      </c>
      <c r="AX1148" s="14" t="s">
        <v>84</v>
      </c>
      <c r="AY1148" s="266" t="s">
        <v>171</v>
      </c>
    </row>
    <row r="1149" s="2" customFormat="1" ht="24.15" customHeight="1">
      <c r="A1149" s="38"/>
      <c r="B1149" s="39"/>
      <c r="C1149" s="267" t="s">
        <v>977</v>
      </c>
      <c r="D1149" s="267" t="s">
        <v>304</v>
      </c>
      <c r="E1149" s="268" t="s">
        <v>1716</v>
      </c>
      <c r="F1149" s="269" t="s">
        <v>1717</v>
      </c>
      <c r="G1149" s="270" t="s">
        <v>486</v>
      </c>
      <c r="H1149" s="271">
        <v>223.08000000000001</v>
      </c>
      <c r="I1149" s="272"/>
      <c r="J1149" s="273">
        <f>ROUND(I1149*H1149,2)</f>
        <v>0</v>
      </c>
      <c r="K1149" s="269" t="s">
        <v>177</v>
      </c>
      <c r="L1149" s="274"/>
      <c r="M1149" s="275" t="s">
        <v>1</v>
      </c>
      <c r="N1149" s="276" t="s">
        <v>41</v>
      </c>
      <c r="O1149" s="91"/>
      <c r="P1149" s="235">
        <f>O1149*H1149</f>
        <v>0</v>
      </c>
      <c r="Q1149" s="235">
        <v>0.00198</v>
      </c>
      <c r="R1149" s="235">
        <f>Q1149*H1149</f>
        <v>0.44169840000000005</v>
      </c>
      <c r="S1149" s="235">
        <v>0</v>
      </c>
      <c r="T1149" s="236">
        <f>S1149*H1149</f>
        <v>0</v>
      </c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R1149" s="237" t="s">
        <v>271</v>
      </c>
      <c r="AT1149" s="237" t="s">
        <v>304</v>
      </c>
      <c r="AU1149" s="237" t="s">
        <v>86</v>
      </c>
      <c r="AY1149" s="17" t="s">
        <v>171</v>
      </c>
      <c r="BE1149" s="238">
        <f>IF(N1149="základní",J1149,0)</f>
        <v>0</v>
      </c>
      <c r="BF1149" s="238">
        <f>IF(N1149="snížená",J1149,0)</f>
        <v>0</v>
      </c>
      <c r="BG1149" s="238">
        <f>IF(N1149="zákl. přenesená",J1149,0)</f>
        <v>0</v>
      </c>
      <c r="BH1149" s="238">
        <f>IF(N1149="sníž. přenesená",J1149,0)</f>
        <v>0</v>
      </c>
      <c r="BI1149" s="238">
        <f>IF(N1149="nulová",J1149,0)</f>
        <v>0</v>
      </c>
      <c r="BJ1149" s="17" t="s">
        <v>84</v>
      </c>
      <c r="BK1149" s="238">
        <f>ROUND(I1149*H1149,2)</f>
        <v>0</v>
      </c>
      <c r="BL1149" s="17" t="s">
        <v>227</v>
      </c>
      <c r="BM1149" s="237" t="s">
        <v>1718</v>
      </c>
    </row>
    <row r="1150" s="13" customFormat="1">
      <c r="A1150" s="13"/>
      <c r="B1150" s="244"/>
      <c r="C1150" s="245"/>
      <c r="D1150" s="246" t="s">
        <v>181</v>
      </c>
      <c r="E1150" s="247" t="s">
        <v>1</v>
      </c>
      <c r="F1150" s="248" t="s">
        <v>1719</v>
      </c>
      <c r="G1150" s="245"/>
      <c r="H1150" s="249">
        <v>223.08000000000001</v>
      </c>
      <c r="I1150" s="250"/>
      <c r="J1150" s="245"/>
      <c r="K1150" s="245"/>
      <c r="L1150" s="251"/>
      <c r="M1150" s="252"/>
      <c r="N1150" s="253"/>
      <c r="O1150" s="253"/>
      <c r="P1150" s="253"/>
      <c r="Q1150" s="253"/>
      <c r="R1150" s="253"/>
      <c r="S1150" s="253"/>
      <c r="T1150" s="254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55" t="s">
        <v>181</v>
      </c>
      <c r="AU1150" s="255" t="s">
        <v>86</v>
      </c>
      <c r="AV1150" s="13" t="s">
        <v>86</v>
      </c>
      <c r="AW1150" s="13" t="s">
        <v>33</v>
      </c>
      <c r="AX1150" s="13" t="s">
        <v>76</v>
      </c>
      <c r="AY1150" s="255" t="s">
        <v>171</v>
      </c>
    </row>
    <row r="1151" s="14" customFormat="1">
      <c r="A1151" s="14"/>
      <c r="B1151" s="256"/>
      <c r="C1151" s="257"/>
      <c r="D1151" s="246" t="s">
        <v>181</v>
      </c>
      <c r="E1151" s="258" t="s">
        <v>1</v>
      </c>
      <c r="F1151" s="259" t="s">
        <v>189</v>
      </c>
      <c r="G1151" s="257"/>
      <c r="H1151" s="260">
        <v>223.08000000000001</v>
      </c>
      <c r="I1151" s="261"/>
      <c r="J1151" s="257"/>
      <c r="K1151" s="257"/>
      <c r="L1151" s="262"/>
      <c r="M1151" s="263"/>
      <c r="N1151" s="264"/>
      <c r="O1151" s="264"/>
      <c r="P1151" s="264"/>
      <c r="Q1151" s="264"/>
      <c r="R1151" s="264"/>
      <c r="S1151" s="264"/>
      <c r="T1151" s="265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66" t="s">
        <v>181</v>
      </c>
      <c r="AU1151" s="266" t="s">
        <v>86</v>
      </c>
      <c r="AV1151" s="14" t="s">
        <v>178</v>
      </c>
      <c r="AW1151" s="14" t="s">
        <v>33</v>
      </c>
      <c r="AX1151" s="14" t="s">
        <v>84</v>
      </c>
      <c r="AY1151" s="266" t="s">
        <v>171</v>
      </c>
    </row>
    <row r="1152" s="2" customFormat="1" ht="16.5" customHeight="1">
      <c r="A1152" s="38"/>
      <c r="B1152" s="39"/>
      <c r="C1152" s="226" t="s">
        <v>1720</v>
      </c>
      <c r="D1152" s="226" t="s">
        <v>173</v>
      </c>
      <c r="E1152" s="227" t="s">
        <v>1721</v>
      </c>
      <c r="F1152" s="228" t="s">
        <v>1722</v>
      </c>
      <c r="G1152" s="229" t="s">
        <v>176</v>
      </c>
      <c r="H1152" s="230">
        <v>482.39999999999998</v>
      </c>
      <c r="I1152" s="231"/>
      <c r="J1152" s="232">
        <f>ROUND(I1152*H1152,2)</f>
        <v>0</v>
      </c>
      <c r="K1152" s="228" t="s">
        <v>177</v>
      </c>
      <c r="L1152" s="44"/>
      <c r="M1152" s="233" t="s">
        <v>1</v>
      </c>
      <c r="N1152" s="234" t="s">
        <v>41</v>
      </c>
      <c r="O1152" s="91"/>
      <c r="P1152" s="235">
        <f>O1152*H1152</f>
        <v>0</v>
      </c>
      <c r="Q1152" s="235">
        <v>0</v>
      </c>
      <c r="R1152" s="235">
        <f>Q1152*H1152</f>
        <v>0</v>
      </c>
      <c r="S1152" s="235">
        <v>0.035299999999999998</v>
      </c>
      <c r="T1152" s="236">
        <f>S1152*H1152</f>
        <v>17.02872</v>
      </c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R1152" s="237" t="s">
        <v>227</v>
      </c>
      <c r="AT1152" s="237" t="s">
        <v>173</v>
      </c>
      <c r="AU1152" s="237" t="s">
        <v>86</v>
      </c>
      <c r="AY1152" s="17" t="s">
        <v>171</v>
      </c>
      <c r="BE1152" s="238">
        <f>IF(N1152="základní",J1152,0)</f>
        <v>0</v>
      </c>
      <c r="BF1152" s="238">
        <f>IF(N1152="snížená",J1152,0)</f>
        <v>0</v>
      </c>
      <c r="BG1152" s="238">
        <f>IF(N1152="zákl. přenesená",J1152,0)</f>
        <v>0</v>
      </c>
      <c r="BH1152" s="238">
        <f>IF(N1152="sníž. přenesená",J1152,0)</f>
        <v>0</v>
      </c>
      <c r="BI1152" s="238">
        <f>IF(N1152="nulová",J1152,0)</f>
        <v>0</v>
      </c>
      <c r="BJ1152" s="17" t="s">
        <v>84</v>
      </c>
      <c r="BK1152" s="238">
        <f>ROUND(I1152*H1152,2)</f>
        <v>0</v>
      </c>
      <c r="BL1152" s="17" t="s">
        <v>227</v>
      </c>
      <c r="BM1152" s="237" t="s">
        <v>1723</v>
      </c>
    </row>
    <row r="1153" s="2" customFormat="1">
      <c r="A1153" s="38"/>
      <c r="B1153" s="39"/>
      <c r="C1153" s="40"/>
      <c r="D1153" s="239" t="s">
        <v>179</v>
      </c>
      <c r="E1153" s="40"/>
      <c r="F1153" s="240" t="s">
        <v>1724</v>
      </c>
      <c r="G1153" s="40"/>
      <c r="H1153" s="40"/>
      <c r="I1153" s="241"/>
      <c r="J1153" s="40"/>
      <c r="K1153" s="40"/>
      <c r="L1153" s="44"/>
      <c r="M1153" s="242"/>
      <c r="N1153" s="243"/>
      <c r="O1153" s="91"/>
      <c r="P1153" s="91"/>
      <c r="Q1153" s="91"/>
      <c r="R1153" s="91"/>
      <c r="S1153" s="91"/>
      <c r="T1153" s="92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T1153" s="17" t="s">
        <v>179</v>
      </c>
      <c r="AU1153" s="17" t="s">
        <v>86</v>
      </c>
    </row>
    <row r="1154" s="13" customFormat="1">
      <c r="A1154" s="13"/>
      <c r="B1154" s="244"/>
      <c r="C1154" s="245"/>
      <c r="D1154" s="246" t="s">
        <v>181</v>
      </c>
      <c r="E1154" s="247" t="s">
        <v>1</v>
      </c>
      <c r="F1154" s="248" t="s">
        <v>1725</v>
      </c>
      <c r="G1154" s="245"/>
      <c r="H1154" s="249">
        <v>344.89999999999998</v>
      </c>
      <c r="I1154" s="250"/>
      <c r="J1154" s="245"/>
      <c r="K1154" s="245"/>
      <c r="L1154" s="251"/>
      <c r="M1154" s="252"/>
      <c r="N1154" s="253"/>
      <c r="O1154" s="253"/>
      <c r="P1154" s="253"/>
      <c r="Q1154" s="253"/>
      <c r="R1154" s="253"/>
      <c r="S1154" s="253"/>
      <c r="T1154" s="254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55" t="s">
        <v>181</v>
      </c>
      <c r="AU1154" s="255" t="s">
        <v>86</v>
      </c>
      <c r="AV1154" s="13" t="s">
        <v>86</v>
      </c>
      <c r="AW1154" s="13" t="s">
        <v>33</v>
      </c>
      <c r="AX1154" s="13" t="s">
        <v>76</v>
      </c>
      <c r="AY1154" s="255" t="s">
        <v>171</v>
      </c>
    </row>
    <row r="1155" s="13" customFormat="1">
      <c r="A1155" s="13"/>
      <c r="B1155" s="244"/>
      <c r="C1155" s="245"/>
      <c r="D1155" s="246" t="s">
        <v>181</v>
      </c>
      <c r="E1155" s="247" t="s">
        <v>1</v>
      </c>
      <c r="F1155" s="248" t="s">
        <v>1726</v>
      </c>
      <c r="G1155" s="245"/>
      <c r="H1155" s="249">
        <v>112.5</v>
      </c>
      <c r="I1155" s="250"/>
      <c r="J1155" s="245"/>
      <c r="K1155" s="245"/>
      <c r="L1155" s="251"/>
      <c r="M1155" s="252"/>
      <c r="N1155" s="253"/>
      <c r="O1155" s="253"/>
      <c r="P1155" s="253"/>
      <c r="Q1155" s="253"/>
      <c r="R1155" s="253"/>
      <c r="S1155" s="253"/>
      <c r="T1155" s="254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55" t="s">
        <v>181</v>
      </c>
      <c r="AU1155" s="255" t="s">
        <v>86</v>
      </c>
      <c r="AV1155" s="13" t="s">
        <v>86</v>
      </c>
      <c r="AW1155" s="13" t="s">
        <v>33</v>
      </c>
      <c r="AX1155" s="13" t="s">
        <v>76</v>
      </c>
      <c r="AY1155" s="255" t="s">
        <v>171</v>
      </c>
    </row>
    <row r="1156" s="13" customFormat="1">
      <c r="A1156" s="13"/>
      <c r="B1156" s="244"/>
      <c r="C1156" s="245"/>
      <c r="D1156" s="246" t="s">
        <v>181</v>
      </c>
      <c r="E1156" s="247" t="s">
        <v>1</v>
      </c>
      <c r="F1156" s="248" t="s">
        <v>1727</v>
      </c>
      <c r="G1156" s="245"/>
      <c r="H1156" s="249">
        <v>25</v>
      </c>
      <c r="I1156" s="250"/>
      <c r="J1156" s="245"/>
      <c r="K1156" s="245"/>
      <c r="L1156" s="251"/>
      <c r="M1156" s="252"/>
      <c r="N1156" s="253"/>
      <c r="O1156" s="253"/>
      <c r="P1156" s="253"/>
      <c r="Q1156" s="253"/>
      <c r="R1156" s="253"/>
      <c r="S1156" s="253"/>
      <c r="T1156" s="254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55" t="s">
        <v>181</v>
      </c>
      <c r="AU1156" s="255" t="s">
        <v>86</v>
      </c>
      <c r="AV1156" s="13" t="s">
        <v>86</v>
      </c>
      <c r="AW1156" s="13" t="s">
        <v>33</v>
      </c>
      <c r="AX1156" s="13" t="s">
        <v>76</v>
      </c>
      <c r="AY1156" s="255" t="s">
        <v>171</v>
      </c>
    </row>
    <row r="1157" s="14" customFormat="1">
      <c r="A1157" s="14"/>
      <c r="B1157" s="256"/>
      <c r="C1157" s="257"/>
      <c r="D1157" s="246" t="s">
        <v>181</v>
      </c>
      <c r="E1157" s="258" t="s">
        <v>1</v>
      </c>
      <c r="F1157" s="259" t="s">
        <v>184</v>
      </c>
      <c r="G1157" s="257"/>
      <c r="H1157" s="260">
        <v>482.39999999999998</v>
      </c>
      <c r="I1157" s="261"/>
      <c r="J1157" s="257"/>
      <c r="K1157" s="257"/>
      <c r="L1157" s="262"/>
      <c r="M1157" s="263"/>
      <c r="N1157" s="264"/>
      <c r="O1157" s="264"/>
      <c r="P1157" s="264"/>
      <c r="Q1157" s="264"/>
      <c r="R1157" s="264"/>
      <c r="S1157" s="264"/>
      <c r="T1157" s="265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66" t="s">
        <v>181</v>
      </c>
      <c r="AU1157" s="266" t="s">
        <v>86</v>
      </c>
      <c r="AV1157" s="14" t="s">
        <v>178</v>
      </c>
      <c r="AW1157" s="14" t="s">
        <v>33</v>
      </c>
      <c r="AX1157" s="14" t="s">
        <v>84</v>
      </c>
      <c r="AY1157" s="266" t="s">
        <v>171</v>
      </c>
    </row>
    <row r="1158" s="2" customFormat="1" ht="24.15" customHeight="1">
      <c r="A1158" s="38"/>
      <c r="B1158" s="39"/>
      <c r="C1158" s="226" t="s">
        <v>981</v>
      </c>
      <c r="D1158" s="226" t="s">
        <v>173</v>
      </c>
      <c r="E1158" s="227" t="s">
        <v>1728</v>
      </c>
      <c r="F1158" s="228" t="s">
        <v>1729</v>
      </c>
      <c r="G1158" s="229" t="s">
        <v>176</v>
      </c>
      <c r="H1158" s="230">
        <v>215.80000000000001</v>
      </c>
      <c r="I1158" s="231"/>
      <c r="J1158" s="232">
        <f>ROUND(I1158*H1158,2)</f>
        <v>0</v>
      </c>
      <c r="K1158" s="228" t="s">
        <v>1730</v>
      </c>
      <c r="L1158" s="44"/>
      <c r="M1158" s="233" t="s">
        <v>1</v>
      </c>
      <c r="N1158" s="234" t="s">
        <v>41</v>
      </c>
      <c r="O1158" s="91"/>
      <c r="P1158" s="235">
        <f>O1158*H1158</f>
        <v>0</v>
      </c>
      <c r="Q1158" s="235">
        <v>0.0060000000000000001</v>
      </c>
      <c r="R1158" s="235">
        <f>Q1158*H1158</f>
        <v>1.2948000000000002</v>
      </c>
      <c r="S1158" s="235">
        <v>0</v>
      </c>
      <c r="T1158" s="236">
        <f>S1158*H1158</f>
        <v>0</v>
      </c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R1158" s="237" t="s">
        <v>227</v>
      </c>
      <c r="AT1158" s="237" t="s">
        <v>173</v>
      </c>
      <c r="AU1158" s="237" t="s">
        <v>86</v>
      </c>
      <c r="AY1158" s="17" t="s">
        <v>171</v>
      </c>
      <c r="BE1158" s="238">
        <f>IF(N1158="základní",J1158,0)</f>
        <v>0</v>
      </c>
      <c r="BF1158" s="238">
        <f>IF(N1158="snížená",J1158,0)</f>
        <v>0</v>
      </c>
      <c r="BG1158" s="238">
        <f>IF(N1158="zákl. přenesená",J1158,0)</f>
        <v>0</v>
      </c>
      <c r="BH1158" s="238">
        <f>IF(N1158="sníž. přenesená",J1158,0)</f>
        <v>0</v>
      </c>
      <c r="BI1158" s="238">
        <f>IF(N1158="nulová",J1158,0)</f>
        <v>0</v>
      </c>
      <c r="BJ1158" s="17" t="s">
        <v>84</v>
      </c>
      <c r="BK1158" s="238">
        <f>ROUND(I1158*H1158,2)</f>
        <v>0</v>
      </c>
      <c r="BL1158" s="17" t="s">
        <v>227</v>
      </c>
      <c r="BM1158" s="237" t="s">
        <v>1731</v>
      </c>
    </row>
    <row r="1159" s="2" customFormat="1">
      <c r="A1159" s="38"/>
      <c r="B1159" s="39"/>
      <c r="C1159" s="40"/>
      <c r="D1159" s="239" t="s">
        <v>179</v>
      </c>
      <c r="E1159" s="40"/>
      <c r="F1159" s="240" t="s">
        <v>1732</v>
      </c>
      <c r="G1159" s="40"/>
      <c r="H1159" s="40"/>
      <c r="I1159" s="241"/>
      <c r="J1159" s="40"/>
      <c r="K1159" s="40"/>
      <c r="L1159" s="44"/>
      <c r="M1159" s="242"/>
      <c r="N1159" s="243"/>
      <c r="O1159" s="91"/>
      <c r="P1159" s="91"/>
      <c r="Q1159" s="91"/>
      <c r="R1159" s="91"/>
      <c r="S1159" s="91"/>
      <c r="T1159" s="92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T1159" s="17" t="s">
        <v>179</v>
      </c>
      <c r="AU1159" s="17" t="s">
        <v>86</v>
      </c>
    </row>
    <row r="1160" s="13" customFormat="1">
      <c r="A1160" s="13"/>
      <c r="B1160" s="244"/>
      <c r="C1160" s="245"/>
      <c r="D1160" s="246" t="s">
        <v>181</v>
      </c>
      <c r="E1160" s="247" t="s">
        <v>1</v>
      </c>
      <c r="F1160" s="248" t="s">
        <v>1733</v>
      </c>
      <c r="G1160" s="245"/>
      <c r="H1160" s="249">
        <v>93.799999999999997</v>
      </c>
      <c r="I1160" s="250"/>
      <c r="J1160" s="245"/>
      <c r="K1160" s="245"/>
      <c r="L1160" s="251"/>
      <c r="M1160" s="252"/>
      <c r="N1160" s="253"/>
      <c r="O1160" s="253"/>
      <c r="P1160" s="253"/>
      <c r="Q1160" s="253"/>
      <c r="R1160" s="253"/>
      <c r="S1160" s="253"/>
      <c r="T1160" s="254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55" t="s">
        <v>181</v>
      </c>
      <c r="AU1160" s="255" t="s">
        <v>86</v>
      </c>
      <c r="AV1160" s="13" t="s">
        <v>86</v>
      </c>
      <c r="AW1160" s="13" t="s">
        <v>33</v>
      </c>
      <c r="AX1160" s="13" t="s">
        <v>76</v>
      </c>
      <c r="AY1160" s="255" t="s">
        <v>171</v>
      </c>
    </row>
    <row r="1161" s="13" customFormat="1">
      <c r="A1161" s="13"/>
      <c r="B1161" s="244"/>
      <c r="C1161" s="245"/>
      <c r="D1161" s="246" t="s">
        <v>181</v>
      </c>
      <c r="E1161" s="247" t="s">
        <v>1</v>
      </c>
      <c r="F1161" s="248" t="s">
        <v>1734</v>
      </c>
      <c r="G1161" s="245"/>
      <c r="H1161" s="249">
        <v>110</v>
      </c>
      <c r="I1161" s="250"/>
      <c r="J1161" s="245"/>
      <c r="K1161" s="245"/>
      <c r="L1161" s="251"/>
      <c r="M1161" s="252"/>
      <c r="N1161" s="253"/>
      <c r="O1161" s="253"/>
      <c r="P1161" s="253"/>
      <c r="Q1161" s="253"/>
      <c r="R1161" s="253"/>
      <c r="S1161" s="253"/>
      <c r="T1161" s="254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55" t="s">
        <v>181</v>
      </c>
      <c r="AU1161" s="255" t="s">
        <v>86</v>
      </c>
      <c r="AV1161" s="13" t="s">
        <v>86</v>
      </c>
      <c r="AW1161" s="13" t="s">
        <v>33</v>
      </c>
      <c r="AX1161" s="13" t="s">
        <v>76</v>
      </c>
      <c r="AY1161" s="255" t="s">
        <v>171</v>
      </c>
    </row>
    <row r="1162" s="13" customFormat="1">
      <c r="A1162" s="13"/>
      <c r="B1162" s="244"/>
      <c r="C1162" s="245"/>
      <c r="D1162" s="246" t="s">
        <v>181</v>
      </c>
      <c r="E1162" s="247" t="s">
        <v>1</v>
      </c>
      <c r="F1162" s="248" t="s">
        <v>1735</v>
      </c>
      <c r="G1162" s="245"/>
      <c r="H1162" s="249">
        <v>12</v>
      </c>
      <c r="I1162" s="250"/>
      <c r="J1162" s="245"/>
      <c r="K1162" s="245"/>
      <c r="L1162" s="251"/>
      <c r="M1162" s="252"/>
      <c r="N1162" s="253"/>
      <c r="O1162" s="253"/>
      <c r="P1162" s="253"/>
      <c r="Q1162" s="253"/>
      <c r="R1162" s="253"/>
      <c r="S1162" s="253"/>
      <c r="T1162" s="254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55" t="s">
        <v>181</v>
      </c>
      <c r="AU1162" s="255" t="s">
        <v>86</v>
      </c>
      <c r="AV1162" s="13" t="s">
        <v>86</v>
      </c>
      <c r="AW1162" s="13" t="s">
        <v>33</v>
      </c>
      <c r="AX1162" s="13" t="s">
        <v>76</v>
      </c>
      <c r="AY1162" s="255" t="s">
        <v>171</v>
      </c>
    </row>
    <row r="1163" s="14" customFormat="1">
      <c r="A1163" s="14"/>
      <c r="B1163" s="256"/>
      <c r="C1163" s="257"/>
      <c r="D1163" s="246" t="s">
        <v>181</v>
      </c>
      <c r="E1163" s="258" t="s">
        <v>1</v>
      </c>
      <c r="F1163" s="259" t="s">
        <v>184</v>
      </c>
      <c r="G1163" s="257"/>
      <c r="H1163" s="260">
        <v>215.80000000000001</v>
      </c>
      <c r="I1163" s="261"/>
      <c r="J1163" s="257"/>
      <c r="K1163" s="257"/>
      <c r="L1163" s="262"/>
      <c r="M1163" s="263"/>
      <c r="N1163" s="264"/>
      <c r="O1163" s="264"/>
      <c r="P1163" s="264"/>
      <c r="Q1163" s="264"/>
      <c r="R1163" s="264"/>
      <c r="S1163" s="264"/>
      <c r="T1163" s="265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66" t="s">
        <v>181</v>
      </c>
      <c r="AU1163" s="266" t="s">
        <v>86</v>
      </c>
      <c r="AV1163" s="14" t="s">
        <v>178</v>
      </c>
      <c r="AW1163" s="14" t="s">
        <v>33</v>
      </c>
      <c r="AX1163" s="14" t="s">
        <v>84</v>
      </c>
      <c r="AY1163" s="266" t="s">
        <v>171</v>
      </c>
    </row>
    <row r="1164" s="2" customFormat="1" ht="33" customHeight="1">
      <c r="A1164" s="38"/>
      <c r="B1164" s="39"/>
      <c r="C1164" s="267" t="s">
        <v>1736</v>
      </c>
      <c r="D1164" s="267" t="s">
        <v>304</v>
      </c>
      <c r="E1164" s="268" t="s">
        <v>1737</v>
      </c>
      <c r="F1164" s="269" t="s">
        <v>1738</v>
      </c>
      <c r="G1164" s="270" t="s">
        <v>176</v>
      </c>
      <c r="H1164" s="271">
        <v>237.38</v>
      </c>
      <c r="I1164" s="272"/>
      <c r="J1164" s="273">
        <f>ROUND(I1164*H1164,2)</f>
        <v>0</v>
      </c>
      <c r="K1164" s="269" t="s">
        <v>177</v>
      </c>
      <c r="L1164" s="274"/>
      <c r="M1164" s="275" t="s">
        <v>1</v>
      </c>
      <c r="N1164" s="276" t="s">
        <v>41</v>
      </c>
      <c r="O1164" s="91"/>
      <c r="P1164" s="235">
        <f>O1164*H1164</f>
        <v>0</v>
      </c>
      <c r="Q1164" s="235">
        <v>0.021999999999999999</v>
      </c>
      <c r="R1164" s="235">
        <f>Q1164*H1164</f>
        <v>5.2223599999999992</v>
      </c>
      <c r="S1164" s="235">
        <v>0</v>
      </c>
      <c r="T1164" s="236">
        <f>S1164*H1164</f>
        <v>0</v>
      </c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R1164" s="237" t="s">
        <v>271</v>
      </c>
      <c r="AT1164" s="237" t="s">
        <v>304</v>
      </c>
      <c r="AU1164" s="237" t="s">
        <v>86</v>
      </c>
      <c r="AY1164" s="17" t="s">
        <v>171</v>
      </c>
      <c r="BE1164" s="238">
        <f>IF(N1164="základní",J1164,0)</f>
        <v>0</v>
      </c>
      <c r="BF1164" s="238">
        <f>IF(N1164="snížená",J1164,0)</f>
        <v>0</v>
      </c>
      <c r="BG1164" s="238">
        <f>IF(N1164="zákl. přenesená",J1164,0)</f>
        <v>0</v>
      </c>
      <c r="BH1164" s="238">
        <f>IF(N1164="sníž. přenesená",J1164,0)</f>
        <v>0</v>
      </c>
      <c r="BI1164" s="238">
        <f>IF(N1164="nulová",J1164,0)</f>
        <v>0</v>
      </c>
      <c r="BJ1164" s="17" t="s">
        <v>84</v>
      </c>
      <c r="BK1164" s="238">
        <f>ROUND(I1164*H1164,2)</f>
        <v>0</v>
      </c>
      <c r="BL1164" s="17" t="s">
        <v>227</v>
      </c>
      <c r="BM1164" s="237" t="s">
        <v>1739</v>
      </c>
    </row>
    <row r="1165" s="13" customFormat="1">
      <c r="A1165" s="13"/>
      <c r="B1165" s="244"/>
      <c r="C1165" s="245"/>
      <c r="D1165" s="246" t="s">
        <v>181</v>
      </c>
      <c r="E1165" s="247" t="s">
        <v>1</v>
      </c>
      <c r="F1165" s="248" t="s">
        <v>1740</v>
      </c>
      <c r="G1165" s="245"/>
      <c r="H1165" s="249">
        <v>237.38</v>
      </c>
      <c r="I1165" s="250"/>
      <c r="J1165" s="245"/>
      <c r="K1165" s="245"/>
      <c r="L1165" s="251"/>
      <c r="M1165" s="252"/>
      <c r="N1165" s="253"/>
      <c r="O1165" s="253"/>
      <c r="P1165" s="253"/>
      <c r="Q1165" s="253"/>
      <c r="R1165" s="253"/>
      <c r="S1165" s="253"/>
      <c r="T1165" s="254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55" t="s">
        <v>181</v>
      </c>
      <c r="AU1165" s="255" t="s">
        <v>86</v>
      </c>
      <c r="AV1165" s="13" t="s">
        <v>86</v>
      </c>
      <c r="AW1165" s="13" t="s">
        <v>33</v>
      </c>
      <c r="AX1165" s="13" t="s">
        <v>76</v>
      </c>
      <c r="AY1165" s="255" t="s">
        <v>171</v>
      </c>
    </row>
    <row r="1166" s="14" customFormat="1">
      <c r="A1166" s="14"/>
      <c r="B1166" s="256"/>
      <c r="C1166" s="257"/>
      <c r="D1166" s="246" t="s">
        <v>181</v>
      </c>
      <c r="E1166" s="258" t="s">
        <v>1</v>
      </c>
      <c r="F1166" s="259" t="s">
        <v>189</v>
      </c>
      <c r="G1166" s="257"/>
      <c r="H1166" s="260">
        <v>237.38</v>
      </c>
      <c r="I1166" s="261"/>
      <c r="J1166" s="257"/>
      <c r="K1166" s="257"/>
      <c r="L1166" s="262"/>
      <c r="M1166" s="263"/>
      <c r="N1166" s="264"/>
      <c r="O1166" s="264"/>
      <c r="P1166" s="264"/>
      <c r="Q1166" s="264"/>
      <c r="R1166" s="264"/>
      <c r="S1166" s="264"/>
      <c r="T1166" s="265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66" t="s">
        <v>181</v>
      </c>
      <c r="AU1166" s="266" t="s">
        <v>86</v>
      </c>
      <c r="AV1166" s="14" t="s">
        <v>178</v>
      </c>
      <c r="AW1166" s="14" t="s">
        <v>33</v>
      </c>
      <c r="AX1166" s="14" t="s">
        <v>84</v>
      </c>
      <c r="AY1166" s="266" t="s">
        <v>171</v>
      </c>
    </row>
    <row r="1167" s="2" customFormat="1" ht="33" customHeight="1">
      <c r="A1167" s="38"/>
      <c r="B1167" s="39"/>
      <c r="C1167" s="226" t="s">
        <v>984</v>
      </c>
      <c r="D1167" s="226" t="s">
        <v>173</v>
      </c>
      <c r="E1167" s="227" t="s">
        <v>1741</v>
      </c>
      <c r="F1167" s="228" t="s">
        <v>1742</v>
      </c>
      <c r="G1167" s="229" t="s">
        <v>231</v>
      </c>
      <c r="H1167" s="230">
        <v>8.7289999999999992</v>
      </c>
      <c r="I1167" s="231"/>
      <c r="J1167" s="232">
        <f>ROUND(I1167*H1167,2)</f>
        <v>0</v>
      </c>
      <c r="K1167" s="228" t="s">
        <v>177</v>
      </c>
      <c r="L1167" s="44"/>
      <c r="M1167" s="233" t="s">
        <v>1</v>
      </c>
      <c r="N1167" s="234" t="s">
        <v>41</v>
      </c>
      <c r="O1167" s="91"/>
      <c r="P1167" s="235">
        <f>O1167*H1167</f>
        <v>0</v>
      </c>
      <c r="Q1167" s="235">
        <v>0</v>
      </c>
      <c r="R1167" s="235">
        <f>Q1167*H1167</f>
        <v>0</v>
      </c>
      <c r="S1167" s="235">
        <v>0</v>
      </c>
      <c r="T1167" s="236">
        <f>S1167*H1167</f>
        <v>0</v>
      </c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R1167" s="237" t="s">
        <v>227</v>
      </c>
      <c r="AT1167" s="237" t="s">
        <v>173</v>
      </c>
      <c r="AU1167" s="237" t="s">
        <v>86</v>
      </c>
      <c r="AY1167" s="17" t="s">
        <v>171</v>
      </c>
      <c r="BE1167" s="238">
        <f>IF(N1167="základní",J1167,0)</f>
        <v>0</v>
      </c>
      <c r="BF1167" s="238">
        <f>IF(N1167="snížená",J1167,0)</f>
        <v>0</v>
      </c>
      <c r="BG1167" s="238">
        <f>IF(N1167="zákl. přenesená",J1167,0)</f>
        <v>0</v>
      </c>
      <c r="BH1167" s="238">
        <f>IF(N1167="sníž. přenesená",J1167,0)</f>
        <v>0</v>
      </c>
      <c r="BI1167" s="238">
        <f>IF(N1167="nulová",J1167,0)</f>
        <v>0</v>
      </c>
      <c r="BJ1167" s="17" t="s">
        <v>84</v>
      </c>
      <c r="BK1167" s="238">
        <f>ROUND(I1167*H1167,2)</f>
        <v>0</v>
      </c>
      <c r="BL1167" s="17" t="s">
        <v>227</v>
      </c>
      <c r="BM1167" s="237" t="s">
        <v>1743</v>
      </c>
    </row>
    <row r="1168" s="2" customFormat="1">
      <c r="A1168" s="38"/>
      <c r="B1168" s="39"/>
      <c r="C1168" s="40"/>
      <c r="D1168" s="239" t="s">
        <v>179</v>
      </c>
      <c r="E1168" s="40"/>
      <c r="F1168" s="240" t="s">
        <v>1744</v>
      </c>
      <c r="G1168" s="40"/>
      <c r="H1168" s="40"/>
      <c r="I1168" s="241"/>
      <c r="J1168" s="40"/>
      <c r="K1168" s="40"/>
      <c r="L1168" s="44"/>
      <c r="M1168" s="242"/>
      <c r="N1168" s="243"/>
      <c r="O1168" s="91"/>
      <c r="P1168" s="91"/>
      <c r="Q1168" s="91"/>
      <c r="R1168" s="91"/>
      <c r="S1168" s="91"/>
      <c r="T1168" s="92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T1168" s="17" t="s">
        <v>179</v>
      </c>
      <c r="AU1168" s="17" t="s">
        <v>86</v>
      </c>
    </row>
    <row r="1169" s="12" customFormat="1" ht="22.8" customHeight="1">
      <c r="A1169" s="12"/>
      <c r="B1169" s="210"/>
      <c r="C1169" s="211"/>
      <c r="D1169" s="212" t="s">
        <v>75</v>
      </c>
      <c r="E1169" s="224" t="s">
        <v>1745</v>
      </c>
      <c r="F1169" s="224" t="s">
        <v>1746</v>
      </c>
      <c r="G1169" s="211"/>
      <c r="H1169" s="211"/>
      <c r="I1169" s="214"/>
      <c r="J1169" s="225">
        <f>BK1169</f>
        <v>0</v>
      </c>
      <c r="K1169" s="211"/>
      <c r="L1169" s="216"/>
      <c r="M1169" s="217"/>
      <c r="N1169" s="218"/>
      <c r="O1169" s="218"/>
      <c r="P1169" s="219">
        <f>SUM(P1170:P1258)</f>
        <v>0</v>
      </c>
      <c r="Q1169" s="218"/>
      <c r="R1169" s="219">
        <f>SUM(R1170:R1258)</f>
        <v>11.395714439999999</v>
      </c>
      <c r="S1169" s="218"/>
      <c r="T1169" s="220">
        <f>SUM(T1170:T1258)</f>
        <v>2.4476399999999998</v>
      </c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R1169" s="221" t="s">
        <v>86</v>
      </c>
      <c r="AT1169" s="222" t="s">
        <v>75</v>
      </c>
      <c r="AU1169" s="222" t="s">
        <v>84</v>
      </c>
      <c r="AY1169" s="221" t="s">
        <v>171</v>
      </c>
      <c r="BK1169" s="223">
        <f>SUM(BK1170:BK1258)</f>
        <v>0</v>
      </c>
    </row>
    <row r="1170" s="2" customFormat="1" ht="16.5" customHeight="1">
      <c r="A1170" s="38"/>
      <c r="B1170" s="39"/>
      <c r="C1170" s="226" t="s">
        <v>1747</v>
      </c>
      <c r="D1170" s="226" t="s">
        <v>173</v>
      </c>
      <c r="E1170" s="227" t="s">
        <v>1748</v>
      </c>
      <c r="F1170" s="228" t="s">
        <v>1749</v>
      </c>
      <c r="G1170" s="229" t="s">
        <v>176</v>
      </c>
      <c r="H1170" s="230">
        <v>1105.4000000000001</v>
      </c>
      <c r="I1170" s="231"/>
      <c r="J1170" s="232">
        <f>ROUND(I1170*H1170,2)</f>
        <v>0</v>
      </c>
      <c r="K1170" s="228" t="s">
        <v>177</v>
      </c>
      <c r="L1170" s="44"/>
      <c r="M1170" s="233" t="s">
        <v>1</v>
      </c>
      <c r="N1170" s="234" t="s">
        <v>41</v>
      </c>
      <c r="O1170" s="91"/>
      <c r="P1170" s="235">
        <f>O1170*H1170</f>
        <v>0</v>
      </c>
      <c r="Q1170" s="235">
        <v>0</v>
      </c>
      <c r="R1170" s="235">
        <f>Q1170*H1170</f>
        <v>0</v>
      </c>
      <c r="S1170" s="235">
        <v>0</v>
      </c>
      <c r="T1170" s="236">
        <f>S1170*H1170</f>
        <v>0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R1170" s="237" t="s">
        <v>227</v>
      </c>
      <c r="AT1170" s="237" t="s">
        <v>173</v>
      </c>
      <c r="AU1170" s="237" t="s">
        <v>86</v>
      </c>
      <c r="AY1170" s="17" t="s">
        <v>171</v>
      </c>
      <c r="BE1170" s="238">
        <f>IF(N1170="základní",J1170,0)</f>
        <v>0</v>
      </c>
      <c r="BF1170" s="238">
        <f>IF(N1170="snížená",J1170,0)</f>
        <v>0</v>
      </c>
      <c r="BG1170" s="238">
        <f>IF(N1170="zákl. přenesená",J1170,0)</f>
        <v>0</v>
      </c>
      <c r="BH1170" s="238">
        <f>IF(N1170="sníž. přenesená",J1170,0)</f>
        <v>0</v>
      </c>
      <c r="BI1170" s="238">
        <f>IF(N1170="nulová",J1170,0)</f>
        <v>0</v>
      </c>
      <c r="BJ1170" s="17" t="s">
        <v>84</v>
      </c>
      <c r="BK1170" s="238">
        <f>ROUND(I1170*H1170,2)</f>
        <v>0</v>
      </c>
      <c r="BL1170" s="17" t="s">
        <v>227</v>
      </c>
      <c r="BM1170" s="237" t="s">
        <v>1750</v>
      </c>
    </row>
    <row r="1171" s="2" customFormat="1">
      <c r="A1171" s="38"/>
      <c r="B1171" s="39"/>
      <c r="C1171" s="40"/>
      <c r="D1171" s="239" t="s">
        <v>179</v>
      </c>
      <c r="E1171" s="40"/>
      <c r="F1171" s="240" t="s">
        <v>1751</v>
      </c>
      <c r="G1171" s="40"/>
      <c r="H1171" s="40"/>
      <c r="I1171" s="241"/>
      <c r="J1171" s="40"/>
      <c r="K1171" s="40"/>
      <c r="L1171" s="44"/>
      <c r="M1171" s="242"/>
      <c r="N1171" s="243"/>
      <c r="O1171" s="91"/>
      <c r="P1171" s="91"/>
      <c r="Q1171" s="91"/>
      <c r="R1171" s="91"/>
      <c r="S1171" s="91"/>
      <c r="T1171" s="92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T1171" s="17" t="s">
        <v>179</v>
      </c>
      <c r="AU1171" s="17" t="s">
        <v>86</v>
      </c>
    </row>
    <row r="1172" s="13" customFormat="1">
      <c r="A1172" s="13"/>
      <c r="B1172" s="244"/>
      <c r="C1172" s="245"/>
      <c r="D1172" s="246" t="s">
        <v>181</v>
      </c>
      <c r="E1172" s="247" t="s">
        <v>1</v>
      </c>
      <c r="F1172" s="248" t="s">
        <v>1752</v>
      </c>
      <c r="G1172" s="245"/>
      <c r="H1172" s="249">
        <v>1105.4000000000001</v>
      </c>
      <c r="I1172" s="250"/>
      <c r="J1172" s="245"/>
      <c r="K1172" s="245"/>
      <c r="L1172" s="251"/>
      <c r="M1172" s="252"/>
      <c r="N1172" s="253"/>
      <c r="O1172" s="253"/>
      <c r="P1172" s="253"/>
      <c r="Q1172" s="253"/>
      <c r="R1172" s="253"/>
      <c r="S1172" s="253"/>
      <c r="T1172" s="254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55" t="s">
        <v>181</v>
      </c>
      <c r="AU1172" s="255" t="s">
        <v>86</v>
      </c>
      <c r="AV1172" s="13" t="s">
        <v>86</v>
      </c>
      <c r="AW1172" s="13" t="s">
        <v>33</v>
      </c>
      <c r="AX1172" s="13" t="s">
        <v>76</v>
      </c>
      <c r="AY1172" s="255" t="s">
        <v>171</v>
      </c>
    </row>
    <row r="1173" s="14" customFormat="1">
      <c r="A1173" s="14"/>
      <c r="B1173" s="256"/>
      <c r="C1173" s="257"/>
      <c r="D1173" s="246" t="s">
        <v>181</v>
      </c>
      <c r="E1173" s="258" t="s">
        <v>1</v>
      </c>
      <c r="F1173" s="259" t="s">
        <v>189</v>
      </c>
      <c r="G1173" s="257"/>
      <c r="H1173" s="260">
        <v>1105.4000000000001</v>
      </c>
      <c r="I1173" s="261"/>
      <c r="J1173" s="257"/>
      <c r="K1173" s="257"/>
      <c r="L1173" s="262"/>
      <c r="M1173" s="263"/>
      <c r="N1173" s="264"/>
      <c r="O1173" s="264"/>
      <c r="P1173" s="264"/>
      <c r="Q1173" s="264"/>
      <c r="R1173" s="264"/>
      <c r="S1173" s="264"/>
      <c r="T1173" s="265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66" t="s">
        <v>181</v>
      </c>
      <c r="AU1173" s="266" t="s">
        <v>86</v>
      </c>
      <c r="AV1173" s="14" t="s">
        <v>178</v>
      </c>
      <c r="AW1173" s="14" t="s">
        <v>33</v>
      </c>
      <c r="AX1173" s="14" t="s">
        <v>84</v>
      </c>
      <c r="AY1173" s="266" t="s">
        <v>171</v>
      </c>
    </row>
    <row r="1174" s="2" customFormat="1" ht="24.15" customHeight="1">
      <c r="A1174" s="38"/>
      <c r="B1174" s="39"/>
      <c r="C1174" s="226" t="s">
        <v>988</v>
      </c>
      <c r="D1174" s="226" t="s">
        <v>173</v>
      </c>
      <c r="E1174" s="227" t="s">
        <v>1753</v>
      </c>
      <c r="F1174" s="228" t="s">
        <v>1754</v>
      </c>
      <c r="G1174" s="229" t="s">
        <v>176</v>
      </c>
      <c r="H1174" s="230">
        <v>1105.4000000000001</v>
      </c>
      <c r="I1174" s="231"/>
      <c r="J1174" s="232">
        <f>ROUND(I1174*H1174,2)</f>
        <v>0</v>
      </c>
      <c r="K1174" s="228" t="s">
        <v>177</v>
      </c>
      <c r="L1174" s="44"/>
      <c r="M1174" s="233" t="s">
        <v>1</v>
      </c>
      <c r="N1174" s="234" t="s">
        <v>41</v>
      </c>
      <c r="O1174" s="91"/>
      <c r="P1174" s="235">
        <f>O1174*H1174</f>
        <v>0</v>
      </c>
      <c r="Q1174" s="235">
        <v>3.0000000000000001E-05</v>
      </c>
      <c r="R1174" s="235">
        <f>Q1174*H1174</f>
        <v>0.033162000000000004</v>
      </c>
      <c r="S1174" s="235">
        <v>0</v>
      </c>
      <c r="T1174" s="236">
        <f>S1174*H1174</f>
        <v>0</v>
      </c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R1174" s="237" t="s">
        <v>227</v>
      </c>
      <c r="AT1174" s="237" t="s">
        <v>173</v>
      </c>
      <c r="AU1174" s="237" t="s">
        <v>86</v>
      </c>
      <c r="AY1174" s="17" t="s">
        <v>171</v>
      </c>
      <c r="BE1174" s="238">
        <f>IF(N1174="základní",J1174,0)</f>
        <v>0</v>
      </c>
      <c r="BF1174" s="238">
        <f>IF(N1174="snížená",J1174,0)</f>
        <v>0</v>
      </c>
      <c r="BG1174" s="238">
        <f>IF(N1174="zákl. přenesená",J1174,0)</f>
        <v>0</v>
      </c>
      <c r="BH1174" s="238">
        <f>IF(N1174="sníž. přenesená",J1174,0)</f>
        <v>0</v>
      </c>
      <c r="BI1174" s="238">
        <f>IF(N1174="nulová",J1174,0)</f>
        <v>0</v>
      </c>
      <c r="BJ1174" s="17" t="s">
        <v>84</v>
      </c>
      <c r="BK1174" s="238">
        <f>ROUND(I1174*H1174,2)</f>
        <v>0</v>
      </c>
      <c r="BL1174" s="17" t="s">
        <v>227</v>
      </c>
      <c r="BM1174" s="237" t="s">
        <v>1755</v>
      </c>
    </row>
    <row r="1175" s="2" customFormat="1">
      <c r="A1175" s="38"/>
      <c r="B1175" s="39"/>
      <c r="C1175" s="40"/>
      <c r="D1175" s="239" t="s">
        <v>179</v>
      </c>
      <c r="E1175" s="40"/>
      <c r="F1175" s="240" t="s">
        <v>1756</v>
      </c>
      <c r="G1175" s="40"/>
      <c r="H1175" s="40"/>
      <c r="I1175" s="241"/>
      <c r="J1175" s="40"/>
      <c r="K1175" s="40"/>
      <c r="L1175" s="44"/>
      <c r="M1175" s="242"/>
      <c r="N1175" s="243"/>
      <c r="O1175" s="91"/>
      <c r="P1175" s="91"/>
      <c r="Q1175" s="91"/>
      <c r="R1175" s="91"/>
      <c r="S1175" s="91"/>
      <c r="T1175" s="92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T1175" s="17" t="s">
        <v>179</v>
      </c>
      <c r="AU1175" s="17" t="s">
        <v>86</v>
      </c>
    </row>
    <row r="1176" s="2" customFormat="1" ht="24.15" customHeight="1">
      <c r="A1176" s="38"/>
      <c r="B1176" s="39"/>
      <c r="C1176" s="226" t="s">
        <v>1757</v>
      </c>
      <c r="D1176" s="226" t="s">
        <v>173</v>
      </c>
      <c r="E1176" s="227" t="s">
        <v>1758</v>
      </c>
      <c r="F1176" s="228" t="s">
        <v>1759</v>
      </c>
      <c r="G1176" s="229" t="s">
        <v>176</v>
      </c>
      <c r="H1176" s="230">
        <v>1105.4000000000001</v>
      </c>
      <c r="I1176" s="231"/>
      <c r="J1176" s="232">
        <f>ROUND(I1176*H1176,2)</f>
        <v>0</v>
      </c>
      <c r="K1176" s="228" t="s">
        <v>177</v>
      </c>
      <c r="L1176" s="44"/>
      <c r="M1176" s="233" t="s">
        <v>1</v>
      </c>
      <c r="N1176" s="234" t="s">
        <v>41</v>
      </c>
      <c r="O1176" s="91"/>
      <c r="P1176" s="235">
        <f>O1176*H1176</f>
        <v>0</v>
      </c>
      <c r="Q1176" s="235">
        <v>0.0074999999999999997</v>
      </c>
      <c r="R1176" s="235">
        <f>Q1176*H1176</f>
        <v>8.2904999999999998</v>
      </c>
      <c r="S1176" s="235">
        <v>0</v>
      </c>
      <c r="T1176" s="236">
        <f>S1176*H1176</f>
        <v>0</v>
      </c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R1176" s="237" t="s">
        <v>227</v>
      </c>
      <c r="AT1176" s="237" t="s">
        <v>173</v>
      </c>
      <c r="AU1176" s="237" t="s">
        <v>86</v>
      </c>
      <c r="AY1176" s="17" t="s">
        <v>171</v>
      </c>
      <c r="BE1176" s="238">
        <f>IF(N1176="základní",J1176,0)</f>
        <v>0</v>
      </c>
      <c r="BF1176" s="238">
        <f>IF(N1176="snížená",J1176,0)</f>
        <v>0</v>
      </c>
      <c r="BG1176" s="238">
        <f>IF(N1176="zákl. přenesená",J1176,0)</f>
        <v>0</v>
      </c>
      <c r="BH1176" s="238">
        <f>IF(N1176="sníž. přenesená",J1176,0)</f>
        <v>0</v>
      </c>
      <c r="BI1176" s="238">
        <f>IF(N1176="nulová",J1176,0)</f>
        <v>0</v>
      </c>
      <c r="BJ1176" s="17" t="s">
        <v>84</v>
      </c>
      <c r="BK1176" s="238">
        <f>ROUND(I1176*H1176,2)</f>
        <v>0</v>
      </c>
      <c r="BL1176" s="17" t="s">
        <v>227</v>
      </c>
      <c r="BM1176" s="237" t="s">
        <v>1760</v>
      </c>
    </row>
    <row r="1177" s="2" customFormat="1">
      <c r="A1177" s="38"/>
      <c r="B1177" s="39"/>
      <c r="C1177" s="40"/>
      <c r="D1177" s="239" t="s">
        <v>179</v>
      </c>
      <c r="E1177" s="40"/>
      <c r="F1177" s="240" t="s">
        <v>1761</v>
      </c>
      <c r="G1177" s="40"/>
      <c r="H1177" s="40"/>
      <c r="I1177" s="241"/>
      <c r="J1177" s="40"/>
      <c r="K1177" s="40"/>
      <c r="L1177" s="44"/>
      <c r="M1177" s="242"/>
      <c r="N1177" s="243"/>
      <c r="O1177" s="91"/>
      <c r="P1177" s="91"/>
      <c r="Q1177" s="91"/>
      <c r="R1177" s="91"/>
      <c r="S1177" s="91"/>
      <c r="T1177" s="92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T1177" s="17" t="s">
        <v>179</v>
      </c>
      <c r="AU1177" s="17" t="s">
        <v>86</v>
      </c>
    </row>
    <row r="1178" s="2" customFormat="1" ht="24.15" customHeight="1">
      <c r="A1178" s="38"/>
      <c r="B1178" s="39"/>
      <c r="C1178" s="226" t="s">
        <v>991</v>
      </c>
      <c r="D1178" s="226" t="s">
        <v>173</v>
      </c>
      <c r="E1178" s="227" t="s">
        <v>1762</v>
      </c>
      <c r="F1178" s="228" t="s">
        <v>1763</v>
      </c>
      <c r="G1178" s="229" t="s">
        <v>176</v>
      </c>
      <c r="H1178" s="230">
        <v>167.69999999999999</v>
      </c>
      <c r="I1178" s="231"/>
      <c r="J1178" s="232">
        <f>ROUND(I1178*H1178,2)</f>
        <v>0</v>
      </c>
      <c r="K1178" s="228" t="s">
        <v>177</v>
      </c>
      <c r="L1178" s="44"/>
      <c r="M1178" s="233" t="s">
        <v>1</v>
      </c>
      <c r="N1178" s="234" t="s">
        <v>41</v>
      </c>
      <c r="O1178" s="91"/>
      <c r="P1178" s="235">
        <f>O1178*H1178</f>
        <v>0</v>
      </c>
      <c r="Q1178" s="235">
        <v>0</v>
      </c>
      <c r="R1178" s="235">
        <f>Q1178*H1178</f>
        <v>0</v>
      </c>
      <c r="S1178" s="235">
        <v>0.0025000000000000001</v>
      </c>
      <c r="T1178" s="236">
        <f>S1178*H1178</f>
        <v>0.41924999999999996</v>
      </c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R1178" s="237" t="s">
        <v>227</v>
      </c>
      <c r="AT1178" s="237" t="s">
        <v>173</v>
      </c>
      <c r="AU1178" s="237" t="s">
        <v>86</v>
      </c>
      <c r="AY1178" s="17" t="s">
        <v>171</v>
      </c>
      <c r="BE1178" s="238">
        <f>IF(N1178="základní",J1178,0)</f>
        <v>0</v>
      </c>
      <c r="BF1178" s="238">
        <f>IF(N1178="snížená",J1178,0)</f>
        <v>0</v>
      </c>
      <c r="BG1178" s="238">
        <f>IF(N1178="zákl. přenesená",J1178,0)</f>
        <v>0</v>
      </c>
      <c r="BH1178" s="238">
        <f>IF(N1178="sníž. přenesená",J1178,0)</f>
        <v>0</v>
      </c>
      <c r="BI1178" s="238">
        <f>IF(N1178="nulová",J1178,0)</f>
        <v>0</v>
      </c>
      <c r="BJ1178" s="17" t="s">
        <v>84</v>
      </c>
      <c r="BK1178" s="238">
        <f>ROUND(I1178*H1178,2)</f>
        <v>0</v>
      </c>
      <c r="BL1178" s="17" t="s">
        <v>227</v>
      </c>
      <c r="BM1178" s="237" t="s">
        <v>1764</v>
      </c>
    </row>
    <row r="1179" s="2" customFormat="1">
      <c r="A1179" s="38"/>
      <c r="B1179" s="39"/>
      <c r="C1179" s="40"/>
      <c r="D1179" s="239" t="s">
        <v>179</v>
      </c>
      <c r="E1179" s="40"/>
      <c r="F1179" s="240" t="s">
        <v>1765</v>
      </c>
      <c r="G1179" s="40"/>
      <c r="H1179" s="40"/>
      <c r="I1179" s="241"/>
      <c r="J1179" s="40"/>
      <c r="K1179" s="40"/>
      <c r="L1179" s="44"/>
      <c r="M1179" s="242"/>
      <c r="N1179" s="243"/>
      <c r="O1179" s="91"/>
      <c r="P1179" s="91"/>
      <c r="Q1179" s="91"/>
      <c r="R1179" s="91"/>
      <c r="S1179" s="91"/>
      <c r="T1179" s="92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T1179" s="17" t="s">
        <v>179</v>
      </c>
      <c r="AU1179" s="17" t="s">
        <v>86</v>
      </c>
    </row>
    <row r="1180" s="13" customFormat="1">
      <c r="A1180" s="13"/>
      <c r="B1180" s="244"/>
      <c r="C1180" s="245"/>
      <c r="D1180" s="246" t="s">
        <v>181</v>
      </c>
      <c r="E1180" s="247" t="s">
        <v>1</v>
      </c>
      <c r="F1180" s="248" t="s">
        <v>1766</v>
      </c>
      <c r="G1180" s="245"/>
      <c r="H1180" s="249">
        <v>65.099999999999994</v>
      </c>
      <c r="I1180" s="250"/>
      <c r="J1180" s="245"/>
      <c r="K1180" s="245"/>
      <c r="L1180" s="251"/>
      <c r="M1180" s="252"/>
      <c r="N1180" s="253"/>
      <c r="O1180" s="253"/>
      <c r="P1180" s="253"/>
      <c r="Q1180" s="253"/>
      <c r="R1180" s="253"/>
      <c r="S1180" s="253"/>
      <c r="T1180" s="254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55" t="s">
        <v>181</v>
      </c>
      <c r="AU1180" s="255" t="s">
        <v>86</v>
      </c>
      <c r="AV1180" s="13" t="s">
        <v>86</v>
      </c>
      <c r="AW1180" s="13" t="s">
        <v>33</v>
      </c>
      <c r="AX1180" s="13" t="s">
        <v>76</v>
      </c>
      <c r="AY1180" s="255" t="s">
        <v>171</v>
      </c>
    </row>
    <row r="1181" s="13" customFormat="1">
      <c r="A1181" s="13"/>
      <c r="B1181" s="244"/>
      <c r="C1181" s="245"/>
      <c r="D1181" s="246" t="s">
        <v>181</v>
      </c>
      <c r="E1181" s="247" t="s">
        <v>1</v>
      </c>
      <c r="F1181" s="248" t="s">
        <v>1767</v>
      </c>
      <c r="G1181" s="245"/>
      <c r="H1181" s="249">
        <v>45.5</v>
      </c>
      <c r="I1181" s="250"/>
      <c r="J1181" s="245"/>
      <c r="K1181" s="245"/>
      <c r="L1181" s="251"/>
      <c r="M1181" s="252"/>
      <c r="N1181" s="253"/>
      <c r="O1181" s="253"/>
      <c r="P1181" s="253"/>
      <c r="Q1181" s="253"/>
      <c r="R1181" s="253"/>
      <c r="S1181" s="253"/>
      <c r="T1181" s="254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55" t="s">
        <v>181</v>
      </c>
      <c r="AU1181" s="255" t="s">
        <v>86</v>
      </c>
      <c r="AV1181" s="13" t="s">
        <v>86</v>
      </c>
      <c r="AW1181" s="13" t="s">
        <v>33</v>
      </c>
      <c r="AX1181" s="13" t="s">
        <v>76</v>
      </c>
      <c r="AY1181" s="255" t="s">
        <v>171</v>
      </c>
    </row>
    <row r="1182" s="13" customFormat="1">
      <c r="A1182" s="13"/>
      <c r="B1182" s="244"/>
      <c r="C1182" s="245"/>
      <c r="D1182" s="246" t="s">
        <v>181</v>
      </c>
      <c r="E1182" s="247" t="s">
        <v>1</v>
      </c>
      <c r="F1182" s="248" t="s">
        <v>1768</v>
      </c>
      <c r="G1182" s="245"/>
      <c r="H1182" s="249">
        <v>57.100000000000001</v>
      </c>
      <c r="I1182" s="250"/>
      <c r="J1182" s="245"/>
      <c r="K1182" s="245"/>
      <c r="L1182" s="251"/>
      <c r="M1182" s="252"/>
      <c r="N1182" s="253"/>
      <c r="O1182" s="253"/>
      <c r="P1182" s="253"/>
      <c r="Q1182" s="253"/>
      <c r="R1182" s="253"/>
      <c r="S1182" s="253"/>
      <c r="T1182" s="254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55" t="s">
        <v>181</v>
      </c>
      <c r="AU1182" s="255" t="s">
        <v>86</v>
      </c>
      <c r="AV1182" s="13" t="s">
        <v>86</v>
      </c>
      <c r="AW1182" s="13" t="s">
        <v>33</v>
      </c>
      <c r="AX1182" s="13" t="s">
        <v>76</v>
      </c>
      <c r="AY1182" s="255" t="s">
        <v>171</v>
      </c>
    </row>
    <row r="1183" s="14" customFormat="1">
      <c r="A1183" s="14"/>
      <c r="B1183" s="256"/>
      <c r="C1183" s="257"/>
      <c r="D1183" s="246" t="s">
        <v>181</v>
      </c>
      <c r="E1183" s="258" t="s">
        <v>1</v>
      </c>
      <c r="F1183" s="259" t="s">
        <v>184</v>
      </c>
      <c r="G1183" s="257"/>
      <c r="H1183" s="260">
        <v>167.69999999999999</v>
      </c>
      <c r="I1183" s="261"/>
      <c r="J1183" s="257"/>
      <c r="K1183" s="257"/>
      <c r="L1183" s="262"/>
      <c r="M1183" s="263"/>
      <c r="N1183" s="264"/>
      <c r="O1183" s="264"/>
      <c r="P1183" s="264"/>
      <c r="Q1183" s="264"/>
      <c r="R1183" s="264"/>
      <c r="S1183" s="264"/>
      <c r="T1183" s="265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66" t="s">
        <v>181</v>
      </c>
      <c r="AU1183" s="266" t="s">
        <v>86</v>
      </c>
      <c r="AV1183" s="14" t="s">
        <v>178</v>
      </c>
      <c r="AW1183" s="14" t="s">
        <v>33</v>
      </c>
      <c r="AX1183" s="14" t="s">
        <v>84</v>
      </c>
      <c r="AY1183" s="266" t="s">
        <v>171</v>
      </c>
    </row>
    <row r="1184" s="2" customFormat="1" ht="24.15" customHeight="1">
      <c r="A1184" s="38"/>
      <c r="B1184" s="39"/>
      <c r="C1184" s="226" t="s">
        <v>1769</v>
      </c>
      <c r="D1184" s="226" t="s">
        <v>173</v>
      </c>
      <c r="E1184" s="227" t="s">
        <v>1770</v>
      </c>
      <c r="F1184" s="228" t="s">
        <v>1771</v>
      </c>
      <c r="G1184" s="229" t="s">
        <v>176</v>
      </c>
      <c r="H1184" s="230">
        <v>617.5</v>
      </c>
      <c r="I1184" s="231"/>
      <c r="J1184" s="232">
        <f>ROUND(I1184*H1184,2)</f>
        <v>0</v>
      </c>
      <c r="K1184" s="228" t="s">
        <v>177</v>
      </c>
      <c r="L1184" s="44"/>
      <c r="M1184" s="233" t="s">
        <v>1</v>
      </c>
      <c r="N1184" s="234" t="s">
        <v>41</v>
      </c>
      <c r="O1184" s="91"/>
      <c r="P1184" s="235">
        <f>O1184*H1184</f>
        <v>0</v>
      </c>
      <c r="Q1184" s="235">
        <v>0</v>
      </c>
      <c r="R1184" s="235">
        <f>Q1184*H1184</f>
        <v>0</v>
      </c>
      <c r="S1184" s="235">
        <v>0.0030000000000000001</v>
      </c>
      <c r="T1184" s="236">
        <f>S1184*H1184</f>
        <v>1.8525</v>
      </c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R1184" s="237" t="s">
        <v>227</v>
      </c>
      <c r="AT1184" s="237" t="s">
        <v>173</v>
      </c>
      <c r="AU1184" s="237" t="s">
        <v>86</v>
      </c>
      <c r="AY1184" s="17" t="s">
        <v>171</v>
      </c>
      <c r="BE1184" s="238">
        <f>IF(N1184="základní",J1184,0)</f>
        <v>0</v>
      </c>
      <c r="BF1184" s="238">
        <f>IF(N1184="snížená",J1184,0)</f>
        <v>0</v>
      </c>
      <c r="BG1184" s="238">
        <f>IF(N1184="zákl. přenesená",J1184,0)</f>
        <v>0</v>
      </c>
      <c r="BH1184" s="238">
        <f>IF(N1184="sníž. přenesená",J1184,0)</f>
        <v>0</v>
      </c>
      <c r="BI1184" s="238">
        <f>IF(N1184="nulová",J1184,0)</f>
        <v>0</v>
      </c>
      <c r="BJ1184" s="17" t="s">
        <v>84</v>
      </c>
      <c r="BK1184" s="238">
        <f>ROUND(I1184*H1184,2)</f>
        <v>0</v>
      </c>
      <c r="BL1184" s="17" t="s">
        <v>227</v>
      </c>
      <c r="BM1184" s="237" t="s">
        <v>1772</v>
      </c>
    </row>
    <row r="1185" s="2" customFormat="1">
      <c r="A1185" s="38"/>
      <c r="B1185" s="39"/>
      <c r="C1185" s="40"/>
      <c r="D1185" s="239" t="s">
        <v>179</v>
      </c>
      <c r="E1185" s="40"/>
      <c r="F1185" s="240" t="s">
        <v>1773</v>
      </c>
      <c r="G1185" s="40"/>
      <c r="H1185" s="40"/>
      <c r="I1185" s="241"/>
      <c r="J1185" s="40"/>
      <c r="K1185" s="40"/>
      <c r="L1185" s="44"/>
      <c r="M1185" s="242"/>
      <c r="N1185" s="243"/>
      <c r="O1185" s="91"/>
      <c r="P1185" s="91"/>
      <c r="Q1185" s="91"/>
      <c r="R1185" s="91"/>
      <c r="S1185" s="91"/>
      <c r="T1185" s="92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T1185" s="17" t="s">
        <v>179</v>
      </c>
      <c r="AU1185" s="17" t="s">
        <v>86</v>
      </c>
    </row>
    <row r="1186" s="13" customFormat="1">
      <c r="A1186" s="13"/>
      <c r="B1186" s="244"/>
      <c r="C1186" s="245"/>
      <c r="D1186" s="246" t="s">
        <v>181</v>
      </c>
      <c r="E1186" s="247" t="s">
        <v>1</v>
      </c>
      <c r="F1186" s="248" t="s">
        <v>1774</v>
      </c>
      <c r="G1186" s="245"/>
      <c r="H1186" s="249">
        <v>48.700000000000003</v>
      </c>
      <c r="I1186" s="250"/>
      <c r="J1186" s="245"/>
      <c r="K1186" s="245"/>
      <c r="L1186" s="251"/>
      <c r="M1186" s="252"/>
      <c r="N1186" s="253"/>
      <c r="O1186" s="253"/>
      <c r="P1186" s="253"/>
      <c r="Q1186" s="253"/>
      <c r="R1186" s="253"/>
      <c r="S1186" s="253"/>
      <c r="T1186" s="254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55" t="s">
        <v>181</v>
      </c>
      <c r="AU1186" s="255" t="s">
        <v>86</v>
      </c>
      <c r="AV1186" s="13" t="s">
        <v>86</v>
      </c>
      <c r="AW1186" s="13" t="s">
        <v>33</v>
      </c>
      <c r="AX1186" s="13" t="s">
        <v>76</v>
      </c>
      <c r="AY1186" s="255" t="s">
        <v>171</v>
      </c>
    </row>
    <row r="1187" s="13" customFormat="1">
      <c r="A1187" s="13"/>
      <c r="B1187" s="244"/>
      <c r="C1187" s="245"/>
      <c r="D1187" s="246" t="s">
        <v>181</v>
      </c>
      <c r="E1187" s="247" t="s">
        <v>1</v>
      </c>
      <c r="F1187" s="248" t="s">
        <v>1775</v>
      </c>
      <c r="G1187" s="245"/>
      <c r="H1187" s="249">
        <v>326.5</v>
      </c>
      <c r="I1187" s="250"/>
      <c r="J1187" s="245"/>
      <c r="K1187" s="245"/>
      <c r="L1187" s="251"/>
      <c r="M1187" s="252"/>
      <c r="N1187" s="253"/>
      <c r="O1187" s="253"/>
      <c r="P1187" s="253"/>
      <c r="Q1187" s="253"/>
      <c r="R1187" s="253"/>
      <c r="S1187" s="253"/>
      <c r="T1187" s="254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55" t="s">
        <v>181</v>
      </c>
      <c r="AU1187" s="255" t="s">
        <v>86</v>
      </c>
      <c r="AV1187" s="13" t="s">
        <v>86</v>
      </c>
      <c r="AW1187" s="13" t="s">
        <v>33</v>
      </c>
      <c r="AX1187" s="13" t="s">
        <v>76</v>
      </c>
      <c r="AY1187" s="255" t="s">
        <v>171</v>
      </c>
    </row>
    <row r="1188" s="13" customFormat="1">
      <c r="A1188" s="13"/>
      <c r="B1188" s="244"/>
      <c r="C1188" s="245"/>
      <c r="D1188" s="246" t="s">
        <v>181</v>
      </c>
      <c r="E1188" s="247" t="s">
        <v>1</v>
      </c>
      <c r="F1188" s="248" t="s">
        <v>1776</v>
      </c>
      <c r="G1188" s="245"/>
      <c r="H1188" s="249">
        <v>242.30000000000001</v>
      </c>
      <c r="I1188" s="250"/>
      <c r="J1188" s="245"/>
      <c r="K1188" s="245"/>
      <c r="L1188" s="251"/>
      <c r="M1188" s="252"/>
      <c r="N1188" s="253"/>
      <c r="O1188" s="253"/>
      <c r="P1188" s="253"/>
      <c r="Q1188" s="253"/>
      <c r="R1188" s="253"/>
      <c r="S1188" s="253"/>
      <c r="T1188" s="254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55" t="s">
        <v>181</v>
      </c>
      <c r="AU1188" s="255" t="s">
        <v>86</v>
      </c>
      <c r="AV1188" s="13" t="s">
        <v>86</v>
      </c>
      <c r="AW1188" s="13" t="s">
        <v>33</v>
      </c>
      <c r="AX1188" s="13" t="s">
        <v>76</v>
      </c>
      <c r="AY1188" s="255" t="s">
        <v>171</v>
      </c>
    </row>
    <row r="1189" s="14" customFormat="1">
      <c r="A1189" s="14"/>
      <c r="B1189" s="256"/>
      <c r="C1189" s="257"/>
      <c r="D1189" s="246" t="s">
        <v>181</v>
      </c>
      <c r="E1189" s="258" t="s">
        <v>1</v>
      </c>
      <c r="F1189" s="259" t="s">
        <v>184</v>
      </c>
      <c r="G1189" s="257"/>
      <c r="H1189" s="260">
        <v>617.5</v>
      </c>
      <c r="I1189" s="261"/>
      <c r="J1189" s="257"/>
      <c r="K1189" s="257"/>
      <c r="L1189" s="262"/>
      <c r="M1189" s="263"/>
      <c r="N1189" s="264"/>
      <c r="O1189" s="264"/>
      <c r="P1189" s="264"/>
      <c r="Q1189" s="264"/>
      <c r="R1189" s="264"/>
      <c r="S1189" s="264"/>
      <c r="T1189" s="265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66" t="s">
        <v>181</v>
      </c>
      <c r="AU1189" s="266" t="s">
        <v>86</v>
      </c>
      <c r="AV1189" s="14" t="s">
        <v>178</v>
      </c>
      <c r="AW1189" s="14" t="s">
        <v>33</v>
      </c>
      <c r="AX1189" s="14" t="s">
        <v>84</v>
      </c>
      <c r="AY1189" s="266" t="s">
        <v>171</v>
      </c>
    </row>
    <row r="1190" s="2" customFormat="1" ht="16.5" customHeight="1">
      <c r="A1190" s="38"/>
      <c r="B1190" s="39"/>
      <c r="C1190" s="226" t="s">
        <v>995</v>
      </c>
      <c r="D1190" s="226" t="s">
        <v>173</v>
      </c>
      <c r="E1190" s="227" t="s">
        <v>1777</v>
      </c>
      <c r="F1190" s="228" t="s">
        <v>1778</v>
      </c>
      <c r="G1190" s="229" t="s">
        <v>176</v>
      </c>
      <c r="H1190" s="230">
        <v>442.10000000000002</v>
      </c>
      <c r="I1190" s="231"/>
      <c r="J1190" s="232">
        <f>ROUND(I1190*H1190,2)</f>
        <v>0</v>
      </c>
      <c r="K1190" s="228" t="s">
        <v>177</v>
      </c>
      <c r="L1190" s="44"/>
      <c r="M1190" s="233" t="s">
        <v>1</v>
      </c>
      <c r="N1190" s="234" t="s">
        <v>41</v>
      </c>
      <c r="O1190" s="91"/>
      <c r="P1190" s="235">
        <f>O1190*H1190</f>
        <v>0</v>
      </c>
      <c r="Q1190" s="235">
        <v>0.00050000000000000001</v>
      </c>
      <c r="R1190" s="235">
        <f>Q1190*H1190</f>
        <v>0.22105000000000002</v>
      </c>
      <c r="S1190" s="235">
        <v>0</v>
      </c>
      <c r="T1190" s="236">
        <f>S1190*H1190</f>
        <v>0</v>
      </c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R1190" s="237" t="s">
        <v>227</v>
      </c>
      <c r="AT1190" s="237" t="s">
        <v>173</v>
      </c>
      <c r="AU1190" s="237" t="s">
        <v>86</v>
      </c>
      <c r="AY1190" s="17" t="s">
        <v>171</v>
      </c>
      <c r="BE1190" s="238">
        <f>IF(N1190="základní",J1190,0)</f>
        <v>0</v>
      </c>
      <c r="BF1190" s="238">
        <f>IF(N1190="snížená",J1190,0)</f>
        <v>0</v>
      </c>
      <c r="BG1190" s="238">
        <f>IF(N1190="zákl. přenesená",J1190,0)</f>
        <v>0</v>
      </c>
      <c r="BH1190" s="238">
        <f>IF(N1190="sníž. přenesená",J1190,0)</f>
        <v>0</v>
      </c>
      <c r="BI1190" s="238">
        <f>IF(N1190="nulová",J1190,0)</f>
        <v>0</v>
      </c>
      <c r="BJ1190" s="17" t="s">
        <v>84</v>
      </c>
      <c r="BK1190" s="238">
        <f>ROUND(I1190*H1190,2)</f>
        <v>0</v>
      </c>
      <c r="BL1190" s="17" t="s">
        <v>227</v>
      </c>
      <c r="BM1190" s="237" t="s">
        <v>1779</v>
      </c>
    </row>
    <row r="1191" s="2" customFormat="1">
      <c r="A1191" s="38"/>
      <c r="B1191" s="39"/>
      <c r="C1191" s="40"/>
      <c r="D1191" s="239" t="s">
        <v>179</v>
      </c>
      <c r="E1191" s="40"/>
      <c r="F1191" s="240" t="s">
        <v>1780</v>
      </c>
      <c r="G1191" s="40"/>
      <c r="H1191" s="40"/>
      <c r="I1191" s="241"/>
      <c r="J1191" s="40"/>
      <c r="K1191" s="40"/>
      <c r="L1191" s="44"/>
      <c r="M1191" s="242"/>
      <c r="N1191" s="243"/>
      <c r="O1191" s="91"/>
      <c r="P1191" s="91"/>
      <c r="Q1191" s="91"/>
      <c r="R1191" s="91"/>
      <c r="S1191" s="91"/>
      <c r="T1191" s="92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T1191" s="17" t="s">
        <v>179</v>
      </c>
      <c r="AU1191" s="17" t="s">
        <v>86</v>
      </c>
    </row>
    <row r="1192" s="13" customFormat="1">
      <c r="A1192" s="13"/>
      <c r="B1192" s="244"/>
      <c r="C1192" s="245"/>
      <c r="D1192" s="246" t="s">
        <v>181</v>
      </c>
      <c r="E1192" s="247" t="s">
        <v>1</v>
      </c>
      <c r="F1192" s="248" t="s">
        <v>1781</v>
      </c>
      <c r="G1192" s="245"/>
      <c r="H1192" s="249">
        <v>183.69999999999999</v>
      </c>
      <c r="I1192" s="250"/>
      <c r="J1192" s="245"/>
      <c r="K1192" s="245"/>
      <c r="L1192" s="251"/>
      <c r="M1192" s="252"/>
      <c r="N1192" s="253"/>
      <c r="O1192" s="253"/>
      <c r="P1192" s="253"/>
      <c r="Q1192" s="253"/>
      <c r="R1192" s="253"/>
      <c r="S1192" s="253"/>
      <c r="T1192" s="254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55" t="s">
        <v>181</v>
      </c>
      <c r="AU1192" s="255" t="s">
        <v>86</v>
      </c>
      <c r="AV1192" s="13" t="s">
        <v>86</v>
      </c>
      <c r="AW1192" s="13" t="s">
        <v>33</v>
      </c>
      <c r="AX1192" s="13" t="s">
        <v>76</v>
      </c>
      <c r="AY1192" s="255" t="s">
        <v>171</v>
      </c>
    </row>
    <row r="1193" s="13" customFormat="1">
      <c r="A1193" s="13"/>
      <c r="B1193" s="244"/>
      <c r="C1193" s="245"/>
      <c r="D1193" s="246" t="s">
        <v>181</v>
      </c>
      <c r="E1193" s="247" t="s">
        <v>1</v>
      </c>
      <c r="F1193" s="248" t="s">
        <v>1782</v>
      </c>
      <c r="G1193" s="245"/>
      <c r="H1193" s="249">
        <v>258.39999999999998</v>
      </c>
      <c r="I1193" s="250"/>
      <c r="J1193" s="245"/>
      <c r="K1193" s="245"/>
      <c r="L1193" s="251"/>
      <c r="M1193" s="252"/>
      <c r="N1193" s="253"/>
      <c r="O1193" s="253"/>
      <c r="P1193" s="253"/>
      <c r="Q1193" s="253"/>
      <c r="R1193" s="253"/>
      <c r="S1193" s="253"/>
      <c r="T1193" s="254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55" t="s">
        <v>181</v>
      </c>
      <c r="AU1193" s="255" t="s">
        <v>86</v>
      </c>
      <c r="AV1193" s="13" t="s">
        <v>86</v>
      </c>
      <c r="AW1193" s="13" t="s">
        <v>33</v>
      </c>
      <c r="AX1193" s="13" t="s">
        <v>76</v>
      </c>
      <c r="AY1193" s="255" t="s">
        <v>171</v>
      </c>
    </row>
    <row r="1194" s="14" customFormat="1">
      <c r="A1194" s="14"/>
      <c r="B1194" s="256"/>
      <c r="C1194" s="257"/>
      <c r="D1194" s="246" t="s">
        <v>181</v>
      </c>
      <c r="E1194" s="258" t="s">
        <v>1</v>
      </c>
      <c r="F1194" s="259" t="s">
        <v>184</v>
      </c>
      <c r="G1194" s="257"/>
      <c r="H1194" s="260">
        <v>442.09999999999997</v>
      </c>
      <c r="I1194" s="261"/>
      <c r="J1194" s="257"/>
      <c r="K1194" s="257"/>
      <c r="L1194" s="262"/>
      <c r="M1194" s="263"/>
      <c r="N1194" s="264"/>
      <c r="O1194" s="264"/>
      <c r="P1194" s="264"/>
      <c r="Q1194" s="264"/>
      <c r="R1194" s="264"/>
      <c r="S1194" s="264"/>
      <c r="T1194" s="265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66" t="s">
        <v>181</v>
      </c>
      <c r="AU1194" s="266" t="s">
        <v>86</v>
      </c>
      <c r="AV1194" s="14" t="s">
        <v>178</v>
      </c>
      <c r="AW1194" s="14" t="s">
        <v>33</v>
      </c>
      <c r="AX1194" s="14" t="s">
        <v>84</v>
      </c>
      <c r="AY1194" s="266" t="s">
        <v>171</v>
      </c>
    </row>
    <row r="1195" s="2" customFormat="1" ht="37.8" customHeight="1">
      <c r="A1195" s="38"/>
      <c r="B1195" s="39"/>
      <c r="C1195" s="267" t="s">
        <v>1783</v>
      </c>
      <c r="D1195" s="267" t="s">
        <v>304</v>
      </c>
      <c r="E1195" s="268" t="s">
        <v>1784</v>
      </c>
      <c r="F1195" s="269" t="s">
        <v>1785</v>
      </c>
      <c r="G1195" s="270" t="s">
        <v>176</v>
      </c>
      <c r="H1195" s="271">
        <v>486.31</v>
      </c>
      <c r="I1195" s="272"/>
      <c r="J1195" s="273">
        <f>ROUND(I1195*H1195,2)</f>
        <v>0</v>
      </c>
      <c r="K1195" s="269" t="s">
        <v>270</v>
      </c>
      <c r="L1195" s="274"/>
      <c r="M1195" s="275" t="s">
        <v>1</v>
      </c>
      <c r="N1195" s="276" t="s">
        <v>41</v>
      </c>
      <c r="O1195" s="91"/>
      <c r="P1195" s="235">
        <f>O1195*H1195</f>
        <v>0</v>
      </c>
      <c r="Q1195" s="235">
        <v>0</v>
      </c>
      <c r="R1195" s="235">
        <f>Q1195*H1195</f>
        <v>0</v>
      </c>
      <c r="S1195" s="235">
        <v>0</v>
      </c>
      <c r="T1195" s="236">
        <f>S1195*H1195</f>
        <v>0</v>
      </c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R1195" s="237" t="s">
        <v>271</v>
      </c>
      <c r="AT1195" s="237" t="s">
        <v>304</v>
      </c>
      <c r="AU1195" s="237" t="s">
        <v>86</v>
      </c>
      <c r="AY1195" s="17" t="s">
        <v>171</v>
      </c>
      <c r="BE1195" s="238">
        <f>IF(N1195="základní",J1195,0)</f>
        <v>0</v>
      </c>
      <c r="BF1195" s="238">
        <f>IF(N1195="snížená",J1195,0)</f>
        <v>0</v>
      </c>
      <c r="BG1195" s="238">
        <f>IF(N1195="zákl. přenesená",J1195,0)</f>
        <v>0</v>
      </c>
      <c r="BH1195" s="238">
        <f>IF(N1195="sníž. přenesená",J1195,0)</f>
        <v>0</v>
      </c>
      <c r="BI1195" s="238">
        <f>IF(N1195="nulová",J1195,0)</f>
        <v>0</v>
      </c>
      <c r="BJ1195" s="17" t="s">
        <v>84</v>
      </c>
      <c r="BK1195" s="238">
        <f>ROUND(I1195*H1195,2)</f>
        <v>0</v>
      </c>
      <c r="BL1195" s="17" t="s">
        <v>227</v>
      </c>
      <c r="BM1195" s="237" t="s">
        <v>1786</v>
      </c>
    </row>
    <row r="1196" s="13" customFormat="1">
      <c r="A1196" s="13"/>
      <c r="B1196" s="244"/>
      <c r="C1196" s="245"/>
      <c r="D1196" s="246" t="s">
        <v>181</v>
      </c>
      <c r="E1196" s="247" t="s">
        <v>1</v>
      </c>
      <c r="F1196" s="248" t="s">
        <v>1787</v>
      </c>
      <c r="G1196" s="245"/>
      <c r="H1196" s="249">
        <v>486.31</v>
      </c>
      <c r="I1196" s="250"/>
      <c r="J1196" s="245"/>
      <c r="K1196" s="245"/>
      <c r="L1196" s="251"/>
      <c r="M1196" s="252"/>
      <c r="N1196" s="253"/>
      <c r="O1196" s="253"/>
      <c r="P1196" s="253"/>
      <c r="Q1196" s="253"/>
      <c r="R1196" s="253"/>
      <c r="S1196" s="253"/>
      <c r="T1196" s="254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55" t="s">
        <v>181</v>
      </c>
      <c r="AU1196" s="255" t="s">
        <v>86</v>
      </c>
      <c r="AV1196" s="13" t="s">
        <v>86</v>
      </c>
      <c r="AW1196" s="13" t="s">
        <v>33</v>
      </c>
      <c r="AX1196" s="13" t="s">
        <v>76</v>
      </c>
      <c r="AY1196" s="255" t="s">
        <v>171</v>
      </c>
    </row>
    <row r="1197" s="14" customFormat="1">
      <c r="A1197" s="14"/>
      <c r="B1197" s="256"/>
      <c r="C1197" s="257"/>
      <c r="D1197" s="246" t="s">
        <v>181</v>
      </c>
      <c r="E1197" s="258" t="s">
        <v>1</v>
      </c>
      <c r="F1197" s="259" t="s">
        <v>189</v>
      </c>
      <c r="G1197" s="257"/>
      <c r="H1197" s="260">
        <v>486.31</v>
      </c>
      <c r="I1197" s="261"/>
      <c r="J1197" s="257"/>
      <c r="K1197" s="257"/>
      <c r="L1197" s="262"/>
      <c r="M1197" s="263"/>
      <c r="N1197" s="264"/>
      <c r="O1197" s="264"/>
      <c r="P1197" s="264"/>
      <c r="Q1197" s="264"/>
      <c r="R1197" s="264"/>
      <c r="S1197" s="264"/>
      <c r="T1197" s="265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66" t="s">
        <v>181</v>
      </c>
      <c r="AU1197" s="266" t="s">
        <v>86</v>
      </c>
      <c r="AV1197" s="14" t="s">
        <v>178</v>
      </c>
      <c r="AW1197" s="14" t="s">
        <v>33</v>
      </c>
      <c r="AX1197" s="14" t="s">
        <v>84</v>
      </c>
      <c r="AY1197" s="266" t="s">
        <v>171</v>
      </c>
    </row>
    <row r="1198" s="2" customFormat="1" ht="16.5" customHeight="1">
      <c r="A1198" s="38"/>
      <c r="B1198" s="39"/>
      <c r="C1198" s="226" t="s">
        <v>999</v>
      </c>
      <c r="D1198" s="226" t="s">
        <v>173</v>
      </c>
      <c r="E1198" s="227" t="s">
        <v>1788</v>
      </c>
      <c r="F1198" s="228" t="s">
        <v>1789</v>
      </c>
      <c r="G1198" s="229" t="s">
        <v>176</v>
      </c>
      <c r="H1198" s="230">
        <v>139.40000000000001</v>
      </c>
      <c r="I1198" s="231"/>
      <c r="J1198" s="232">
        <f>ROUND(I1198*H1198,2)</f>
        <v>0</v>
      </c>
      <c r="K1198" s="228" t="s">
        <v>177</v>
      </c>
      <c r="L1198" s="44"/>
      <c r="M1198" s="233" t="s">
        <v>1</v>
      </c>
      <c r="N1198" s="234" t="s">
        <v>41</v>
      </c>
      <c r="O1198" s="91"/>
      <c r="P1198" s="235">
        <f>O1198*H1198</f>
        <v>0</v>
      </c>
      <c r="Q1198" s="235">
        <v>0.00029999999999999997</v>
      </c>
      <c r="R1198" s="235">
        <f>Q1198*H1198</f>
        <v>0.041819999999999996</v>
      </c>
      <c r="S1198" s="235">
        <v>0</v>
      </c>
      <c r="T1198" s="236">
        <f>S1198*H1198</f>
        <v>0</v>
      </c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R1198" s="237" t="s">
        <v>227</v>
      </c>
      <c r="AT1198" s="237" t="s">
        <v>173</v>
      </c>
      <c r="AU1198" s="237" t="s">
        <v>86</v>
      </c>
      <c r="AY1198" s="17" t="s">
        <v>171</v>
      </c>
      <c r="BE1198" s="238">
        <f>IF(N1198="základní",J1198,0)</f>
        <v>0</v>
      </c>
      <c r="BF1198" s="238">
        <f>IF(N1198="snížená",J1198,0)</f>
        <v>0</v>
      </c>
      <c r="BG1198" s="238">
        <f>IF(N1198="zákl. přenesená",J1198,0)</f>
        <v>0</v>
      </c>
      <c r="BH1198" s="238">
        <f>IF(N1198="sníž. přenesená",J1198,0)</f>
        <v>0</v>
      </c>
      <c r="BI1198" s="238">
        <f>IF(N1198="nulová",J1198,0)</f>
        <v>0</v>
      </c>
      <c r="BJ1198" s="17" t="s">
        <v>84</v>
      </c>
      <c r="BK1198" s="238">
        <f>ROUND(I1198*H1198,2)</f>
        <v>0</v>
      </c>
      <c r="BL1198" s="17" t="s">
        <v>227</v>
      </c>
      <c r="BM1198" s="237" t="s">
        <v>1790</v>
      </c>
    </row>
    <row r="1199" s="2" customFormat="1">
      <c r="A1199" s="38"/>
      <c r="B1199" s="39"/>
      <c r="C1199" s="40"/>
      <c r="D1199" s="239" t="s">
        <v>179</v>
      </c>
      <c r="E1199" s="40"/>
      <c r="F1199" s="240" t="s">
        <v>1791</v>
      </c>
      <c r="G1199" s="40"/>
      <c r="H1199" s="40"/>
      <c r="I1199" s="241"/>
      <c r="J1199" s="40"/>
      <c r="K1199" s="40"/>
      <c r="L1199" s="44"/>
      <c r="M1199" s="242"/>
      <c r="N1199" s="243"/>
      <c r="O1199" s="91"/>
      <c r="P1199" s="91"/>
      <c r="Q1199" s="91"/>
      <c r="R1199" s="91"/>
      <c r="S1199" s="91"/>
      <c r="T1199" s="92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T1199" s="17" t="s">
        <v>179</v>
      </c>
      <c r="AU1199" s="17" t="s">
        <v>86</v>
      </c>
    </row>
    <row r="1200" s="13" customFormat="1">
      <c r="A1200" s="13"/>
      <c r="B1200" s="244"/>
      <c r="C1200" s="245"/>
      <c r="D1200" s="246" t="s">
        <v>181</v>
      </c>
      <c r="E1200" s="247" t="s">
        <v>1</v>
      </c>
      <c r="F1200" s="248" t="s">
        <v>1792</v>
      </c>
      <c r="G1200" s="245"/>
      <c r="H1200" s="249">
        <v>50.799999999999997</v>
      </c>
      <c r="I1200" s="250"/>
      <c r="J1200" s="245"/>
      <c r="K1200" s="245"/>
      <c r="L1200" s="251"/>
      <c r="M1200" s="252"/>
      <c r="N1200" s="253"/>
      <c r="O1200" s="253"/>
      <c r="P1200" s="253"/>
      <c r="Q1200" s="253"/>
      <c r="R1200" s="253"/>
      <c r="S1200" s="253"/>
      <c r="T1200" s="254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55" t="s">
        <v>181</v>
      </c>
      <c r="AU1200" s="255" t="s">
        <v>86</v>
      </c>
      <c r="AV1200" s="13" t="s">
        <v>86</v>
      </c>
      <c r="AW1200" s="13" t="s">
        <v>33</v>
      </c>
      <c r="AX1200" s="13" t="s">
        <v>76</v>
      </c>
      <c r="AY1200" s="255" t="s">
        <v>171</v>
      </c>
    </row>
    <row r="1201" s="13" customFormat="1">
      <c r="A1201" s="13"/>
      <c r="B1201" s="244"/>
      <c r="C1201" s="245"/>
      <c r="D1201" s="246" t="s">
        <v>181</v>
      </c>
      <c r="E1201" s="247" t="s">
        <v>1</v>
      </c>
      <c r="F1201" s="248" t="s">
        <v>1793</v>
      </c>
      <c r="G1201" s="245"/>
      <c r="H1201" s="249">
        <v>88.599999999999994</v>
      </c>
      <c r="I1201" s="250"/>
      <c r="J1201" s="245"/>
      <c r="K1201" s="245"/>
      <c r="L1201" s="251"/>
      <c r="M1201" s="252"/>
      <c r="N1201" s="253"/>
      <c r="O1201" s="253"/>
      <c r="P1201" s="253"/>
      <c r="Q1201" s="253"/>
      <c r="R1201" s="253"/>
      <c r="S1201" s="253"/>
      <c r="T1201" s="254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55" t="s">
        <v>181</v>
      </c>
      <c r="AU1201" s="255" t="s">
        <v>86</v>
      </c>
      <c r="AV1201" s="13" t="s">
        <v>86</v>
      </c>
      <c r="AW1201" s="13" t="s">
        <v>33</v>
      </c>
      <c r="AX1201" s="13" t="s">
        <v>76</v>
      </c>
      <c r="AY1201" s="255" t="s">
        <v>171</v>
      </c>
    </row>
    <row r="1202" s="14" customFormat="1">
      <c r="A1202" s="14"/>
      <c r="B1202" s="256"/>
      <c r="C1202" s="257"/>
      <c r="D1202" s="246" t="s">
        <v>181</v>
      </c>
      <c r="E1202" s="258" t="s">
        <v>1</v>
      </c>
      <c r="F1202" s="259" t="s">
        <v>184</v>
      </c>
      <c r="G1202" s="257"/>
      <c r="H1202" s="260">
        <v>139.39999999999998</v>
      </c>
      <c r="I1202" s="261"/>
      <c r="J1202" s="257"/>
      <c r="K1202" s="257"/>
      <c r="L1202" s="262"/>
      <c r="M1202" s="263"/>
      <c r="N1202" s="264"/>
      <c r="O1202" s="264"/>
      <c r="P1202" s="264"/>
      <c r="Q1202" s="264"/>
      <c r="R1202" s="264"/>
      <c r="S1202" s="264"/>
      <c r="T1202" s="265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66" t="s">
        <v>181</v>
      </c>
      <c r="AU1202" s="266" t="s">
        <v>86</v>
      </c>
      <c r="AV1202" s="14" t="s">
        <v>178</v>
      </c>
      <c r="AW1202" s="14" t="s">
        <v>33</v>
      </c>
      <c r="AX1202" s="14" t="s">
        <v>84</v>
      </c>
      <c r="AY1202" s="266" t="s">
        <v>171</v>
      </c>
    </row>
    <row r="1203" s="2" customFormat="1" ht="24.15" customHeight="1">
      <c r="A1203" s="38"/>
      <c r="B1203" s="39"/>
      <c r="C1203" s="267" t="s">
        <v>1794</v>
      </c>
      <c r="D1203" s="267" t="s">
        <v>304</v>
      </c>
      <c r="E1203" s="268" t="s">
        <v>1795</v>
      </c>
      <c r="F1203" s="269" t="s">
        <v>1796</v>
      </c>
      <c r="G1203" s="270" t="s">
        <v>176</v>
      </c>
      <c r="H1203" s="271">
        <v>153.34</v>
      </c>
      <c r="I1203" s="272"/>
      <c r="J1203" s="273">
        <f>ROUND(I1203*H1203,2)</f>
        <v>0</v>
      </c>
      <c r="K1203" s="269" t="s">
        <v>177</v>
      </c>
      <c r="L1203" s="274"/>
      <c r="M1203" s="275" t="s">
        <v>1</v>
      </c>
      <c r="N1203" s="276" t="s">
        <v>41</v>
      </c>
      <c r="O1203" s="91"/>
      <c r="P1203" s="235">
        <f>O1203*H1203</f>
        <v>0</v>
      </c>
      <c r="Q1203" s="235">
        <v>0.0027000000000000001</v>
      </c>
      <c r="R1203" s="235">
        <f>Q1203*H1203</f>
        <v>0.41401800000000005</v>
      </c>
      <c r="S1203" s="235">
        <v>0</v>
      </c>
      <c r="T1203" s="236">
        <f>S1203*H1203</f>
        <v>0</v>
      </c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R1203" s="237" t="s">
        <v>271</v>
      </c>
      <c r="AT1203" s="237" t="s">
        <v>304</v>
      </c>
      <c r="AU1203" s="237" t="s">
        <v>86</v>
      </c>
      <c r="AY1203" s="17" t="s">
        <v>171</v>
      </c>
      <c r="BE1203" s="238">
        <f>IF(N1203="základní",J1203,0)</f>
        <v>0</v>
      </c>
      <c r="BF1203" s="238">
        <f>IF(N1203="snížená",J1203,0)</f>
        <v>0</v>
      </c>
      <c r="BG1203" s="238">
        <f>IF(N1203="zákl. přenesená",J1203,0)</f>
        <v>0</v>
      </c>
      <c r="BH1203" s="238">
        <f>IF(N1203="sníž. přenesená",J1203,0)</f>
        <v>0</v>
      </c>
      <c r="BI1203" s="238">
        <f>IF(N1203="nulová",J1203,0)</f>
        <v>0</v>
      </c>
      <c r="BJ1203" s="17" t="s">
        <v>84</v>
      </c>
      <c r="BK1203" s="238">
        <f>ROUND(I1203*H1203,2)</f>
        <v>0</v>
      </c>
      <c r="BL1203" s="17" t="s">
        <v>227</v>
      </c>
      <c r="BM1203" s="237" t="s">
        <v>1797</v>
      </c>
    </row>
    <row r="1204" s="13" customFormat="1">
      <c r="A1204" s="13"/>
      <c r="B1204" s="244"/>
      <c r="C1204" s="245"/>
      <c r="D1204" s="246" t="s">
        <v>181</v>
      </c>
      <c r="E1204" s="247" t="s">
        <v>1</v>
      </c>
      <c r="F1204" s="248" t="s">
        <v>1798</v>
      </c>
      <c r="G1204" s="245"/>
      <c r="H1204" s="249">
        <v>153.34</v>
      </c>
      <c r="I1204" s="250"/>
      <c r="J1204" s="245"/>
      <c r="K1204" s="245"/>
      <c r="L1204" s="251"/>
      <c r="M1204" s="252"/>
      <c r="N1204" s="253"/>
      <c r="O1204" s="253"/>
      <c r="P1204" s="253"/>
      <c r="Q1204" s="253"/>
      <c r="R1204" s="253"/>
      <c r="S1204" s="253"/>
      <c r="T1204" s="254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55" t="s">
        <v>181</v>
      </c>
      <c r="AU1204" s="255" t="s">
        <v>86</v>
      </c>
      <c r="AV1204" s="13" t="s">
        <v>86</v>
      </c>
      <c r="AW1204" s="13" t="s">
        <v>33</v>
      </c>
      <c r="AX1204" s="13" t="s">
        <v>76</v>
      </c>
      <c r="AY1204" s="255" t="s">
        <v>171</v>
      </c>
    </row>
    <row r="1205" s="14" customFormat="1">
      <c r="A1205" s="14"/>
      <c r="B1205" s="256"/>
      <c r="C1205" s="257"/>
      <c r="D1205" s="246" t="s">
        <v>181</v>
      </c>
      <c r="E1205" s="258" t="s">
        <v>1</v>
      </c>
      <c r="F1205" s="259" t="s">
        <v>189</v>
      </c>
      <c r="G1205" s="257"/>
      <c r="H1205" s="260">
        <v>153.34</v>
      </c>
      <c r="I1205" s="261"/>
      <c r="J1205" s="257"/>
      <c r="K1205" s="257"/>
      <c r="L1205" s="262"/>
      <c r="M1205" s="263"/>
      <c r="N1205" s="264"/>
      <c r="O1205" s="264"/>
      <c r="P1205" s="264"/>
      <c r="Q1205" s="264"/>
      <c r="R1205" s="264"/>
      <c r="S1205" s="264"/>
      <c r="T1205" s="265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66" t="s">
        <v>181</v>
      </c>
      <c r="AU1205" s="266" t="s">
        <v>86</v>
      </c>
      <c r="AV1205" s="14" t="s">
        <v>178</v>
      </c>
      <c r="AW1205" s="14" t="s">
        <v>33</v>
      </c>
      <c r="AX1205" s="14" t="s">
        <v>84</v>
      </c>
      <c r="AY1205" s="266" t="s">
        <v>171</v>
      </c>
    </row>
    <row r="1206" s="2" customFormat="1" ht="21.75" customHeight="1">
      <c r="A1206" s="38"/>
      <c r="B1206" s="39"/>
      <c r="C1206" s="226" t="s">
        <v>1799</v>
      </c>
      <c r="D1206" s="226" t="s">
        <v>173</v>
      </c>
      <c r="E1206" s="227" t="s">
        <v>1800</v>
      </c>
      <c r="F1206" s="228" t="s">
        <v>1801</v>
      </c>
      <c r="G1206" s="229" t="s">
        <v>176</v>
      </c>
      <c r="H1206" s="230">
        <v>523.89999999999998</v>
      </c>
      <c r="I1206" s="231"/>
      <c r="J1206" s="232">
        <f>ROUND(I1206*H1206,2)</f>
        <v>0</v>
      </c>
      <c r="K1206" s="228" t="s">
        <v>177</v>
      </c>
      <c r="L1206" s="44"/>
      <c r="M1206" s="233" t="s">
        <v>1</v>
      </c>
      <c r="N1206" s="234" t="s">
        <v>41</v>
      </c>
      <c r="O1206" s="91"/>
      <c r="P1206" s="235">
        <f>O1206*H1206</f>
        <v>0</v>
      </c>
      <c r="Q1206" s="235">
        <v>0.00029999999999999997</v>
      </c>
      <c r="R1206" s="235">
        <f>Q1206*H1206</f>
        <v>0.15716999999999998</v>
      </c>
      <c r="S1206" s="235">
        <v>0</v>
      </c>
      <c r="T1206" s="236">
        <f>S1206*H1206</f>
        <v>0</v>
      </c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R1206" s="237" t="s">
        <v>227</v>
      </c>
      <c r="AT1206" s="237" t="s">
        <v>173</v>
      </c>
      <c r="AU1206" s="237" t="s">
        <v>86</v>
      </c>
      <c r="AY1206" s="17" t="s">
        <v>171</v>
      </c>
      <c r="BE1206" s="238">
        <f>IF(N1206="základní",J1206,0)</f>
        <v>0</v>
      </c>
      <c r="BF1206" s="238">
        <f>IF(N1206="snížená",J1206,0)</f>
        <v>0</v>
      </c>
      <c r="BG1206" s="238">
        <f>IF(N1206="zákl. přenesená",J1206,0)</f>
        <v>0</v>
      </c>
      <c r="BH1206" s="238">
        <f>IF(N1206="sníž. přenesená",J1206,0)</f>
        <v>0</v>
      </c>
      <c r="BI1206" s="238">
        <f>IF(N1206="nulová",J1206,0)</f>
        <v>0</v>
      </c>
      <c r="BJ1206" s="17" t="s">
        <v>84</v>
      </c>
      <c r="BK1206" s="238">
        <f>ROUND(I1206*H1206,2)</f>
        <v>0</v>
      </c>
      <c r="BL1206" s="17" t="s">
        <v>227</v>
      </c>
      <c r="BM1206" s="237" t="s">
        <v>1802</v>
      </c>
    </row>
    <row r="1207" s="2" customFormat="1">
      <c r="A1207" s="38"/>
      <c r="B1207" s="39"/>
      <c r="C1207" s="40"/>
      <c r="D1207" s="239" t="s">
        <v>179</v>
      </c>
      <c r="E1207" s="40"/>
      <c r="F1207" s="240" t="s">
        <v>1803</v>
      </c>
      <c r="G1207" s="40"/>
      <c r="H1207" s="40"/>
      <c r="I1207" s="241"/>
      <c r="J1207" s="40"/>
      <c r="K1207" s="40"/>
      <c r="L1207" s="44"/>
      <c r="M1207" s="242"/>
      <c r="N1207" s="243"/>
      <c r="O1207" s="91"/>
      <c r="P1207" s="91"/>
      <c r="Q1207" s="91"/>
      <c r="R1207" s="91"/>
      <c r="S1207" s="91"/>
      <c r="T1207" s="92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T1207" s="17" t="s">
        <v>179</v>
      </c>
      <c r="AU1207" s="17" t="s">
        <v>86</v>
      </c>
    </row>
    <row r="1208" s="13" customFormat="1">
      <c r="A1208" s="13"/>
      <c r="B1208" s="244"/>
      <c r="C1208" s="245"/>
      <c r="D1208" s="246" t="s">
        <v>181</v>
      </c>
      <c r="E1208" s="247" t="s">
        <v>1</v>
      </c>
      <c r="F1208" s="248" t="s">
        <v>1804</v>
      </c>
      <c r="G1208" s="245"/>
      <c r="H1208" s="249">
        <v>154.5</v>
      </c>
      <c r="I1208" s="250"/>
      <c r="J1208" s="245"/>
      <c r="K1208" s="245"/>
      <c r="L1208" s="251"/>
      <c r="M1208" s="252"/>
      <c r="N1208" s="253"/>
      <c r="O1208" s="253"/>
      <c r="P1208" s="253"/>
      <c r="Q1208" s="253"/>
      <c r="R1208" s="253"/>
      <c r="S1208" s="253"/>
      <c r="T1208" s="254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55" t="s">
        <v>181</v>
      </c>
      <c r="AU1208" s="255" t="s">
        <v>86</v>
      </c>
      <c r="AV1208" s="13" t="s">
        <v>86</v>
      </c>
      <c r="AW1208" s="13" t="s">
        <v>33</v>
      </c>
      <c r="AX1208" s="13" t="s">
        <v>76</v>
      </c>
      <c r="AY1208" s="255" t="s">
        <v>171</v>
      </c>
    </row>
    <row r="1209" s="13" customFormat="1">
      <c r="A1209" s="13"/>
      <c r="B1209" s="244"/>
      <c r="C1209" s="245"/>
      <c r="D1209" s="246" t="s">
        <v>181</v>
      </c>
      <c r="E1209" s="247" t="s">
        <v>1</v>
      </c>
      <c r="F1209" s="248" t="s">
        <v>1805</v>
      </c>
      <c r="G1209" s="245"/>
      <c r="H1209" s="249">
        <v>369.39999999999998</v>
      </c>
      <c r="I1209" s="250"/>
      <c r="J1209" s="245"/>
      <c r="K1209" s="245"/>
      <c r="L1209" s="251"/>
      <c r="M1209" s="252"/>
      <c r="N1209" s="253"/>
      <c r="O1209" s="253"/>
      <c r="P1209" s="253"/>
      <c r="Q1209" s="253"/>
      <c r="R1209" s="253"/>
      <c r="S1209" s="253"/>
      <c r="T1209" s="254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55" t="s">
        <v>181</v>
      </c>
      <c r="AU1209" s="255" t="s">
        <v>86</v>
      </c>
      <c r="AV1209" s="13" t="s">
        <v>86</v>
      </c>
      <c r="AW1209" s="13" t="s">
        <v>33</v>
      </c>
      <c r="AX1209" s="13" t="s">
        <v>76</v>
      </c>
      <c r="AY1209" s="255" t="s">
        <v>171</v>
      </c>
    </row>
    <row r="1210" s="14" customFormat="1">
      <c r="A1210" s="14"/>
      <c r="B1210" s="256"/>
      <c r="C1210" s="257"/>
      <c r="D1210" s="246" t="s">
        <v>181</v>
      </c>
      <c r="E1210" s="258" t="s">
        <v>1</v>
      </c>
      <c r="F1210" s="259" t="s">
        <v>184</v>
      </c>
      <c r="G1210" s="257"/>
      <c r="H1210" s="260">
        <v>523.89999999999998</v>
      </c>
      <c r="I1210" s="261"/>
      <c r="J1210" s="257"/>
      <c r="K1210" s="257"/>
      <c r="L1210" s="262"/>
      <c r="M1210" s="263"/>
      <c r="N1210" s="264"/>
      <c r="O1210" s="264"/>
      <c r="P1210" s="264"/>
      <c r="Q1210" s="264"/>
      <c r="R1210" s="264"/>
      <c r="S1210" s="264"/>
      <c r="T1210" s="265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66" t="s">
        <v>181</v>
      </c>
      <c r="AU1210" s="266" t="s">
        <v>86</v>
      </c>
      <c r="AV1210" s="14" t="s">
        <v>178</v>
      </c>
      <c r="AW1210" s="14" t="s">
        <v>33</v>
      </c>
      <c r="AX1210" s="14" t="s">
        <v>84</v>
      </c>
      <c r="AY1210" s="266" t="s">
        <v>171</v>
      </c>
    </row>
    <row r="1211" s="2" customFormat="1" ht="44.25" customHeight="1">
      <c r="A1211" s="38"/>
      <c r="B1211" s="39"/>
      <c r="C1211" s="267" t="s">
        <v>1806</v>
      </c>
      <c r="D1211" s="267" t="s">
        <v>304</v>
      </c>
      <c r="E1211" s="268" t="s">
        <v>1807</v>
      </c>
      <c r="F1211" s="269" t="s">
        <v>1808</v>
      </c>
      <c r="G1211" s="270" t="s">
        <v>176</v>
      </c>
      <c r="H1211" s="271">
        <v>576.28999999999996</v>
      </c>
      <c r="I1211" s="272"/>
      <c r="J1211" s="273">
        <f>ROUND(I1211*H1211,2)</f>
        <v>0</v>
      </c>
      <c r="K1211" s="269" t="s">
        <v>177</v>
      </c>
      <c r="L1211" s="274"/>
      <c r="M1211" s="275" t="s">
        <v>1</v>
      </c>
      <c r="N1211" s="276" t="s">
        <v>41</v>
      </c>
      <c r="O1211" s="91"/>
      <c r="P1211" s="235">
        <f>O1211*H1211</f>
        <v>0</v>
      </c>
      <c r="Q1211" s="235">
        <v>0.0035999999999999999</v>
      </c>
      <c r="R1211" s="235">
        <f>Q1211*H1211</f>
        <v>2.0746439999999997</v>
      </c>
      <c r="S1211" s="235">
        <v>0</v>
      </c>
      <c r="T1211" s="236">
        <f>S1211*H1211</f>
        <v>0</v>
      </c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R1211" s="237" t="s">
        <v>271</v>
      </c>
      <c r="AT1211" s="237" t="s">
        <v>304</v>
      </c>
      <c r="AU1211" s="237" t="s">
        <v>86</v>
      </c>
      <c r="AY1211" s="17" t="s">
        <v>171</v>
      </c>
      <c r="BE1211" s="238">
        <f>IF(N1211="základní",J1211,0)</f>
        <v>0</v>
      </c>
      <c r="BF1211" s="238">
        <f>IF(N1211="snížená",J1211,0)</f>
        <v>0</v>
      </c>
      <c r="BG1211" s="238">
        <f>IF(N1211="zákl. přenesená",J1211,0)</f>
        <v>0</v>
      </c>
      <c r="BH1211" s="238">
        <f>IF(N1211="sníž. přenesená",J1211,0)</f>
        <v>0</v>
      </c>
      <c r="BI1211" s="238">
        <f>IF(N1211="nulová",J1211,0)</f>
        <v>0</v>
      </c>
      <c r="BJ1211" s="17" t="s">
        <v>84</v>
      </c>
      <c r="BK1211" s="238">
        <f>ROUND(I1211*H1211,2)</f>
        <v>0</v>
      </c>
      <c r="BL1211" s="17" t="s">
        <v>227</v>
      </c>
      <c r="BM1211" s="237" t="s">
        <v>1809</v>
      </c>
    </row>
    <row r="1212" s="13" customFormat="1">
      <c r="A1212" s="13"/>
      <c r="B1212" s="244"/>
      <c r="C1212" s="245"/>
      <c r="D1212" s="246" t="s">
        <v>181</v>
      </c>
      <c r="E1212" s="247" t="s">
        <v>1</v>
      </c>
      <c r="F1212" s="248" t="s">
        <v>1810</v>
      </c>
      <c r="G1212" s="245"/>
      <c r="H1212" s="249">
        <v>576.28999999999996</v>
      </c>
      <c r="I1212" s="250"/>
      <c r="J1212" s="245"/>
      <c r="K1212" s="245"/>
      <c r="L1212" s="251"/>
      <c r="M1212" s="252"/>
      <c r="N1212" s="253"/>
      <c r="O1212" s="253"/>
      <c r="P1212" s="253"/>
      <c r="Q1212" s="253"/>
      <c r="R1212" s="253"/>
      <c r="S1212" s="253"/>
      <c r="T1212" s="254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55" t="s">
        <v>181</v>
      </c>
      <c r="AU1212" s="255" t="s">
        <v>86</v>
      </c>
      <c r="AV1212" s="13" t="s">
        <v>86</v>
      </c>
      <c r="AW1212" s="13" t="s">
        <v>33</v>
      </c>
      <c r="AX1212" s="13" t="s">
        <v>76</v>
      </c>
      <c r="AY1212" s="255" t="s">
        <v>171</v>
      </c>
    </row>
    <row r="1213" s="14" customFormat="1">
      <c r="A1213" s="14"/>
      <c r="B1213" s="256"/>
      <c r="C1213" s="257"/>
      <c r="D1213" s="246" t="s">
        <v>181</v>
      </c>
      <c r="E1213" s="258" t="s">
        <v>1</v>
      </c>
      <c r="F1213" s="259" t="s">
        <v>189</v>
      </c>
      <c r="G1213" s="257"/>
      <c r="H1213" s="260">
        <v>576.28999999999996</v>
      </c>
      <c r="I1213" s="261"/>
      <c r="J1213" s="257"/>
      <c r="K1213" s="257"/>
      <c r="L1213" s="262"/>
      <c r="M1213" s="263"/>
      <c r="N1213" s="264"/>
      <c r="O1213" s="264"/>
      <c r="P1213" s="264"/>
      <c r="Q1213" s="264"/>
      <c r="R1213" s="264"/>
      <c r="S1213" s="264"/>
      <c r="T1213" s="265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66" t="s">
        <v>181</v>
      </c>
      <c r="AU1213" s="266" t="s">
        <v>86</v>
      </c>
      <c r="AV1213" s="14" t="s">
        <v>178</v>
      </c>
      <c r="AW1213" s="14" t="s">
        <v>33</v>
      </c>
      <c r="AX1213" s="14" t="s">
        <v>84</v>
      </c>
      <c r="AY1213" s="266" t="s">
        <v>171</v>
      </c>
    </row>
    <row r="1214" s="2" customFormat="1" ht="21.75" customHeight="1">
      <c r="A1214" s="38"/>
      <c r="B1214" s="39"/>
      <c r="C1214" s="226" t="s">
        <v>1811</v>
      </c>
      <c r="D1214" s="226" t="s">
        <v>173</v>
      </c>
      <c r="E1214" s="227" t="s">
        <v>1812</v>
      </c>
      <c r="F1214" s="228" t="s">
        <v>1813</v>
      </c>
      <c r="G1214" s="229" t="s">
        <v>486</v>
      </c>
      <c r="H1214" s="230">
        <v>586.29999999999995</v>
      </c>
      <c r="I1214" s="231"/>
      <c r="J1214" s="232">
        <f>ROUND(I1214*H1214,2)</f>
        <v>0</v>
      </c>
      <c r="K1214" s="228" t="s">
        <v>177</v>
      </c>
      <c r="L1214" s="44"/>
      <c r="M1214" s="233" t="s">
        <v>1</v>
      </c>
      <c r="N1214" s="234" t="s">
        <v>41</v>
      </c>
      <c r="O1214" s="91"/>
      <c r="P1214" s="235">
        <f>O1214*H1214</f>
        <v>0</v>
      </c>
      <c r="Q1214" s="235">
        <v>0</v>
      </c>
      <c r="R1214" s="235">
        <f>Q1214*H1214</f>
        <v>0</v>
      </c>
      <c r="S1214" s="235">
        <v>0.00029999999999999997</v>
      </c>
      <c r="T1214" s="236">
        <f>S1214*H1214</f>
        <v>0.17588999999999996</v>
      </c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R1214" s="237" t="s">
        <v>227</v>
      </c>
      <c r="AT1214" s="237" t="s">
        <v>173</v>
      </c>
      <c r="AU1214" s="237" t="s">
        <v>86</v>
      </c>
      <c r="AY1214" s="17" t="s">
        <v>171</v>
      </c>
      <c r="BE1214" s="238">
        <f>IF(N1214="základní",J1214,0)</f>
        <v>0</v>
      </c>
      <c r="BF1214" s="238">
        <f>IF(N1214="snížená",J1214,0)</f>
        <v>0</v>
      </c>
      <c r="BG1214" s="238">
        <f>IF(N1214="zákl. přenesená",J1214,0)</f>
        <v>0</v>
      </c>
      <c r="BH1214" s="238">
        <f>IF(N1214="sníž. přenesená",J1214,0)</f>
        <v>0</v>
      </c>
      <c r="BI1214" s="238">
        <f>IF(N1214="nulová",J1214,0)</f>
        <v>0</v>
      </c>
      <c r="BJ1214" s="17" t="s">
        <v>84</v>
      </c>
      <c r="BK1214" s="238">
        <f>ROUND(I1214*H1214,2)</f>
        <v>0</v>
      </c>
      <c r="BL1214" s="17" t="s">
        <v>227</v>
      </c>
      <c r="BM1214" s="237" t="s">
        <v>1814</v>
      </c>
    </row>
    <row r="1215" s="2" customFormat="1">
      <c r="A1215" s="38"/>
      <c r="B1215" s="39"/>
      <c r="C1215" s="40"/>
      <c r="D1215" s="239" t="s">
        <v>179</v>
      </c>
      <c r="E1215" s="40"/>
      <c r="F1215" s="240" t="s">
        <v>1815</v>
      </c>
      <c r="G1215" s="40"/>
      <c r="H1215" s="40"/>
      <c r="I1215" s="241"/>
      <c r="J1215" s="40"/>
      <c r="K1215" s="40"/>
      <c r="L1215" s="44"/>
      <c r="M1215" s="242"/>
      <c r="N1215" s="243"/>
      <c r="O1215" s="91"/>
      <c r="P1215" s="91"/>
      <c r="Q1215" s="91"/>
      <c r="R1215" s="91"/>
      <c r="S1215" s="91"/>
      <c r="T1215" s="92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T1215" s="17" t="s">
        <v>179</v>
      </c>
      <c r="AU1215" s="17" t="s">
        <v>86</v>
      </c>
    </row>
    <row r="1216" s="15" customFormat="1">
      <c r="A1216" s="15"/>
      <c r="B1216" s="279"/>
      <c r="C1216" s="280"/>
      <c r="D1216" s="246" t="s">
        <v>181</v>
      </c>
      <c r="E1216" s="281" t="s">
        <v>1</v>
      </c>
      <c r="F1216" s="282" t="s">
        <v>1816</v>
      </c>
      <c r="G1216" s="280"/>
      <c r="H1216" s="281" t="s">
        <v>1</v>
      </c>
      <c r="I1216" s="283"/>
      <c r="J1216" s="280"/>
      <c r="K1216" s="280"/>
      <c r="L1216" s="284"/>
      <c r="M1216" s="285"/>
      <c r="N1216" s="286"/>
      <c r="O1216" s="286"/>
      <c r="P1216" s="286"/>
      <c r="Q1216" s="286"/>
      <c r="R1216" s="286"/>
      <c r="S1216" s="286"/>
      <c r="T1216" s="287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T1216" s="288" t="s">
        <v>181</v>
      </c>
      <c r="AU1216" s="288" t="s">
        <v>86</v>
      </c>
      <c r="AV1216" s="15" t="s">
        <v>84</v>
      </c>
      <c r="AW1216" s="15" t="s">
        <v>33</v>
      </c>
      <c r="AX1216" s="15" t="s">
        <v>76</v>
      </c>
      <c r="AY1216" s="288" t="s">
        <v>171</v>
      </c>
    </row>
    <row r="1217" s="13" customFormat="1">
      <c r="A1217" s="13"/>
      <c r="B1217" s="244"/>
      <c r="C1217" s="245"/>
      <c r="D1217" s="246" t="s">
        <v>181</v>
      </c>
      <c r="E1217" s="247" t="s">
        <v>1</v>
      </c>
      <c r="F1217" s="248" t="s">
        <v>1817</v>
      </c>
      <c r="G1217" s="245"/>
      <c r="H1217" s="249">
        <v>49.399999999999999</v>
      </c>
      <c r="I1217" s="250"/>
      <c r="J1217" s="245"/>
      <c r="K1217" s="245"/>
      <c r="L1217" s="251"/>
      <c r="M1217" s="252"/>
      <c r="N1217" s="253"/>
      <c r="O1217" s="253"/>
      <c r="P1217" s="253"/>
      <c r="Q1217" s="253"/>
      <c r="R1217" s="253"/>
      <c r="S1217" s="253"/>
      <c r="T1217" s="254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55" t="s">
        <v>181</v>
      </c>
      <c r="AU1217" s="255" t="s">
        <v>86</v>
      </c>
      <c r="AV1217" s="13" t="s">
        <v>86</v>
      </c>
      <c r="AW1217" s="13" t="s">
        <v>33</v>
      </c>
      <c r="AX1217" s="13" t="s">
        <v>76</v>
      </c>
      <c r="AY1217" s="255" t="s">
        <v>171</v>
      </c>
    </row>
    <row r="1218" s="13" customFormat="1">
      <c r="A1218" s="13"/>
      <c r="B1218" s="244"/>
      <c r="C1218" s="245"/>
      <c r="D1218" s="246" t="s">
        <v>181</v>
      </c>
      <c r="E1218" s="247" t="s">
        <v>1</v>
      </c>
      <c r="F1218" s="248" t="s">
        <v>1818</v>
      </c>
      <c r="G1218" s="245"/>
      <c r="H1218" s="249">
        <v>204.59999999999999</v>
      </c>
      <c r="I1218" s="250"/>
      <c r="J1218" s="245"/>
      <c r="K1218" s="245"/>
      <c r="L1218" s="251"/>
      <c r="M1218" s="252"/>
      <c r="N1218" s="253"/>
      <c r="O1218" s="253"/>
      <c r="P1218" s="253"/>
      <c r="Q1218" s="253"/>
      <c r="R1218" s="253"/>
      <c r="S1218" s="253"/>
      <c r="T1218" s="254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55" t="s">
        <v>181</v>
      </c>
      <c r="AU1218" s="255" t="s">
        <v>86</v>
      </c>
      <c r="AV1218" s="13" t="s">
        <v>86</v>
      </c>
      <c r="AW1218" s="13" t="s">
        <v>33</v>
      </c>
      <c r="AX1218" s="13" t="s">
        <v>76</v>
      </c>
      <c r="AY1218" s="255" t="s">
        <v>171</v>
      </c>
    </row>
    <row r="1219" s="13" customFormat="1">
      <c r="A1219" s="13"/>
      <c r="B1219" s="244"/>
      <c r="C1219" s="245"/>
      <c r="D1219" s="246" t="s">
        <v>181</v>
      </c>
      <c r="E1219" s="247" t="s">
        <v>1</v>
      </c>
      <c r="F1219" s="248" t="s">
        <v>1819</v>
      </c>
      <c r="G1219" s="245"/>
      <c r="H1219" s="249">
        <v>207.19999999999999</v>
      </c>
      <c r="I1219" s="250"/>
      <c r="J1219" s="245"/>
      <c r="K1219" s="245"/>
      <c r="L1219" s="251"/>
      <c r="M1219" s="252"/>
      <c r="N1219" s="253"/>
      <c r="O1219" s="253"/>
      <c r="P1219" s="253"/>
      <c r="Q1219" s="253"/>
      <c r="R1219" s="253"/>
      <c r="S1219" s="253"/>
      <c r="T1219" s="254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55" t="s">
        <v>181</v>
      </c>
      <c r="AU1219" s="255" t="s">
        <v>86</v>
      </c>
      <c r="AV1219" s="13" t="s">
        <v>86</v>
      </c>
      <c r="AW1219" s="13" t="s">
        <v>33</v>
      </c>
      <c r="AX1219" s="13" t="s">
        <v>76</v>
      </c>
      <c r="AY1219" s="255" t="s">
        <v>171</v>
      </c>
    </row>
    <row r="1220" s="15" customFormat="1">
      <c r="A1220" s="15"/>
      <c r="B1220" s="279"/>
      <c r="C1220" s="280"/>
      <c r="D1220" s="246" t="s">
        <v>181</v>
      </c>
      <c r="E1220" s="281" t="s">
        <v>1</v>
      </c>
      <c r="F1220" s="282" t="s">
        <v>1820</v>
      </c>
      <c r="G1220" s="280"/>
      <c r="H1220" s="281" t="s">
        <v>1</v>
      </c>
      <c r="I1220" s="283"/>
      <c r="J1220" s="280"/>
      <c r="K1220" s="280"/>
      <c r="L1220" s="284"/>
      <c r="M1220" s="285"/>
      <c r="N1220" s="286"/>
      <c r="O1220" s="286"/>
      <c r="P1220" s="286"/>
      <c r="Q1220" s="286"/>
      <c r="R1220" s="286"/>
      <c r="S1220" s="286"/>
      <c r="T1220" s="287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T1220" s="288" t="s">
        <v>181</v>
      </c>
      <c r="AU1220" s="288" t="s">
        <v>86</v>
      </c>
      <c r="AV1220" s="15" t="s">
        <v>84</v>
      </c>
      <c r="AW1220" s="15" t="s">
        <v>33</v>
      </c>
      <c r="AX1220" s="15" t="s">
        <v>76</v>
      </c>
      <c r="AY1220" s="288" t="s">
        <v>171</v>
      </c>
    </row>
    <row r="1221" s="13" customFormat="1">
      <c r="A1221" s="13"/>
      <c r="B1221" s="244"/>
      <c r="C1221" s="245"/>
      <c r="D1221" s="246" t="s">
        <v>181</v>
      </c>
      <c r="E1221" s="247" t="s">
        <v>1</v>
      </c>
      <c r="F1221" s="248" t="s">
        <v>1821</v>
      </c>
      <c r="G1221" s="245"/>
      <c r="H1221" s="249">
        <v>8.0999999999999996</v>
      </c>
      <c r="I1221" s="250"/>
      <c r="J1221" s="245"/>
      <c r="K1221" s="245"/>
      <c r="L1221" s="251"/>
      <c r="M1221" s="252"/>
      <c r="N1221" s="253"/>
      <c r="O1221" s="253"/>
      <c r="P1221" s="253"/>
      <c r="Q1221" s="253"/>
      <c r="R1221" s="253"/>
      <c r="S1221" s="253"/>
      <c r="T1221" s="254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55" t="s">
        <v>181</v>
      </c>
      <c r="AU1221" s="255" t="s">
        <v>86</v>
      </c>
      <c r="AV1221" s="13" t="s">
        <v>86</v>
      </c>
      <c r="AW1221" s="13" t="s">
        <v>33</v>
      </c>
      <c r="AX1221" s="13" t="s">
        <v>76</v>
      </c>
      <c r="AY1221" s="255" t="s">
        <v>171</v>
      </c>
    </row>
    <row r="1222" s="13" customFormat="1">
      <c r="A1222" s="13"/>
      <c r="B1222" s="244"/>
      <c r="C1222" s="245"/>
      <c r="D1222" s="246" t="s">
        <v>181</v>
      </c>
      <c r="E1222" s="247" t="s">
        <v>1</v>
      </c>
      <c r="F1222" s="248" t="s">
        <v>1822</v>
      </c>
      <c r="G1222" s="245"/>
      <c r="H1222" s="249">
        <v>57.5</v>
      </c>
      <c r="I1222" s="250"/>
      <c r="J1222" s="245"/>
      <c r="K1222" s="245"/>
      <c r="L1222" s="251"/>
      <c r="M1222" s="252"/>
      <c r="N1222" s="253"/>
      <c r="O1222" s="253"/>
      <c r="P1222" s="253"/>
      <c r="Q1222" s="253"/>
      <c r="R1222" s="253"/>
      <c r="S1222" s="253"/>
      <c r="T1222" s="254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55" t="s">
        <v>181</v>
      </c>
      <c r="AU1222" s="255" t="s">
        <v>86</v>
      </c>
      <c r="AV1222" s="13" t="s">
        <v>86</v>
      </c>
      <c r="AW1222" s="13" t="s">
        <v>33</v>
      </c>
      <c r="AX1222" s="13" t="s">
        <v>76</v>
      </c>
      <c r="AY1222" s="255" t="s">
        <v>171</v>
      </c>
    </row>
    <row r="1223" s="13" customFormat="1">
      <c r="A1223" s="13"/>
      <c r="B1223" s="244"/>
      <c r="C1223" s="245"/>
      <c r="D1223" s="246" t="s">
        <v>181</v>
      </c>
      <c r="E1223" s="247" t="s">
        <v>1</v>
      </c>
      <c r="F1223" s="248" t="s">
        <v>1823</v>
      </c>
      <c r="G1223" s="245"/>
      <c r="H1223" s="249">
        <v>59.5</v>
      </c>
      <c r="I1223" s="250"/>
      <c r="J1223" s="245"/>
      <c r="K1223" s="245"/>
      <c r="L1223" s="251"/>
      <c r="M1223" s="252"/>
      <c r="N1223" s="253"/>
      <c r="O1223" s="253"/>
      <c r="P1223" s="253"/>
      <c r="Q1223" s="253"/>
      <c r="R1223" s="253"/>
      <c r="S1223" s="253"/>
      <c r="T1223" s="254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55" t="s">
        <v>181</v>
      </c>
      <c r="AU1223" s="255" t="s">
        <v>86</v>
      </c>
      <c r="AV1223" s="13" t="s">
        <v>86</v>
      </c>
      <c r="AW1223" s="13" t="s">
        <v>33</v>
      </c>
      <c r="AX1223" s="13" t="s">
        <v>76</v>
      </c>
      <c r="AY1223" s="255" t="s">
        <v>171</v>
      </c>
    </row>
    <row r="1224" s="14" customFormat="1">
      <c r="A1224" s="14"/>
      <c r="B1224" s="256"/>
      <c r="C1224" s="257"/>
      <c r="D1224" s="246" t="s">
        <v>181</v>
      </c>
      <c r="E1224" s="258" t="s">
        <v>1</v>
      </c>
      <c r="F1224" s="259" t="s">
        <v>184</v>
      </c>
      <c r="G1224" s="257"/>
      <c r="H1224" s="260">
        <v>586.29999999999995</v>
      </c>
      <c r="I1224" s="261"/>
      <c r="J1224" s="257"/>
      <c r="K1224" s="257"/>
      <c r="L1224" s="262"/>
      <c r="M1224" s="263"/>
      <c r="N1224" s="264"/>
      <c r="O1224" s="264"/>
      <c r="P1224" s="264"/>
      <c r="Q1224" s="264"/>
      <c r="R1224" s="264"/>
      <c r="S1224" s="264"/>
      <c r="T1224" s="265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66" t="s">
        <v>181</v>
      </c>
      <c r="AU1224" s="266" t="s">
        <v>86</v>
      </c>
      <c r="AV1224" s="14" t="s">
        <v>178</v>
      </c>
      <c r="AW1224" s="14" t="s">
        <v>33</v>
      </c>
      <c r="AX1224" s="14" t="s">
        <v>84</v>
      </c>
      <c r="AY1224" s="266" t="s">
        <v>171</v>
      </c>
    </row>
    <row r="1225" s="2" customFormat="1" ht="16.5" customHeight="1">
      <c r="A1225" s="38"/>
      <c r="B1225" s="39"/>
      <c r="C1225" s="226" t="s">
        <v>1824</v>
      </c>
      <c r="D1225" s="226" t="s">
        <v>173</v>
      </c>
      <c r="E1225" s="227" t="s">
        <v>1825</v>
      </c>
      <c r="F1225" s="228" t="s">
        <v>1826</v>
      </c>
      <c r="G1225" s="229" t="s">
        <v>486</v>
      </c>
      <c r="H1225" s="230">
        <v>1012.1</v>
      </c>
      <c r="I1225" s="231"/>
      <c r="J1225" s="232">
        <f>ROUND(I1225*H1225,2)</f>
        <v>0</v>
      </c>
      <c r="K1225" s="228" t="s">
        <v>177</v>
      </c>
      <c r="L1225" s="44"/>
      <c r="M1225" s="233" t="s">
        <v>1</v>
      </c>
      <c r="N1225" s="234" t="s">
        <v>41</v>
      </c>
      <c r="O1225" s="91"/>
      <c r="P1225" s="235">
        <f>O1225*H1225</f>
        <v>0</v>
      </c>
      <c r="Q1225" s="235">
        <v>1.0000000000000001E-05</v>
      </c>
      <c r="R1225" s="235">
        <f>Q1225*H1225</f>
        <v>0.010121000000000002</v>
      </c>
      <c r="S1225" s="235">
        <v>0</v>
      </c>
      <c r="T1225" s="236">
        <f>S1225*H1225</f>
        <v>0</v>
      </c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R1225" s="237" t="s">
        <v>227</v>
      </c>
      <c r="AT1225" s="237" t="s">
        <v>173</v>
      </c>
      <c r="AU1225" s="237" t="s">
        <v>86</v>
      </c>
      <c r="AY1225" s="17" t="s">
        <v>171</v>
      </c>
      <c r="BE1225" s="238">
        <f>IF(N1225="základní",J1225,0)</f>
        <v>0</v>
      </c>
      <c r="BF1225" s="238">
        <f>IF(N1225="snížená",J1225,0)</f>
        <v>0</v>
      </c>
      <c r="BG1225" s="238">
        <f>IF(N1225="zákl. přenesená",J1225,0)</f>
        <v>0</v>
      </c>
      <c r="BH1225" s="238">
        <f>IF(N1225="sníž. přenesená",J1225,0)</f>
        <v>0</v>
      </c>
      <c r="BI1225" s="238">
        <f>IF(N1225="nulová",J1225,0)</f>
        <v>0</v>
      </c>
      <c r="BJ1225" s="17" t="s">
        <v>84</v>
      </c>
      <c r="BK1225" s="238">
        <f>ROUND(I1225*H1225,2)</f>
        <v>0</v>
      </c>
      <c r="BL1225" s="17" t="s">
        <v>227</v>
      </c>
      <c r="BM1225" s="237" t="s">
        <v>1827</v>
      </c>
    </row>
    <row r="1226" s="2" customFormat="1">
      <c r="A1226" s="38"/>
      <c r="B1226" s="39"/>
      <c r="C1226" s="40"/>
      <c r="D1226" s="239" t="s">
        <v>179</v>
      </c>
      <c r="E1226" s="40"/>
      <c r="F1226" s="240" t="s">
        <v>1828</v>
      </c>
      <c r="G1226" s="40"/>
      <c r="H1226" s="40"/>
      <c r="I1226" s="241"/>
      <c r="J1226" s="40"/>
      <c r="K1226" s="40"/>
      <c r="L1226" s="44"/>
      <c r="M1226" s="242"/>
      <c r="N1226" s="243"/>
      <c r="O1226" s="91"/>
      <c r="P1226" s="91"/>
      <c r="Q1226" s="91"/>
      <c r="R1226" s="91"/>
      <c r="S1226" s="91"/>
      <c r="T1226" s="92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T1226" s="17" t="s">
        <v>179</v>
      </c>
      <c r="AU1226" s="17" t="s">
        <v>86</v>
      </c>
    </row>
    <row r="1227" s="15" customFormat="1">
      <c r="A1227" s="15"/>
      <c r="B1227" s="279"/>
      <c r="C1227" s="280"/>
      <c r="D1227" s="246" t="s">
        <v>181</v>
      </c>
      <c r="E1227" s="281" t="s">
        <v>1</v>
      </c>
      <c r="F1227" s="282" t="s">
        <v>1829</v>
      </c>
      <c r="G1227" s="280"/>
      <c r="H1227" s="281" t="s">
        <v>1</v>
      </c>
      <c r="I1227" s="283"/>
      <c r="J1227" s="280"/>
      <c r="K1227" s="280"/>
      <c r="L1227" s="284"/>
      <c r="M1227" s="285"/>
      <c r="N1227" s="286"/>
      <c r="O1227" s="286"/>
      <c r="P1227" s="286"/>
      <c r="Q1227" s="286"/>
      <c r="R1227" s="286"/>
      <c r="S1227" s="286"/>
      <c r="T1227" s="287"/>
      <c r="U1227" s="15"/>
      <c r="V1227" s="15"/>
      <c r="W1227" s="15"/>
      <c r="X1227" s="15"/>
      <c r="Y1227" s="15"/>
      <c r="Z1227" s="15"/>
      <c r="AA1227" s="15"/>
      <c r="AB1227" s="15"/>
      <c r="AC1227" s="15"/>
      <c r="AD1227" s="15"/>
      <c r="AE1227" s="15"/>
      <c r="AT1227" s="288" t="s">
        <v>181</v>
      </c>
      <c r="AU1227" s="288" t="s">
        <v>86</v>
      </c>
      <c r="AV1227" s="15" t="s">
        <v>84</v>
      </c>
      <c r="AW1227" s="15" t="s">
        <v>33</v>
      </c>
      <c r="AX1227" s="15" t="s">
        <v>76</v>
      </c>
      <c r="AY1227" s="288" t="s">
        <v>171</v>
      </c>
    </row>
    <row r="1228" s="13" customFormat="1">
      <c r="A1228" s="13"/>
      <c r="B1228" s="244"/>
      <c r="C1228" s="245"/>
      <c r="D1228" s="246" t="s">
        <v>181</v>
      </c>
      <c r="E1228" s="247" t="s">
        <v>1</v>
      </c>
      <c r="F1228" s="248" t="s">
        <v>1830</v>
      </c>
      <c r="G1228" s="245"/>
      <c r="H1228" s="249">
        <v>74.700000000000003</v>
      </c>
      <c r="I1228" s="250"/>
      <c r="J1228" s="245"/>
      <c r="K1228" s="245"/>
      <c r="L1228" s="251"/>
      <c r="M1228" s="252"/>
      <c r="N1228" s="253"/>
      <c r="O1228" s="253"/>
      <c r="P1228" s="253"/>
      <c r="Q1228" s="253"/>
      <c r="R1228" s="253"/>
      <c r="S1228" s="253"/>
      <c r="T1228" s="254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55" t="s">
        <v>181</v>
      </c>
      <c r="AU1228" s="255" t="s">
        <v>86</v>
      </c>
      <c r="AV1228" s="13" t="s">
        <v>86</v>
      </c>
      <c r="AW1228" s="13" t="s">
        <v>33</v>
      </c>
      <c r="AX1228" s="13" t="s">
        <v>76</v>
      </c>
      <c r="AY1228" s="255" t="s">
        <v>171</v>
      </c>
    </row>
    <row r="1229" s="13" customFormat="1">
      <c r="A1229" s="13"/>
      <c r="B1229" s="244"/>
      <c r="C1229" s="245"/>
      <c r="D1229" s="246" t="s">
        <v>181</v>
      </c>
      <c r="E1229" s="247" t="s">
        <v>1</v>
      </c>
      <c r="F1229" s="248" t="s">
        <v>1831</v>
      </c>
      <c r="G1229" s="245"/>
      <c r="H1229" s="249">
        <v>75.599999999999994</v>
      </c>
      <c r="I1229" s="250"/>
      <c r="J1229" s="245"/>
      <c r="K1229" s="245"/>
      <c r="L1229" s="251"/>
      <c r="M1229" s="252"/>
      <c r="N1229" s="253"/>
      <c r="O1229" s="253"/>
      <c r="P1229" s="253"/>
      <c r="Q1229" s="253"/>
      <c r="R1229" s="253"/>
      <c r="S1229" s="253"/>
      <c r="T1229" s="254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55" t="s">
        <v>181</v>
      </c>
      <c r="AU1229" s="255" t="s">
        <v>86</v>
      </c>
      <c r="AV1229" s="13" t="s">
        <v>86</v>
      </c>
      <c r="AW1229" s="13" t="s">
        <v>33</v>
      </c>
      <c r="AX1229" s="13" t="s">
        <v>76</v>
      </c>
      <c r="AY1229" s="255" t="s">
        <v>171</v>
      </c>
    </row>
    <row r="1230" s="15" customFormat="1">
      <c r="A1230" s="15"/>
      <c r="B1230" s="279"/>
      <c r="C1230" s="280"/>
      <c r="D1230" s="246" t="s">
        <v>181</v>
      </c>
      <c r="E1230" s="281" t="s">
        <v>1</v>
      </c>
      <c r="F1230" s="282" t="s">
        <v>1832</v>
      </c>
      <c r="G1230" s="280"/>
      <c r="H1230" s="281" t="s">
        <v>1</v>
      </c>
      <c r="I1230" s="283"/>
      <c r="J1230" s="280"/>
      <c r="K1230" s="280"/>
      <c r="L1230" s="284"/>
      <c r="M1230" s="285"/>
      <c r="N1230" s="286"/>
      <c r="O1230" s="286"/>
      <c r="P1230" s="286"/>
      <c r="Q1230" s="286"/>
      <c r="R1230" s="286"/>
      <c r="S1230" s="286"/>
      <c r="T1230" s="287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T1230" s="288" t="s">
        <v>181</v>
      </c>
      <c r="AU1230" s="288" t="s">
        <v>86</v>
      </c>
      <c r="AV1230" s="15" t="s">
        <v>84</v>
      </c>
      <c r="AW1230" s="15" t="s">
        <v>33</v>
      </c>
      <c r="AX1230" s="15" t="s">
        <v>76</v>
      </c>
      <c r="AY1230" s="288" t="s">
        <v>171</v>
      </c>
    </row>
    <row r="1231" s="13" customFormat="1">
      <c r="A1231" s="13"/>
      <c r="B1231" s="244"/>
      <c r="C1231" s="245"/>
      <c r="D1231" s="246" t="s">
        <v>181</v>
      </c>
      <c r="E1231" s="247" t="s">
        <v>1</v>
      </c>
      <c r="F1231" s="248" t="s">
        <v>1833</v>
      </c>
      <c r="G1231" s="245"/>
      <c r="H1231" s="249">
        <v>192.69999999999999</v>
      </c>
      <c r="I1231" s="250"/>
      <c r="J1231" s="245"/>
      <c r="K1231" s="245"/>
      <c r="L1231" s="251"/>
      <c r="M1231" s="252"/>
      <c r="N1231" s="253"/>
      <c r="O1231" s="253"/>
      <c r="P1231" s="253"/>
      <c r="Q1231" s="253"/>
      <c r="R1231" s="253"/>
      <c r="S1231" s="253"/>
      <c r="T1231" s="254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55" t="s">
        <v>181</v>
      </c>
      <c r="AU1231" s="255" t="s">
        <v>86</v>
      </c>
      <c r="AV1231" s="13" t="s">
        <v>86</v>
      </c>
      <c r="AW1231" s="13" t="s">
        <v>33</v>
      </c>
      <c r="AX1231" s="13" t="s">
        <v>76</v>
      </c>
      <c r="AY1231" s="255" t="s">
        <v>171</v>
      </c>
    </row>
    <row r="1232" s="13" customFormat="1">
      <c r="A1232" s="13"/>
      <c r="B1232" s="244"/>
      <c r="C1232" s="245"/>
      <c r="D1232" s="246" t="s">
        <v>181</v>
      </c>
      <c r="E1232" s="247" t="s">
        <v>1</v>
      </c>
      <c r="F1232" s="248" t="s">
        <v>1834</v>
      </c>
      <c r="G1232" s="245"/>
      <c r="H1232" s="249">
        <v>302.39999999999998</v>
      </c>
      <c r="I1232" s="250"/>
      <c r="J1232" s="245"/>
      <c r="K1232" s="245"/>
      <c r="L1232" s="251"/>
      <c r="M1232" s="252"/>
      <c r="N1232" s="253"/>
      <c r="O1232" s="253"/>
      <c r="P1232" s="253"/>
      <c r="Q1232" s="253"/>
      <c r="R1232" s="253"/>
      <c r="S1232" s="253"/>
      <c r="T1232" s="254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55" t="s">
        <v>181</v>
      </c>
      <c r="AU1232" s="255" t="s">
        <v>86</v>
      </c>
      <c r="AV1232" s="13" t="s">
        <v>86</v>
      </c>
      <c r="AW1232" s="13" t="s">
        <v>33</v>
      </c>
      <c r="AX1232" s="13" t="s">
        <v>76</v>
      </c>
      <c r="AY1232" s="255" t="s">
        <v>171</v>
      </c>
    </row>
    <row r="1233" s="15" customFormat="1">
      <c r="A1233" s="15"/>
      <c r="B1233" s="279"/>
      <c r="C1233" s="280"/>
      <c r="D1233" s="246" t="s">
        <v>181</v>
      </c>
      <c r="E1233" s="281" t="s">
        <v>1</v>
      </c>
      <c r="F1233" s="282" t="s">
        <v>1835</v>
      </c>
      <c r="G1233" s="280"/>
      <c r="H1233" s="281" t="s">
        <v>1</v>
      </c>
      <c r="I1233" s="283"/>
      <c r="J1233" s="280"/>
      <c r="K1233" s="280"/>
      <c r="L1233" s="284"/>
      <c r="M1233" s="285"/>
      <c r="N1233" s="286"/>
      <c r="O1233" s="286"/>
      <c r="P1233" s="286"/>
      <c r="Q1233" s="286"/>
      <c r="R1233" s="286"/>
      <c r="S1233" s="286"/>
      <c r="T1233" s="287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T1233" s="288" t="s">
        <v>181</v>
      </c>
      <c r="AU1233" s="288" t="s">
        <v>86</v>
      </c>
      <c r="AV1233" s="15" t="s">
        <v>84</v>
      </c>
      <c r="AW1233" s="15" t="s">
        <v>33</v>
      </c>
      <c r="AX1233" s="15" t="s">
        <v>76</v>
      </c>
      <c r="AY1233" s="288" t="s">
        <v>171</v>
      </c>
    </row>
    <row r="1234" s="13" customFormat="1">
      <c r="A1234" s="13"/>
      <c r="B1234" s="244"/>
      <c r="C1234" s="245"/>
      <c r="D1234" s="246" t="s">
        <v>181</v>
      </c>
      <c r="E1234" s="247" t="s">
        <v>1</v>
      </c>
      <c r="F1234" s="248" t="s">
        <v>1836</v>
      </c>
      <c r="G1234" s="245"/>
      <c r="H1234" s="249">
        <v>124.2</v>
      </c>
      <c r="I1234" s="250"/>
      <c r="J1234" s="245"/>
      <c r="K1234" s="245"/>
      <c r="L1234" s="251"/>
      <c r="M1234" s="252"/>
      <c r="N1234" s="253"/>
      <c r="O1234" s="253"/>
      <c r="P1234" s="253"/>
      <c r="Q1234" s="253"/>
      <c r="R1234" s="253"/>
      <c r="S1234" s="253"/>
      <c r="T1234" s="254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55" t="s">
        <v>181</v>
      </c>
      <c r="AU1234" s="255" t="s">
        <v>86</v>
      </c>
      <c r="AV1234" s="13" t="s">
        <v>86</v>
      </c>
      <c r="AW1234" s="13" t="s">
        <v>33</v>
      </c>
      <c r="AX1234" s="13" t="s">
        <v>76</v>
      </c>
      <c r="AY1234" s="255" t="s">
        <v>171</v>
      </c>
    </row>
    <row r="1235" s="13" customFormat="1">
      <c r="A1235" s="13"/>
      <c r="B1235" s="244"/>
      <c r="C1235" s="245"/>
      <c r="D1235" s="246" t="s">
        <v>181</v>
      </c>
      <c r="E1235" s="247" t="s">
        <v>1</v>
      </c>
      <c r="F1235" s="248" t="s">
        <v>1837</v>
      </c>
      <c r="G1235" s="245"/>
      <c r="H1235" s="249">
        <v>242.5</v>
      </c>
      <c r="I1235" s="250"/>
      <c r="J1235" s="245"/>
      <c r="K1235" s="245"/>
      <c r="L1235" s="251"/>
      <c r="M1235" s="252"/>
      <c r="N1235" s="253"/>
      <c r="O1235" s="253"/>
      <c r="P1235" s="253"/>
      <c r="Q1235" s="253"/>
      <c r="R1235" s="253"/>
      <c r="S1235" s="253"/>
      <c r="T1235" s="254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55" t="s">
        <v>181</v>
      </c>
      <c r="AU1235" s="255" t="s">
        <v>86</v>
      </c>
      <c r="AV1235" s="13" t="s">
        <v>86</v>
      </c>
      <c r="AW1235" s="13" t="s">
        <v>33</v>
      </c>
      <c r="AX1235" s="13" t="s">
        <v>76</v>
      </c>
      <c r="AY1235" s="255" t="s">
        <v>171</v>
      </c>
    </row>
    <row r="1236" s="14" customFormat="1">
      <c r="A1236" s="14"/>
      <c r="B1236" s="256"/>
      <c r="C1236" s="257"/>
      <c r="D1236" s="246" t="s">
        <v>181</v>
      </c>
      <c r="E1236" s="258" t="s">
        <v>1</v>
      </c>
      <c r="F1236" s="259" t="s">
        <v>184</v>
      </c>
      <c r="G1236" s="257"/>
      <c r="H1236" s="260">
        <v>1012.1</v>
      </c>
      <c r="I1236" s="261"/>
      <c r="J1236" s="257"/>
      <c r="K1236" s="257"/>
      <c r="L1236" s="262"/>
      <c r="M1236" s="263"/>
      <c r="N1236" s="264"/>
      <c r="O1236" s="264"/>
      <c r="P1236" s="264"/>
      <c r="Q1236" s="264"/>
      <c r="R1236" s="264"/>
      <c r="S1236" s="264"/>
      <c r="T1236" s="265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66" t="s">
        <v>181</v>
      </c>
      <c r="AU1236" s="266" t="s">
        <v>86</v>
      </c>
      <c r="AV1236" s="14" t="s">
        <v>178</v>
      </c>
      <c r="AW1236" s="14" t="s">
        <v>33</v>
      </c>
      <c r="AX1236" s="14" t="s">
        <v>84</v>
      </c>
      <c r="AY1236" s="266" t="s">
        <v>171</v>
      </c>
    </row>
    <row r="1237" s="2" customFormat="1" ht="16.5" customHeight="1">
      <c r="A1237" s="38"/>
      <c r="B1237" s="39"/>
      <c r="C1237" s="267" t="s">
        <v>1006</v>
      </c>
      <c r="D1237" s="267" t="s">
        <v>304</v>
      </c>
      <c r="E1237" s="268" t="s">
        <v>1838</v>
      </c>
      <c r="F1237" s="269" t="s">
        <v>1839</v>
      </c>
      <c r="G1237" s="270" t="s">
        <v>486</v>
      </c>
      <c r="H1237" s="271">
        <v>153.30600000000001</v>
      </c>
      <c r="I1237" s="272"/>
      <c r="J1237" s="273">
        <f>ROUND(I1237*H1237,2)</f>
        <v>0</v>
      </c>
      <c r="K1237" s="269" t="s">
        <v>177</v>
      </c>
      <c r="L1237" s="274"/>
      <c r="M1237" s="275" t="s">
        <v>1</v>
      </c>
      <c r="N1237" s="276" t="s">
        <v>41</v>
      </c>
      <c r="O1237" s="91"/>
      <c r="P1237" s="235">
        <f>O1237*H1237</f>
        <v>0</v>
      </c>
      <c r="Q1237" s="235">
        <v>0.00027999999999999998</v>
      </c>
      <c r="R1237" s="235">
        <f>Q1237*H1237</f>
        <v>0.042925680000000001</v>
      </c>
      <c r="S1237" s="235">
        <v>0</v>
      </c>
      <c r="T1237" s="236">
        <f>S1237*H1237</f>
        <v>0</v>
      </c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R1237" s="237" t="s">
        <v>271</v>
      </c>
      <c r="AT1237" s="237" t="s">
        <v>304</v>
      </c>
      <c r="AU1237" s="237" t="s">
        <v>86</v>
      </c>
      <c r="AY1237" s="17" t="s">
        <v>171</v>
      </c>
      <c r="BE1237" s="238">
        <f>IF(N1237="základní",J1237,0)</f>
        <v>0</v>
      </c>
      <c r="BF1237" s="238">
        <f>IF(N1237="snížená",J1237,0)</f>
        <v>0</v>
      </c>
      <c r="BG1237" s="238">
        <f>IF(N1237="zákl. přenesená",J1237,0)</f>
        <v>0</v>
      </c>
      <c r="BH1237" s="238">
        <f>IF(N1237="sníž. přenesená",J1237,0)</f>
        <v>0</v>
      </c>
      <c r="BI1237" s="238">
        <f>IF(N1237="nulová",J1237,0)</f>
        <v>0</v>
      </c>
      <c r="BJ1237" s="17" t="s">
        <v>84</v>
      </c>
      <c r="BK1237" s="238">
        <f>ROUND(I1237*H1237,2)</f>
        <v>0</v>
      </c>
      <c r="BL1237" s="17" t="s">
        <v>227</v>
      </c>
      <c r="BM1237" s="237" t="s">
        <v>1840</v>
      </c>
    </row>
    <row r="1238" s="2" customFormat="1" ht="16.5" customHeight="1">
      <c r="A1238" s="38"/>
      <c r="B1238" s="39"/>
      <c r="C1238" s="267" t="s">
        <v>1841</v>
      </c>
      <c r="D1238" s="267" t="s">
        <v>304</v>
      </c>
      <c r="E1238" s="268" t="s">
        <v>1842</v>
      </c>
      <c r="F1238" s="269" t="s">
        <v>1843</v>
      </c>
      <c r="G1238" s="270" t="s">
        <v>486</v>
      </c>
      <c r="H1238" s="271">
        <v>366.69999999999999</v>
      </c>
      <c r="I1238" s="272"/>
      <c r="J1238" s="273">
        <f>ROUND(I1238*H1238,2)</f>
        <v>0</v>
      </c>
      <c r="K1238" s="269" t="s">
        <v>177</v>
      </c>
      <c r="L1238" s="274"/>
      <c r="M1238" s="275" t="s">
        <v>1</v>
      </c>
      <c r="N1238" s="276" t="s">
        <v>41</v>
      </c>
      <c r="O1238" s="91"/>
      <c r="P1238" s="235">
        <f>O1238*H1238</f>
        <v>0</v>
      </c>
      <c r="Q1238" s="235">
        <v>0.00029999999999999997</v>
      </c>
      <c r="R1238" s="235">
        <f>Q1238*H1238</f>
        <v>0.11000999999999998</v>
      </c>
      <c r="S1238" s="235">
        <v>0</v>
      </c>
      <c r="T1238" s="236">
        <f>S1238*H1238</f>
        <v>0</v>
      </c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R1238" s="237" t="s">
        <v>271</v>
      </c>
      <c r="AT1238" s="237" t="s">
        <v>304</v>
      </c>
      <c r="AU1238" s="237" t="s">
        <v>86</v>
      </c>
      <c r="AY1238" s="17" t="s">
        <v>171</v>
      </c>
      <c r="BE1238" s="238">
        <f>IF(N1238="základní",J1238,0)</f>
        <v>0</v>
      </c>
      <c r="BF1238" s="238">
        <f>IF(N1238="snížená",J1238,0)</f>
        <v>0</v>
      </c>
      <c r="BG1238" s="238">
        <f>IF(N1238="zákl. přenesená",J1238,0)</f>
        <v>0</v>
      </c>
      <c r="BH1238" s="238">
        <f>IF(N1238="sníž. přenesená",J1238,0)</f>
        <v>0</v>
      </c>
      <c r="BI1238" s="238">
        <f>IF(N1238="nulová",J1238,0)</f>
        <v>0</v>
      </c>
      <c r="BJ1238" s="17" t="s">
        <v>84</v>
      </c>
      <c r="BK1238" s="238">
        <f>ROUND(I1238*H1238,2)</f>
        <v>0</v>
      </c>
      <c r="BL1238" s="17" t="s">
        <v>227</v>
      </c>
      <c r="BM1238" s="237" t="s">
        <v>1844</v>
      </c>
    </row>
    <row r="1239" s="13" customFormat="1">
      <c r="A1239" s="13"/>
      <c r="B1239" s="244"/>
      <c r="C1239" s="245"/>
      <c r="D1239" s="246" t="s">
        <v>181</v>
      </c>
      <c r="E1239" s="247" t="s">
        <v>1</v>
      </c>
      <c r="F1239" s="248" t="s">
        <v>1836</v>
      </c>
      <c r="G1239" s="245"/>
      <c r="H1239" s="249">
        <v>124.2</v>
      </c>
      <c r="I1239" s="250"/>
      <c r="J1239" s="245"/>
      <c r="K1239" s="245"/>
      <c r="L1239" s="251"/>
      <c r="M1239" s="252"/>
      <c r="N1239" s="253"/>
      <c r="O1239" s="253"/>
      <c r="P1239" s="253"/>
      <c r="Q1239" s="253"/>
      <c r="R1239" s="253"/>
      <c r="S1239" s="253"/>
      <c r="T1239" s="254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55" t="s">
        <v>181</v>
      </c>
      <c r="AU1239" s="255" t="s">
        <v>86</v>
      </c>
      <c r="AV1239" s="13" t="s">
        <v>86</v>
      </c>
      <c r="AW1239" s="13" t="s">
        <v>33</v>
      </c>
      <c r="AX1239" s="13" t="s">
        <v>76</v>
      </c>
      <c r="AY1239" s="255" t="s">
        <v>171</v>
      </c>
    </row>
    <row r="1240" s="13" customFormat="1">
      <c r="A1240" s="13"/>
      <c r="B1240" s="244"/>
      <c r="C1240" s="245"/>
      <c r="D1240" s="246" t="s">
        <v>181</v>
      </c>
      <c r="E1240" s="247" t="s">
        <v>1</v>
      </c>
      <c r="F1240" s="248" t="s">
        <v>1837</v>
      </c>
      <c r="G1240" s="245"/>
      <c r="H1240" s="249">
        <v>242.5</v>
      </c>
      <c r="I1240" s="250"/>
      <c r="J1240" s="245"/>
      <c r="K1240" s="245"/>
      <c r="L1240" s="251"/>
      <c r="M1240" s="252"/>
      <c r="N1240" s="253"/>
      <c r="O1240" s="253"/>
      <c r="P1240" s="253"/>
      <c r="Q1240" s="253"/>
      <c r="R1240" s="253"/>
      <c r="S1240" s="253"/>
      <c r="T1240" s="254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55" t="s">
        <v>181</v>
      </c>
      <c r="AU1240" s="255" t="s">
        <v>86</v>
      </c>
      <c r="AV1240" s="13" t="s">
        <v>86</v>
      </c>
      <c r="AW1240" s="13" t="s">
        <v>33</v>
      </c>
      <c r="AX1240" s="13" t="s">
        <v>76</v>
      </c>
      <c r="AY1240" s="255" t="s">
        <v>171</v>
      </c>
    </row>
    <row r="1241" s="14" customFormat="1">
      <c r="A1241" s="14"/>
      <c r="B1241" s="256"/>
      <c r="C1241" s="257"/>
      <c r="D1241" s="246" t="s">
        <v>181</v>
      </c>
      <c r="E1241" s="258" t="s">
        <v>1</v>
      </c>
      <c r="F1241" s="259" t="s">
        <v>184</v>
      </c>
      <c r="G1241" s="257"/>
      <c r="H1241" s="260">
        <v>366.69999999999999</v>
      </c>
      <c r="I1241" s="261"/>
      <c r="J1241" s="257"/>
      <c r="K1241" s="257"/>
      <c r="L1241" s="262"/>
      <c r="M1241" s="263"/>
      <c r="N1241" s="264"/>
      <c r="O1241" s="264"/>
      <c r="P1241" s="264"/>
      <c r="Q1241" s="264"/>
      <c r="R1241" s="264"/>
      <c r="S1241" s="264"/>
      <c r="T1241" s="265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66" t="s">
        <v>181</v>
      </c>
      <c r="AU1241" s="266" t="s">
        <v>86</v>
      </c>
      <c r="AV1241" s="14" t="s">
        <v>178</v>
      </c>
      <c r="AW1241" s="14" t="s">
        <v>33</v>
      </c>
      <c r="AX1241" s="14" t="s">
        <v>84</v>
      </c>
      <c r="AY1241" s="266" t="s">
        <v>171</v>
      </c>
    </row>
    <row r="1242" s="2" customFormat="1" ht="16.5" customHeight="1">
      <c r="A1242" s="38"/>
      <c r="B1242" s="39"/>
      <c r="C1242" s="267" t="s">
        <v>1845</v>
      </c>
      <c r="D1242" s="267" t="s">
        <v>304</v>
      </c>
      <c r="E1242" s="268" t="s">
        <v>1846</v>
      </c>
      <c r="F1242" s="269" t="s">
        <v>1847</v>
      </c>
      <c r="G1242" s="270" t="s">
        <v>486</v>
      </c>
      <c r="H1242" s="271">
        <v>505.00200000000001</v>
      </c>
      <c r="I1242" s="272"/>
      <c r="J1242" s="273">
        <f>ROUND(I1242*H1242,2)</f>
        <v>0</v>
      </c>
      <c r="K1242" s="269" t="s">
        <v>270</v>
      </c>
      <c r="L1242" s="274"/>
      <c r="M1242" s="275" t="s">
        <v>1</v>
      </c>
      <c r="N1242" s="276" t="s">
        <v>41</v>
      </c>
      <c r="O1242" s="91"/>
      <c r="P1242" s="235">
        <f>O1242*H1242</f>
        <v>0</v>
      </c>
      <c r="Q1242" s="235">
        <v>0</v>
      </c>
      <c r="R1242" s="235">
        <f>Q1242*H1242</f>
        <v>0</v>
      </c>
      <c r="S1242" s="235">
        <v>0</v>
      </c>
      <c r="T1242" s="236">
        <f>S1242*H1242</f>
        <v>0</v>
      </c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R1242" s="237" t="s">
        <v>271</v>
      </c>
      <c r="AT1242" s="237" t="s">
        <v>304</v>
      </c>
      <c r="AU1242" s="237" t="s">
        <v>86</v>
      </c>
      <c r="AY1242" s="17" t="s">
        <v>171</v>
      </c>
      <c r="BE1242" s="238">
        <f>IF(N1242="základní",J1242,0)</f>
        <v>0</v>
      </c>
      <c r="BF1242" s="238">
        <f>IF(N1242="snížená",J1242,0)</f>
        <v>0</v>
      </c>
      <c r="BG1242" s="238">
        <f>IF(N1242="zákl. přenesená",J1242,0)</f>
        <v>0</v>
      </c>
      <c r="BH1242" s="238">
        <f>IF(N1242="sníž. přenesená",J1242,0)</f>
        <v>0</v>
      </c>
      <c r="BI1242" s="238">
        <f>IF(N1242="nulová",J1242,0)</f>
        <v>0</v>
      </c>
      <c r="BJ1242" s="17" t="s">
        <v>84</v>
      </c>
      <c r="BK1242" s="238">
        <f>ROUND(I1242*H1242,2)</f>
        <v>0</v>
      </c>
      <c r="BL1242" s="17" t="s">
        <v>227</v>
      </c>
      <c r="BM1242" s="237" t="s">
        <v>1848</v>
      </c>
    </row>
    <row r="1243" s="2" customFormat="1" ht="16.5" customHeight="1">
      <c r="A1243" s="38"/>
      <c r="B1243" s="39"/>
      <c r="C1243" s="226" t="s">
        <v>1849</v>
      </c>
      <c r="D1243" s="226" t="s">
        <v>173</v>
      </c>
      <c r="E1243" s="227" t="s">
        <v>1850</v>
      </c>
      <c r="F1243" s="228" t="s">
        <v>1851</v>
      </c>
      <c r="G1243" s="229" t="s">
        <v>486</v>
      </c>
      <c r="H1243" s="230">
        <v>70</v>
      </c>
      <c r="I1243" s="231"/>
      <c r="J1243" s="232">
        <f>ROUND(I1243*H1243,2)</f>
        <v>0</v>
      </c>
      <c r="K1243" s="228" t="s">
        <v>177</v>
      </c>
      <c r="L1243" s="44"/>
      <c r="M1243" s="233" t="s">
        <v>1</v>
      </c>
      <c r="N1243" s="234" t="s">
        <v>41</v>
      </c>
      <c r="O1243" s="91"/>
      <c r="P1243" s="235">
        <f>O1243*H1243</f>
        <v>0</v>
      </c>
      <c r="Q1243" s="235">
        <v>0</v>
      </c>
      <c r="R1243" s="235">
        <f>Q1243*H1243</f>
        <v>0</v>
      </c>
      <c r="S1243" s="235">
        <v>0</v>
      </c>
      <c r="T1243" s="236">
        <f>S1243*H1243</f>
        <v>0</v>
      </c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R1243" s="237" t="s">
        <v>227</v>
      </c>
      <c r="AT1243" s="237" t="s">
        <v>173</v>
      </c>
      <c r="AU1243" s="237" t="s">
        <v>86</v>
      </c>
      <c r="AY1243" s="17" t="s">
        <v>171</v>
      </c>
      <c r="BE1243" s="238">
        <f>IF(N1243="základní",J1243,0)</f>
        <v>0</v>
      </c>
      <c r="BF1243" s="238">
        <f>IF(N1243="snížená",J1243,0)</f>
        <v>0</v>
      </c>
      <c r="BG1243" s="238">
        <f>IF(N1243="zákl. přenesená",J1243,0)</f>
        <v>0</v>
      </c>
      <c r="BH1243" s="238">
        <f>IF(N1243="sníž. přenesená",J1243,0)</f>
        <v>0</v>
      </c>
      <c r="BI1243" s="238">
        <f>IF(N1243="nulová",J1243,0)</f>
        <v>0</v>
      </c>
      <c r="BJ1243" s="17" t="s">
        <v>84</v>
      </c>
      <c r="BK1243" s="238">
        <f>ROUND(I1243*H1243,2)</f>
        <v>0</v>
      </c>
      <c r="BL1243" s="17" t="s">
        <v>227</v>
      </c>
      <c r="BM1243" s="237" t="s">
        <v>1852</v>
      </c>
    </row>
    <row r="1244" s="2" customFormat="1">
      <c r="A1244" s="38"/>
      <c r="B1244" s="39"/>
      <c r="C1244" s="40"/>
      <c r="D1244" s="239" t="s">
        <v>179</v>
      </c>
      <c r="E1244" s="40"/>
      <c r="F1244" s="240" t="s">
        <v>1853</v>
      </c>
      <c r="G1244" s="40"/>
      <c r="H1244" s="40"/>
      <c r="I1244" s="241"/>
      <c r="J1244" s="40"/>
      <c r="K1244" s="40"/>
      <c r="L1244" s="44"/>
      <c r="M1244" s="242"/>
      <c r="N1244" s="243"/>
      <c r="O1244" s="91"/>
      <c r="P1244" s="91"/>
      <c r="Q1244" s="91"/>
      <c r="R1244" s="91"/>
      <c r="S1244" s="91"/>
      <c r="T1244" s="92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T1244" s="17" t="s">
        <v>179</v>
      </c>
      <c r="AU1244" s="17" t="s">
        <v>86</v>
      </c>
    </row>
    <row r="1245" s="13" customFormat="1">
      <c r="A1245" s="13"/>
      <c r="B1245" s="244"/>
      <c r="C1245" s="245"/>
      <c r="D1245" s="246" t="s">
        <v>181</v>
      </c>
      <c r="E1245" s="247" t="s">
        <v>1</v>
      </c>
      <c r="F1245" s="248" t="s">
        <v>1854</v>
      </c>
      <c r="G1245" s="245"/>
      <c r="H1245" s="249">
        <v>70</v>
      </c>
      <c r="I1245" s="250"/>
      <c r="J1245" s="245"/>
      <c r="K1245" s="245"/>
      <c r="L1245" s="251"/>
      <c r="M1245" s="252"/>
      <c r="N1245" s="253"/>
      <c r="O1245" s="253"/>
      <c r="P1245" s="253"/>
      <c r="Q1245" s="253"/>
      <c r="R1245" s="253"/>
      <c r="S1245" s="253"/>
      <c r="T1245" s="254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55" t="s">
        <v>181</v>
      </c>
      <c r="AU1245" s="255" t="s">
        <v>86</v>
      </c>
      <c r="AV1245" s="13" t="s">
        <v>86</v>
      </c>
      <c r="AW1245" s="13" t="s">
        <v>33</v>
      </c>
      <c r="AX1245" s="13" t="s">
        <v>76</v>
      </c>
      <c r="AY1245" s="255" t="s">
        <v>171</v>
      </c>
    </row>
    <row r="1246" s="14" customFormat="1">
      <c r="A1246" s="14"/>
      <c r="B1246" s="256"/>
      <c r="C1246" s="257"/>
      <c r="D1246" s="246" t="s">
        <v>181</v>
      </c>
      <c r="E1246" s="258" t="s">
        <v>1</v>
      </c>
      <c r="F1246" s="259" t="s">
        <v>189</v>
      </c>
      <c r="G1246" s="257"/>
      <c r="H1246" s="260">
        <v>70</v>
      </c>
      <c r="I1246" s="261"/>
      <c r="J1246" s="257"/>
      <c r="K1246" s="257"/>
      <c r="L1246" s="262"/>
      <c r="M1246" s="263"/>
      <c r="N1246" s="264"/>
      <c r="O1246" s="264"/>
      <c r="P1246" s="264"/>
      <c r="Q1246" s="264"/>
      <c r="R1246" s="264"/>
      <c r="S1246" s="264"/>
      <c r="T1246" s="265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66" t="s">
        <v>181</v>
      </c>
      <c r="AU1246" s="266" t="s">
        <v>86</v>
      </c>
      <c r="AV1246" s="14" t="s">
        <v>178</v>
      </c>
      <c r="AW1246" s="14" t="s">
        <v>33</v>
      </c>
      <c r="AX1246" s="14" t="s">
        <v>84</v>
      </c>
      <c r="AY1246" s="266" t="s">
        <v>171</v>
      </c>
    </row>
    <row r="1247" s="2" customFormat="1" ht="16.5" customHeight="1">
      <c r="A1247" s="38"/>
      <c r="B1247" s="39"/>
      <c r="C1247" s="267" t="s">
        <v>1010</v>
      </c>
      <c r="D1247" s="267" t="s">
        <v>304</v>
      </c>
      <c r="E1247" s="268" t="s">
        <v>1855</v>
      </c>
      <c r="F1247" s="269" t="s">
        <v>1856</v>
      </c>
      <c r="G1247" s="270" t="s">
        <v>486</v>
      </c>
      <c r="H1247" s="271">
        <v>71.400000000000006</v>
      </c>
      <c r="I1247" s="272"/>
      <c r="J1247" s="273">
        <f>ROUND(I1247*H1247,2)</f>
        <v>0</v>
      </c>
      <c r="K1247" s="269" t="s">
        <v>270</v>
      </c>
      <c r="L1247" s="274"/>
      <c r="M1247" s="275" t="s">
        <v>1</v>
      </c>
      <c r="N1247" s="276" t="s">
        <v>41</v>
      </c>
      <c r="O1247" s="91"/>
      <c r="P1247" s="235">
        <f>O1247*H1247</f>
        <v>0</v>
      </c>
      <c r="Q1247" s="235">
        <v>0</v>
      </c>
      <c r="R1247" s="235">
        <f>Q1247*H1247</f>
        <v>0</v>
      </c>
      <c r="S1247" s="235">
        <v>0</v>
      </c>
      <c r="T1247" s="236">
        <f>S1247*H1247</f>
        <v>0</v>
      </c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R1247" s="237" t="s">
        <v>271</v>
      </c>
      <c r="AT1247" s="237" t="s">
        <v>304</v>
      </c>
      <c r="AU1247" s="237" t="s">
        <v>86</v>
      </c>
      <c r="AY1247" s="17" t="s">
        <v>171</v>
      </c>
      <c r="BE1247" s="238">
        <f>IF(N1247="základní",J1247,0)</f>
        <v>0</v>
      </c>
      <c r="BF1247" s="238">
        <f>IF(N1247="snížená",J1247,0)</f>
        <v>0</v>
      </c>
      <c r="BG1247" s="238">
        <f>IF(N1247="zákl. přenesená",J1247,0)</f>
        <v>0</v>
      </c>
      <c r="BH1247" s="238">
        <f>IF(N1247="sníž. přenesená",J1247,0)</f>
        <v>0</v>
      </c>
      <c r="BI1247" s="238">
        <f>IF(N1247="nulová",J1247,0)</f>
        <v>0</v>
      </c>
      <c r="BJ1247" s="17" t="s">
        <v>84</v>
      </c>
      <c r="BK1247" s="238">
        <f>ROUND(I1247*H1247,2)</f>
        <v>0</v>
      </c>
      <c r="BL1247" s="17" t="s">
        <v>227</v>
      </c>
      <c r="BM1247" s="237" t="s">
        <v>1857</v>
      </c>
    </row>
    <row r="1248" s="13" customFormat="1">
      <c r="A1248" s="13"/>
      <c r="B1248" s="244"/>
      <c r="C1248" s="245"/>
      <c r="D1248" s="246" t="s">
        <v>181</v>
      </c>
      <c r="E1248" s="247" t="s">
        <v>1</v>
      </c>
      <c r="F1248" s="248" t="s">
        <v>1858</v>
      </c>
      <c r="G1248" s="245"/>
      <c r="H1248" s="249">
        <v>71.400000000000006</v>
      </c>
      <c r="I1248" s="250"/>
      <c r="J1248" s="245"/>
      <c r="K1248" s="245"/>
      <c r="L1248" s="251"/>
      <c r="M1248" s="252"/>
      <c r="N1248" s="253"/>
      <c r="O1248" s="253"/>
      <c r="P1248" s="253"/>
      <c r="Q1248" s="253"/>
      <c r="R1248" s="253"/>
      <c r="S1248" s="253"/>
      <c r="T1248" s="254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55" t="s">
        <v>181</v>
      </c>
      <c r="AU1248" s="255" t="s">
        <v>86</v>
      </c>
      <c r="AV1248" s="13" t="s">
        <v>86</v>
      </c>
      <c r="AW1248" s="13" t="s">
        <v>33</v>
      </c>
      <c r="AX1248" s="13" t="s">
        <v>76</v>
      </c>
      <c r="AY1248" s="255" t="s">
        <v>171</v>
      </c>
    </row>
    <row r="1249" s="14" customFormat="1">
      <c r="A1249" s="14"/>
      <c r="B1249" s="256"/>
      <c r="C1249" s="257"/>
      <c r="D1249" s="246" t="s">
        <v>181</v>
      </c>
      <c r="E1249" s="258" t="s">
        <v>1</v>
      </c>
      <c r="F1249" s="259" t="s">
        <v>189</v>
      </c>
      <c r="G1249" s="257"/>
      <c r="H1249" s="260">
        <v>71.400000000000006</v>
      </c>
      <c r="I1249" s="261"/>
      <c r="J1249" s="257"/>
      <c r="K1249" s="257"/>
      <c r="L1249" s="262"/>
      <c r="M1249" s="263"/>
      <c r="N1249" s="264"/>
      <c r="O1249" s="264"/>
      <c r="P1249" s="264"/>
      <c r="Q1249" s="264"/>
      <c r="R1249" s="264"/>
      <c r="S1249" s="264"/>
      <c r="T1249" s="265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66" t="s">
        <v>181</v>
      </c>
      <c r="AU1249" s="266" t="s">
        <v>86</v>
      </c>
      <c r="AV1249" s="14" t="s">
        <v>178</v>
      </c>
      <c r="AW1249" s="14" t="s">
        <v>33</v>
      </c>
      <c r="AX1249" s="14" t="s">
        <v>84</v>
      </c>
      <c r="AY1249" s="266" t="s">
        <v>171</v>
      </c>
    </row>
    <row r="1250" s="2" customFormat="1" ht="16.5" customHeight="1">
      <c r="A1250" s="38"/>
      <c r="B1250" s="39"/>
      <c r="C1250" s="226" t="s">
        <v>1859</v>
      </c>
      <c r="D1250" s="226" t="s">
        <v>173</v>
      </c>
      <c r="E1250" s="227" t="s">
        <v>1860</v>
      </c>
      <c r="F1250" s="228" t="s">
        <v>1861</v>
      </c>
      <c r="G1250" s="229" t="s">
        <v>486</v>
      </c>
      <c r="H1250" s="230">
        <v>1.8</v>
      </c>
      <c r="I1250" s="231"/>
      <c r="J1250" s="232">
        <f>ROUND(I1250*H1250,2)</f>
        <v>0</v>
      </c>
      <c r="K1250" s="228" t="s">
        <v>177</v>
      </c>
      <c r="L1250" s="44"/>
      <c r="M1250" s="233" t="s">
        <v>1</v>
      </c>
      <c r="N1250" s="234" t="s">
        <v>41</v>
      </c>
      <c r="O1250" s="91"/>
      <c r="P1250" s="235">
        <f>O1250*H1250</f>
        <v>0</v>
      </c>
      <c r="Q1250" s="235">
        <v>0</v>
      </c>
      <c r="R1250" s="235">
        <f>Q1250*H1250</f>
        <v>0</v>
      </c>
      <c r="S1250" s="235">
        <v>0</v>
      </c>
      <c r="T1250" s="236">
        <f>S1250*H1250</f>
        <v>0</v>
      </c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R1250" s="237" t="s">
        <v>227</v>
      </c>
      <c r="AT1250" s="237" t="s">
        <v>173</v>
      </c>
      <c r="AU1250" s="237" t="s">
        <v>86</v>
      </c>
      <c r="AY1250" s="17" t="s">
        <v>171</v>
      </c>
      <c r="BE1250" s="238">
        <f>IF(N1250="základní",J1250,0)</f>
        <v>0</v>
      </c>
      <c r="BF1250" s="238">
        <f>IF(N1250="snížená",J1250,0)</f>
        <v>0</v>
      </c>
      <c r="BG1250" s="238">
        <f>IF(N1250="zákl. přenesená",J1250,0)</f>
        <v>0</v>
      </c>
      <c r="BH1250" s="238">
        <f>IF(N1250="sníž. přenesená",J1250,0)</f>
        <v>0</v>
      </c>
      <c r="BI1250" s="238">
        <f>IF(N1250="nulová",J1250,0)</f>
        <v>0</v>
      </c>
      <c r="BJ1250" s="17" t="s">
        <v>84</v>
      </c>
      <c r="BK1250" s="238">
        <f>ROUND(I1250*H1250,2)</f>
        <v>0</v>
      </c>
      <c r="BL1250" s="17" t="s">
        <v>227</v>
      </c>
      <c r="BM1250" s="237" t="s">
        <v>1862</v>
      </c>
    </row>
    <row r="1251" s="2" customFormat="1">
      <c r="A1251" s="38"/>
      <c r="B1251" s="39"/>
      <c r="C1251" s="40"/>
      <c r="D1251" s="239" t="s">
        <v>179</v>
      </c>
      <c r="E1251" s="40"/>
      <c r="F1251" s="240" t="s">
        <v>1863</v>
      </c>
      <c r="G1251" s="40"/>
      <c r="H1251" s="40"/>
      <c r="I1251" s="241"/>
      <c r="J1251" s="40"/>
      <c r="K1251" s="40"/>
      <c r="L1251" s="44"/>
      <c r="M1251" s="242"/>
      <c r="N1251" s="243"/>
      <c r="O1251" s="91"/>
      <c r="P1251" s="91"/>
      <c r="Q1251" s="91"/>
      <c r="R1251" s="91"/>
      <c r="S1251" s="91"/>
      <c r="T1251" s="92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T1251" s="17" t="s">
        <v>179</v>
      </c>
      <c r="AU1251" s="17" t="s">
        <v>86</v>
      </c>
    </row>
    <row r="1252" s="13" customFormat="1">
      <c r="A1252" s="13"/>
      <c r="B1252" s="244"/>
      <c r="C1252" s="245"/>
      <c r="D1252" s="246" t="s">
        <v>181</v>
      </c>
      <c r="E1252" s="247" t="s">
        <v>1</v>
      </c>
      <c r="F1252" s="248" t="s">
        <v>1864</v>
      </c>
      <c r="G1252" s="245"/>
      <c r="H1252" s="249">
        <v>1.8</v>
      </c>
      <c r="I1252" s="250"/>
      <c r="J1252" s="245"/>
      <c r="K1252" s="245"/>
      <c r="L1252" s="251"/>
      <c r="M1252" s="252"/>
      <c r="N1252" s="253"/>
      <c r="O1252" s="253"/>
      <c r="P1252" s="253"/>
      <c r="Q1252" s="253"/>
      <c r="R1252" s="253"/>
      <c r="S1252" s="253"/>
      <c r="T1252" s="254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55" t="s">
        <v>181</v>
      </c>
      <c r="AU1252" s="255" t="s">
        <v>86</v>
      </c>
      <c r="AV1252" s="13" t="s">
        <v>86</v>
      </c>
      <c r="AW1252" s="13" t="s">
        <v>33</v>
      </c>
      <c r="AX1252" s="13" t="s">
        <v>76</v>
      </c>
      <c r="AY1252" s="255" t="s">
        <v>171</v>
      </c>
    </row>
    <row r="1253" s="14" customFormat="1">
      <c r="A1253" s="14"/>
      <c r="B1253" s="256"/>
      <c r="C1253" s="257"/>
      <c r="D1253" s="246" t="s">
        <v>181</v>
      </c>
      <c r="E1253" s="258" t="s">
        <v>1</v>
      </c>
      <c r="F1253" s="259" t="s">
        <v>189</v>
      </c>
      <c r="G1253" s="257"/>
      <c r="H1253" s="260">
        <v>1.8</v>
      </c>
      <c r="I1253" s="261"/>
      <c r="J1253" s="257"/>
      <c r="K1253" s="257"/>
      <c r="L1253" s="262"/>
      <c r="M1253" s="263"/>
      <c r="N1253" s="264"/>
      <c r="O1253" s="264"/>
      <c r="P1253" s="264"/>
      <c r="Q1253" s="264"/>
      <c r="R1253" s="264"/>
      <c r="S1253" s="264"/>
      <c r="T1253" s="265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66" t="s">
        <v>181</v>
      </c>
      <c r="AU1253" s="266" t="s">
        <v>86</v>
      </c>
      <c r="AV1253" s="14" t="s">
        <v>178</v>
      </c>
      <c r="AW1253" s="14" t="s">
        <v>33</v>
      </c>
      <c r="AX1253" s="14" t="s">
        <v>84</v>
      </c>
      <c r="AY1253" s="266" t="s">
        <v>171</v>
      </c>
    </row>
    <row r="1254" s="2" customFormat="1" ht="16.5" customHeight="1">
      <c r="A1254" s="38"/>
      <c r="B1254" s="39"/>
      <c r="C1254" s="267" t="s">
        <v>1017</v>
      </c>
      <c r="D1254" s="267" t="s">
        <v>304</v>
      </c>
      <c r="E1254" s="268" t="s">
        <v>1865</v>
      </c>
      <c r="F1254" s="269" t="s">
        <v>1866</v>
      </c>
      <c r="G1254" s="270" t="s">
        <v>486</v>
      </c>
      <c r="H1254" s="271">
        <v>1.8360000000000001</v>
      </c>
      <c r="I1254" s="272"/>
      <c r="J1254" s="273">
        <f>ROUND(I1254*H1254,2)</f>
        <v>0</v>
      </c>
      <c r="K1254" s="269" t="s">
        <v>177</v>
      </c>
      <c r="L1254" s="274"/>
      <c r="M1254" s="275" t="s">
        <v>1</v>
      </c>
      <c r="N1254" s="276" t="s">
        <v>41</v>
      </c>
      <c r="O1254" s="91"/>
      <c r="P1254" s="235">
        <f>O1254*H1254</f>
        <v>0</v>
      </c>
      <c r="Q1254" s="235">
        <v>0.00016000000000000001</v>
      </c>
      <c r="R1254" s="235">
        <f>Q1254*H1254</f>
        <v>0.00029376000000000006</v>
      </c>
      <c r="S1254" s="235">
        <v>0</v>
      </c>
      <c r="T1254" s="236">
        <f>S1254*H1254</f>
        <v>0</v>
      </c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R1254" s="237" t="s">
        <v>271</v>
      </c>
      <c r="AT1254" s="237" t="s">
        <v>304</v>
      </c>
      <c r="AU1254" s="237" t="s">
        <v>86</v>
      </c>
      <c r="AY1254" s="17" t="s">
        <v>171</v>
      </c>
      <c r="BE1254" s="238">
        <f>IF(N1254="základní",J1254,0)</f>
        <v>0</v>
      </c>
      <c r="BF1254" s="238">
        <f>IF(N1254="snížená",J1254,0)</f>
        <v>0</v>
      </c>
      <c r="BG1254" s="238">
        <f>IF(N1254="zákl. přenesená",J1254,0)</f>
        <v>0</v>
      </c>
      <c r="BH1254" s="238">
        <f>IF(N1254="sníž. přenesená",J1254,0)</f>
        <v>0</v>
      </c>
      <c r="BI1254" s="238">
        <f>IF(N1254="nulová",J1254,0)</f>
        <v>0</v>
      </c>
      <c r="BJ1254" s="17" t="s">
        <v>84</v>
      </c>
      <c r="BK1254" s="238">
        <f>ROUND(I1254*H1254,2)</f>
        <v>0</v>
      </c>
      <c r="BL1254" s="17" t="s">
        <v>227</v>
      </c>
      <c r="BM1254" s="237" t="s">
        <v>1867</v>
      </c>
    </row>
    <row r="1255" s="13" customFormat="1">
      <c r="A1255" s="13"/>
      <c r="B1255" s="244"/>
      <c r="C1255" s="245"/>
      <c r="D1255" s="246" t="s">
        <v>181</v>
      </c>
      <c r="E1255" s="247" t="s">
        <v>1</v>
      </c>
      <c r="F1255" s="248" t="s">
        <v>1868</v>
      </c>
      <c r="G1255" s="245"/>
      <c r="H1255" s="249">
        <v>1.8360000000000001</v>
      </c>
      <c r="I1255" s="250"/>
      <c r="J1255" s="245"/>
      <c r="K1255" s="245"/>
      <c r="L1255" s="251"/>
      <c r="M1255" s="252"/>
      <c r="N1255" s="253"/>
      <c r="O1255" s="253"/>
      <c r="P1255" s="253"/>
      <c r="Q1255" s="253"/>
      <c r="R1255" s="253"/>
      <c r="S1255" s="253"/>
      <c r="T1255" s="254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55" t="s">
        <v>181</v>
      </c>
      <c r="AU1255" s="255" t="s">
        <v>86</v>
      </c>
      <c r="AV1255" s="13" t="s">
        <v>86</v>
      </c>
      <c r="AW1255" s="13" t="s">
        <v>33</v>
      </c>
      <c r="AX1255" s="13" t="s">
        <v>76</v>
      </c>
      <c r="AY1255" s="255" t="s">
        <v>171</v>
      </c>
    </row>
    <row r="1256" s="14" customFormat="1">
      <c r="A1256" s="14"/>
      <c r="B1256" s="256"/>
      <c r="C1256" s="257"/>
      <c r="D1256" s="246" t="s">
        <v>181</v>
      </c>
      <c r="E1256" s="258" t="s">
        <v>1</v>
      </c>
      <c r="F1256" s="259" t="s">
        <v>189</v>
      </c>
      <c r="G1256" s="257"/>
      <c r="H1256" s="260">
        <v>1.8360000000000001</v>
      </c>
      <c r="I1256" s="261"/>
      <c r="J1256" s="257"/>
      <c r="K1256" s="257"/>
      <c r="L1256" s="262"/>
      <c r="M1256" s="263"/>
      <c r="N1256" s="264"/>
      <c r="O1256" s="264"/>
      <c r="P1256" s="264"/>
      <c r="Q1256" s="264"/>
      <c r="R1256" s="264"/>
      <c r="S1256" s="264"/>
      <c r="T1256" s="265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66" t="s">
        <v>181</v>
      </c>
      <c r="AU1256" s="266" t="s">
        <v>86</v>
      </c>
      <c r="AV1256" s="14" t="s">
        <v>178</v>
      </c>
      <c r="AW1256" s="14" t="s">
        <v>33</v>
      </c>
      <c r="AX1256" s="14" t="s">
        <v>84</v>
      </c>
      <c r="AY1256" s="266" t="s">
        <v>171</v>
      </c>
    </row>
    <row r="1257" s="2" customFormat="1" ht="33" customHeight="1">
      <c r="A1257" s="38"/>
      <c r="B1257" s="39"/>
      <c r="C1257" s="226" t="s">
        <v>1869</v>
      </c>
      <c r="D1257" s="226" t="s">
        <v>173</v>
      </c>
      <c r="E1257" s="227" t="s">
        <v>1870</v>
      </c>
      <c r="F1257" s="228" t="s">
        <v>1871</v>
      </c>
      <c r="G1257" s="229" t="s">
        <v>231</v>
      </c>
      <c r="H1257" s="230">
        <v>11.396000000000001</v>
      </c>
      <c r="I1257" s="231"/>
      <c r="J1257" s="232">
        <f>ROUND(I1257*H1257,2)</f>
        <v>0</v>
      </c>
      <c r="K1257" s="228" t="s">
        <v>177</v>
      </c>
      <c r="L1257" s="44"/>
      <c r="M1257" s="233" t="s">
        <v>1</v>
      </c>
      <c r="N1257" s="234" t="s">
        <v>41</v>
      </c>
      <c r="O1257" s="91"/>
      <c r="P1257" s="235">
        <f>O1257*H1257</f>
        <v>0</v>
      </c>
      <c r="Q1257" s="235">
        <v>0</v>
      </c>
      <c r="R1257" s="235">
        <f>Q1257*H1257</f>
        <v>0</v>
      </c>
      <c r="S1257" s="235">
        <v>0</v>
      </c>
      <c r="T1257" s="236">
        <f>S1257*H1257</f>
        <v>0</v>
      </c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237" t="s">
        <v>227</v>
      </c>
      <c r="AT1257" s="237" t="s">
        <v>173</v>
      </c>
      <c r="AU1257" s="237" t="s">
        <v>86</v>
      </c>
      <c r="AY1257" s="17" t="s">
        <v>171</v>
      </c>
      <c r="BE1257" s="238">
        <f>IF(N1257="základní",J1257,0)</f>
        <v>0</v>
      </c>
      <c r="BF1257" s="238">
        <f>IF(N1257="snížená",J1257,0)</f>
        <v>0</v>
      </c>
      <c r="BG1257" s="238">
        <f>IF(N1257="zákl. přenesená",J1257,0)</f>
        <v>0</v>
      </c>
      <c r="BH1257" s="238">
        <f>IF(N1257="sníž. přenesená",J1257,0)</f>
        <v>0</v>
      </c>
      <c r="BI1257" s="238">
        <f>IF(N1257="nulová",J1257,0)</f>
        <v>0</v>
      </c>
      <c r="BJ1257" s="17" t="s">
        <v>84</v>
      </c>
      <c r="BK1257" s="238">
        <f>ROUND(I1257*H1257,2)</f>
        <v>0</v>
      </c>
      <c r="BL1257" s="17" t="s">
        <v>227</v>
      </c>
      <c r="BM1257" s="237" t="s">
        <v>1872</v>
      </c>
    </row>
    <row r="1258" s="2" customFormat="1">
      <c r="A1258" s="38"/>
      <c r="B1258" s="39"/>
      <c r="C1258" s="40"/>
      <c r="D1258" s="239" t="s">
        <v>179</v>
      </c>
      <c r="E1258" s="40"/>
      <c r="F1258" s="240" t="s">
        <v>1873</v>
      </c>
      <c r="G1258" s="40"/>
      <c r="H1258" s="40"/>
      <c r="I1258" s="241"/>
      <c r="J1258" s="40"/>
      <c r="K1258" s="40"/>
      <c r="L1258" s="44"/>
      <c r="M1258" s="242"/>
      <c r="N1258" s="243"/>
      <c r="O1258" s="91"/>
      <c r="P1258" s="91"/>
      <c r="Q1258" s="91"/>
      <c r="R1258" s="91"/>
      <c r="S1258" s="91"/>
      <c r="T1258" s="92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T1258" s="17" t="s">
        <v>179</v>
      </c>
      <c r="AU1258" s="17" t="s">
        <v>86</v>
      </c>
    </row>
    <row r="1259" s="12" customFormat="1" ht="22.8" customHeight="1">
      <c r="A1259" s="12"/>
      <c r="B1259" s="210"/>
      <c r="C1259" s="211"/>
      <c r="D1259" s="212" t="s">
        <v>75</v>
      </c>
      <c r="E1259" s="224" t="s">
        <v>1874</v>
      </c>
      <c r="F1259" s="224" t="s">
        <v>1875</v>
      </c>
      <c r="G1259" s="211"/>
      <c r="H1259" s="211"/>
      <c r="I1259" s="214"/>
      <c r="J1259" s="225">
        <f>BK1259</f>
        <v>0</v>
      </c>
      <c r="K1259" s="211"/>
      <c r="L1259" s="216"/>
      <c r="M1259" s="217"/>
      <c r="N1259" s="218"/>
      <c r="O1259" s="218"/>
      <c r="P1259" s="219">
        <f>SUM(P1260:P1287)</f>
        <v>0</v>
      </c>
      <c r="Q1259" s="218"/>
      <c r="R1259" s="219">
        <f>SUM(R1260:R1287)</f>
        <v>2.4989836899999998</v>
      </c>
      <c r="S1259" s="218"/>
      <c r="T1259" s="220">
        <f>SUM(T1260:T1287)</f>
        <v>9.9200400000000002</v>
      </c>
      <c r="U1259" s="12"/>
      <c r="V1259" s="12"/>
      <c r="W1259" s="12"/>
      <c r="X1259" s="12"/>
      <c r="Y1259" s="12"/>
      <c r="Z1259" s="12"/>
      <c r="AA1259" s="12"/>
      <c r="AB1259" s="12"/>
      <c r="AC1259" s="12"/>
      <c r="AD1259" s="12"/>
      <c r="AE1259" s="12"/>
      <c r="AR1259" s="221" t="s">
        <v>86</v>
      </c>
      <c r="AT1259" s="222" t="s">
        <v>75</v>
      </c>
      <c r="AU1259" s="222" t="s">
        <v>84</v>
      </c>
      <c r="AY1259" s="221" t="s">
        <v>171</v>
      </c>
      <c r="BK1259" s="223">
        <f>SUM(BK1260:BK1287)</f>
        <v>0</v>
      </c>
    </row>
    <row r="1260" s="2" customFormat="1" ht="16.5" customHeight="1">
      <c r="A1260" s="38"/>
      <c r="B1260" s="39"/>
      <c r="C1260" s="226" t="s">
        <v>1022</v>
      </c>
      <c r="D1260" s="226" t="s">
        <v>173</v>
      </c>
      <c r="E1260" s="227" t="s">
        <v>1876</v>
      </c>
      <c r="F1260" s="228" t="s">
        <v>1877</v>
      </c>
      <c r="G1260" s="229" t="s">
        <v>176</v>
      </c>
      <c r="H1260" s="230">
        <v>103.99</v>
      </c>
      <c r="I1260" s="231"/>
      <c r="J1260" s="232">
        <f>ROUND(I1260*H1260,2)</f>
        <v>0</v>
      </c>
      <c r="K1260" s="228" t="s">
        <v>177</v>
      </c>
      <c r="L1260" s="44"/>
      <c r="M1260" s="233" t="s">
        <v>1</v>
      </c>
      <c r="N1260" s="234" t="s">
        <v>41</v>
      </c>
      <c r="O1260" s="91"/>
      <c r="P1260" s="235">
        <f>O1260*H1260</f>
        <v>0</v>
      </c>
      <c r="Q1260" s="235">
        <v>0</v>
      </c>
      <c r="R1260" s="235">
        <f>Q1260*H1260</f>
        <v>0</v>
      </c>
      <c r="S1260" s="235">
        <v>0</v>
      </c>
      <c r="T1260" s="236">
        <f>S1260*H1260</f>
        <v>0</v>
      </c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R1260" s="237" t="s">
        <v>227</v>
      </c>
      <c r="AT1260" s="237" t="s">
        <v>173</v>
      </c>
      <c r="AU1260" s="237" t="s">
        <v>86</v>
      </c>
      <c r="AY1260" s="17" t="s">
        <v>171</v>
      </c>
      <c r="BE1260" s="238">
        <f>IF(N1260="základní",J1260,0)</f>
        <v>0</v>
      </c>
      <c r="BF1260" s="238">
        <f>IF(N1260="snížená",J1260,0)</f>
        <v>0</v>
      </c>
      <c r="BG1260" s="238">
        <f>IF(N1260="zákl. přenesená",J1260,0)</f>
        <v>0</v>
      </c>
      <c r="BH1260" s="238">
        <f>IF(N1260="sníž. přenesená",J1260,0)</f>
        <v>0</v>
      </c>
      <c r="BI1260" s="238">
        <f>IF(N1260="nulová",J1260,0)</f>
        <v>0</v>
      </c>
      <c r="BJ1260" s="17" t="s">
        <v>84</v>
      </c>
      <c r="BK1260" s="238">
        <f>ROUND(I1260*H1260,2)</f>
        <v>0</v>
      </c>
      <c r="BL1260" s="17" t="s">
        <v>227</v>
      </c>
      <c r="BM1260" s="237" t="s">
        <v>1878</v>
      </c>
    </row>
    <row r="1261" s="2" customFormat="1">
      <c r="A1261" s="38"/>
      <c r="B1261" s="39"/>
      <c r="C1261" s="40"/>
      <c r="D1261" s="239" t="s">
        <v>179</v>
      </c>
      <c r="E1261" s="40"/>
      <c r="F1261" s="240" t="s">
        <v>1879</v>
      </c>
      <c r="G1261" s="40"/>
      <c r="H1261" s="40"/>
      <c r="I1261" s="241"/>
      <c r="J1261" s="40"/>
      <c r="K1261" s="40"/>
      <c r="L1261" s="44"/>
      <c r="M1261" s="242"/>
      <c r="N1261" s="243"/>
      <c r="O1261" s="91"/>
      <c r="P1261" s="91"/>
      <c r="Q1261" s="91"/>
      <c r="R1261" s="91"/>
      <c r="S1261" s="91"/>
      <c r="T1261" s="92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T1261" s="17" t="s">
        <v>179</v>
      </c>
      <c r="AU1261" s="17" t="s">
        <v>86</v>
      </c>
    </row>
    <row r="1262" s="2" customFormat="1" ht="16.5" customHeight="1">
      <c r="A1262" s="38"/>
      <c r="B1262" s="39"/>
      <c r="C1262" s="226" t="s">
        <v>1880</v>
      </c>
      <c r="D1262" s="226" t="s">
        <v>173</v>
      </c>
      <c r="E1262" s="227" t="s">
        <v>1881</v>
      </c>
      <c r="F1262" s="228" t="s">
        <v>1882</v>
      </c>
      <c r="G1262" s="229" t="s">
        <v>176</v>
      </c>
      <c r="H1262" s="230">
        <v>103.99</v>
      </c>
      <c r="I1262" s="231"/>
      <c r="J1262" s="232">
        <f>ROUND(I1262*H1262,2)</f>
        <v>0</v>
      </c>
      <c r="K1262" s="228" t="s">
        <v>177</v>
      </c>
      <c r="L1262" s="44"/>
      <c r="M1262" s="233" t="s">
        <v>1</v>
      </c>
      <c r="N1262" s="234" t="s">
        <v>41</v>
      </c>
      <c r="O1262" s="91"/>
      <c r="P1262" s="235">
        <f>O1262*H1262</f>
        <v>0</v>
      </c>
      <c r="Q1262" s="235">
        <v>0.00029999999999999997</v>
      </c>
      <c r="R1262" s="235">
        <f>Q1262*H1262</f>
        <v>0.031196999999999996</v>
      </c>
      <c r="S1262" s="235">
        <v>0</v>
      </c>
      <c r="T1262" s="236">
        <f>S1262*H1262</f>
        <v>0</v>
      </c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237" t="s">
        <v>227</v>
      </c>
      <c r="AT1262" s="237" t="s">
        <v>173</v>
      </c>
      <c r="AU1262" s="237" t="s">
        <v>86</v>
      </c>
      <c r="AY1262" s="17" t="s">
        <v>171</v>
      </c>
      <c r="BE1262" s="238">
        <f>IF(N1262="základní",J1262,0)</f>
        <v>0</v>
      </c>
      <c r="BF1262" s="238">
        <f>IF(N1262="snížená",J1262,0)</f>
        <v>0</v>
      </c>
      <c r="BG1262" s="238">
        <f>IF(N1262="zákl. přenesená",J1262,0)</f>
        <v>0</v>
      </c>
      <c r="BH1262" s="238">
        <f>IF(N1262="sníž. přenesená",J1262,0)</f>
        <v>0</v>
      </c>
      <c r="BI1262" s="238">
        <f>IF(N1262="nulová",J1262,0)</f>
        <v>0</v>
      </c>
      <c r="BJ1262" s="17" t="s">
        <v>84</v>
      </c>
      <c r="BK1262" s="238">
        <f>ROUND(I1262*H1262,2)</f>
        <v>0</v>
      </c>
      <c r="BL1262" s="17" t="s">
        <v>227</v>
      </c>
      <c r="BM1262" s="237" t="s">
        <v>1883</v>
      </c>
    </row>
    <row r="1263" s="2" customFormat="1">
      <c r="A1263" s="38"/>
      <c r="B1263" s="39"/>
      <c r="C1263" s="40"/>
      <c r="D1263" s="239" t="s">
        <v>179</v>
      </c>
      <c r="E1263" s="40"/>
      <c r="F1263" s="240" t="s">
        <v>1884</v>
      </c>
      <c r="G1263" s="40"/>
      <c r="H1263" s="40"/>
      <c r="I1263" s="241"/>
      <c r="J1263" s="40"/>
      <c r="K1263" s="40"/>
      <c r="L1263" s="44"/>
      <c r="M1263" s="242"/>
      <c r="N1263" s="243"/>
      <c r="O1263" s="91"/>
      <c r="P1263" s="91"/>
      <c r="Q1263" s="91"/>
      <c r="R1263" s="91"/>
      <c r="S1263" s="91"/>
      <c r="T1263" s="92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T1263" s="17" t="s">
        <v>179</v>
      </c>
      <c r="AU1263" s="17" t="s">
        <v>86</v>
      </c>
    </row>
    <row r="1264" s="2" customFormat="1" ht="24.15" customHeight="1">
      <c r="A1264" s="38"/>
      <c r="B1264" s="39"/>
      <c r="C1264" s="226" t="s">
        <v>1028</v>
      </c>
      <c r="D1264" s="226" t="s">
        <v>173</v>
      </c>
      <c r="E1264" s="227" t="s">
        <v>1885</v>
      </c>
      <c r="F1264" s="228" t="s">
        <v>1886</v>
      </c>
      <c r="G1264" s="229" t="s">
        <v>176</v>
      </c>
      <c r="H1264" s="230">
        <v>103.99</v>
      </c>
      <c r="I1264" s="231"/>
      <c r="J1264" s="232">
        <f>ROUND(I1264*H1264,2)</f>
        <v>0</v>
      </c>
      <c r="K1264" s="228" t="s">
        <v>177</v>
      </c>
      <c r="L1264" s="44"/>
      <c r="M1264" s="233" t="s">
        <v>1</v>
      </c>
      <c r="N1264" s="234" t="s">
        <v>41</v>
      </c>
      <c r="O1264" s="91"/>
      <c r="P1264" s="235">
        <f>O1264*H1264</f>
        <v>0</v>
      </c>
      <c r="Q1264" s="235">
        <v>0.0053499999999999997</v>
      </c>
      <c r="R1264" s="235">
        <f>Q1264*H1264</f>
        <v>0.55634649999999997</v>
      </c>
      <c r="S1264" s="235">
        <v>0</v>
      </c>
      <c r="T1264" s="236">
        <f>S1264*H1264</f>
        <v>0</v>
      </c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R1264" s="237" t="s">
        <v>227</v>
      </c>
      <c r="AT1264" s="237" t="s">
        <v>173</v>
      </c>
      <c r="AU1264" s="237" t="s">
        <v>86</v>
      </c>
      <c r="AY1264" s="17" t="s">
        <v>171</v>
      </c>
      <c r="BE1264" s="238">
        <f>IF(N1264="základní",J1264,0)</f>
        <v>0</v>
      </c>
      <c r="BF1264" s="238">
        <f>IF(N1264="snížená",J1264,0)</f>
        <v>0</v>
      </c>
      <c r="BG1264" s="238">
        <f>IF(N1264="zákl. přenesená",J1264,0)</f>
        <v>0</v>
      </c>
      <c r="BH1264" s="238">
        <f>IF(N1264="sníž. přenesená",J1264,0)</f>
        <v>0</v>
      </c>
      <c r="BI1264" s="238">
        <f>IF(N1264="nulová",J1264,0)</f>
        <v>0</v>
      </c>
      <c r="BJ1264" s="17" t="s">
        <v>84</v>
      </c>
      <c r="BK1264" s="238">
        <f>ROUND(I1264*H1264,2)</f>
        <v>0</v>
      </c>
      <c r="BL1264" s="17" t="s">
        <v>227</v>
      </c>
      <c r="BM1264" s="237" t="s">
        <v>1887</v>
      </c>
    </row>
    <row r="1265" s="2" customFormat="1">
      <c r="A1265" s="38"/>
      <c r="B1265" s="39"/>
      <c r="C1265" s="40"/>
      <c r="D1265" s="239" t="s">
        <v>179</v>
      </c>
      <c r="E1265" s="40"/>
      <c r="F1265" s="240" t="s">
        <v>1888</v>
      </c>
      <c r="G1265" s="40"/>
      <c r="H1265" s="40"/>
      <c r="I1265" s="241"/>
      <c r="J1265" s="40"/>
      <c r="K1265" s="40"/>
      <c r="L1265" s="44"/>
      <c r="M1265" s="242"/>
      <c r="N1265" s="243"/>
      <c r="O1265" s="91"/>
      <c r="P1265" s="91"/>
      <c r="Q1265" s="91"/>
      <c r="R1265" s="91"/>
      <c r="S1265" s="91"/>
      <c r="T1265" s="92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T1265" s="17" t="s">
        <v>179</v>
      </c>
      <c r="AU1265" s="17" t="s">
        <v>86</v>
      </c>
    </row>
    <row r="1266" s="13" customFormat="1">
      <c r="A1266" s="13"/>
      <c r="B1266" s="244"/>
      <c r="C1266" s="245"/>
      <c r="D1266" s="246" t="s">
        <v>181</v>
      </c>
      <c r="E1266" s="247" t="s">
        <v>1</v>
      </c>
      <c r="F1266" s="248" t="s">
        <v>1889</v>
      </c>
      <c r="G1266" s="245"/>
      <c r="H1266" s="249">
        <v>78.340000000000003</v>
      </c>
      <c r="I1266" s="250"/>
      <c r="J1266" s="245"/>
      <c r="K1266" s="245"/>
      <c r="L1266" s="251"/>
      <c r="M1266" s="252"/>
      <c r="N1266" s="253"/>
      <c r="O1266" s="253"/>
      <c r="P1266" s="253"/>
      <c r="Q1266" s="253"/>
      <c r="R1266" s="253"/>
      <c r="S1266" s="253"/>
      <c r="T1266" s="254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55" t="s">
        <v>181</v>
      </c>
      <c r="AU1266" s="255" t="s">
        <v>86</v>
      </c>
      <c r="AV1266" s="13" t="s">
        <v>86</v>
      </c>
      <c r="AW1266" s="13" t="s">
        <v>33</v>
      </c>
      <c r="AX1266" s="13" t="s">
        <v>76</v>
      </c>
      <c r="AY1266" s="255" t="s">
        <v>171</v>
      </c>
    </row>
    <row r="1267" s="13" customFormat="1">
      <c r="A1267" s="13"/>
      <c r="B1267" s="244"/>
      <c r="C1267" s="245"/>
      <c r="D1267" s="246" t="s">
        <v>181</v>
      </c>
      <c r="E1267" s="247" t="s">
        <v>1</v>
      </c>
      <c r="F1267" s="248" t="s">
        <v>1890</v>
      </c>
      <c r="G1267" s="245"/>
      <c r="H1267" s="249">
        <v>25.649999999999999</v>
      </c>
      <c r="I1267" s="250"/>
      <c r="J1267" s="245"/>
      <c r="K1267" s="245"/>
      <c r="L1267" s="251"/>
      <c r="M1267" s="252"/>
      <c r="N1267" s="253"/>
      <c r="O1267" s="253"/>
      <c r="P1267" s="253"/>
      <c r="Q1267" s="253"/>
      <c r="R1267" s="253"/>
      <c r="S1267" s="253"/>
      <c r="T1267" s="254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55" t="s">
        <v>181</v>
      </c>
      <c r="AU1267" s="255" t="s">
        <v>86</v>
      </c>
      <c r="AV1267" s="13" t="s">
        <v>86</v>
      </c>
      <c r="AW1267" s="13" t="s">
        <v>33</v>
      </c>
      <c r="AX1267" s="13" t="s">
        <v>76</v>
      </c>
      <c r="AY1267" s="255" t="s">
        <v>171</v>
      </c>
    </row>
    <row r="1268" s="14" customFormat="1">
      <c r="A1268" s="14"/>
      <c r="B1268" s="256"/>
      <c r="C1268" s="257"/>
      <c r="D1268" s="246" t="s">
        <v>181</v>
      </c>
      <c r="E1268" s="258" t="s">
        <v>1</v>
      </c>
      <c r="F1268" s="259" t="s">
        <v>184</v>
      </c>
      <c r="G1268" s="257"/>
      <c r="H1268" s="260">
        <v>103.99000000000001</v>
      </c>
      <c r="I1268" s="261"/>
      <c r="J1268" s="257"/>
      <c r="K1268" s="257"/>
      <c r="L1268" s="262"/>
      <c r="M1268" s="263"/>
      <c r="N1268" s="264"/>
      <c r="O1268" s="264"/>
      <c r="P1268" s="264"/>
      <c r="Q1268" s="264"/>
      <c r="R1268" s="264"/>
      <c r="S1268" s="264"/>
      <c r="T1268" s="265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66" t="s">
        <v>181</v>
      </c>
      <c r="AU1268" s="266" t="s">
        <v>86</v>
      </c>
      <c r="AV1268" s="14" t="s">
        <v>178</v>
      </c>
      <c r="AW1268" s="14" t="s">
        <v>33</v>
      </c>
      <c r="AX1268" s="14" t="s">
        <v>84</v>
      </c>
      <c r="AY1268" s="266" t="s">
        <v>171</v>
      </c>
    </row>
    <row r="1269" s="2" customFormat="1" ht="24.15" customHeight="1">
      <c r="A1269" s="38"/>
      <c r="B1269" s="39"/>
      <c r="C1269" s="267" t="s">
        <v>1891</v>
      </c>
      <c r="D1269" s="267" t="s">
        <v>304</v>
      </c>
      <c r="E1269" s="268" t="s">
        <v>1892</v>
      </c>
      <c r="F1269" s="269" t="s">
        <v>1893</v>
      </c>
      <c r="G1269" s="270" t="s">
        <v>176</v>
      </c>
      <c r="H1269" s="271">
        <v>114.389</v>
      </c>
      <c r="I1269" s="272"/>
      <c r="J1269" s="273">
        <f>ROUND(I1269*H1269,2)</f>
        <v>0</v>
      </c>
      <c r="K1269" s="269" t="s">
        <v>177</v>
      </c>
      <c r="L1269" s="274"/>
      <c r="M1269" s="275" t="s">
        <v>1</v>
      </c>
      <c r="N1269" s="276" t="s">
        <v>41</v>
      </c>
      <c r="O1269" s="91"/>
      <c r="P1269" s="235">
        <f>O1269*H1269</f>
        <v>0</v>
      </c>
      <c r="Q1269" s="235">
        <v>0.016709999999999999</v>
      </c>
      <c r="R1269" s="235">
        <f>Q1269*H1269</f>
        <v>1.9114401899999998</v>
      </c>
      <c r="S1269" s="235">
        <v>0</v>
      </c>
      <c r="T1269" s="236">
        <f>S1269*H1269</f>
        <v>0</v>
      </c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R1269" s="237" t="s">
        <v>271</v>
      </c>
      <c r="AT1269" s="237" t="s">
        <v>304</v>
      </c>
      <c r="AU1269" s="237" t="s">
        <v>86</v>
      </c>
      <c r="AY1269" s="17" t="s">
        <v>171</v>
      </c>
      <c r="BE1269" s="238">
        <f>IF(N1269="základní",J1269,0)</f>
        <v>0</v>
      </c>
      <c r="BF1269" s="238">
        <f>IF(N1269="snížená",J1269,0)</f>
        <v>0</v>
      </c>
      <c r="BG1269" s="238">
        <f>IF(N1269="zákl. přenesená",J1269,0)</f>
        <v>0</v>
      </c>
      <c r="BH1269" s="238">
        <f>IF(N1269="sníž. přenesená",J1269,0)</f>
        <v>0</v>
      </c>
      <c r="BI1269" s="238">
        <f>IF(N1269="nulová",J1269,0)</f>
        <v>0</v>
      </c>
      <c r="BJ1269" s="17" t="s">
        <v>84</v>
      </c>
      <c r="BK1269" s="238">
        <f>ROUND(I1269*H1269,2)</f>
        <v>0</v>
      </c>
      <c r="BL1269" s="17" t="s">
        <v>227</v>
      </c>
      <c r="BM1269" s="237" t="s">
        <v>1894</v>
      </c>
    </row>
    <row r="1270" s="13" customFormat="1">
      <c r="A1270" s="13"/>
      <c r="B1270" s="244"/>
      <c r="C1270" s="245"/>
      <c r="D1270" s="246" t="s">
        <v>181</v>
      </c>
      <c r="E1270" s="247" t="s">
        <v>1</v>
      </c>
      <c r="F1270" s="248" t="s">
        <v>1895</v>
      </c>
      <c r="G1270" s="245"/>
      <c r="H1270" s="249">
        <v>114.389</v>
      </c>
      <c r="I1270" s="250"/>
      <c r="J1270" s="245"/>
      <c r="K1270" s="245"/>
      <c r="L1270" s="251"/>
      <c r="M1270" s="252"/>
      <c r="N1270" s="253"/>
      <c r="O1270" s="253"/>
      <c r="P1270" s="253"/>
      <c r="Q1270" s="253"/>
      <c r="R1270" s="253"/>
      <c r="S1270" s="253"/>
      <c r="T1270" s="254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55" t="s">
        <v>181</v>
      </c>
      <c r="AU1270" s="255" t="s">
        <v>86</v>
      </c>
      <c r="AV1270" s="13" t="s">
        <v>86</v>
      </c>
      <c r="AW1270" s="13" t="s">
        <v>33</v>
      </c>
      <c r="AX1270" s="13" t="s">
        <v>76</v>
      </c>
      <c r="AY1270" s="255" t="s">
        <v>171</v>
      </c>
    </row>
    <row r="1271" s="14" customFormat="1">
      <c r="A1271" s="14"/>
      <c r="B1271" s="256"/>
      <c r="C1271" s="257"/>
      <c r="D1271" s="246" t="s">
        <v>181</v>
      </c>
      <c r="E1271" s="258" t="s">
        <v>1</v>
      </c>
      <c r="F1271" s="259" t="s">
        <v>189</v>
      </c>
      <c r="G1271" s="257"/>
      <c r="H1271" s="260">
        <v>114.389</v>
      </c>
      <c r="I1271" s="261"/>
      <c r="J1271" s="257"/>
      <c r="K1271" s="257"/>
      <c r="L1271" s="262"/>
      <c r="M1271" s="263"/>
      <c r="N1271" s="264"/>
      <c r="O1271" s="264"/>
      <c r="P1271" s="264"/>
      <c r="Q1271" s="264"/>
      <c r="R1271" s="264"/>
      <c r="S1271" s="264"/>
      <c r="T1271" s="265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66" t="s">
        <v>181</v>
      </c>
      <c r="AU1271" s="266" t="s">
        <v>86</v>
      </c>
      <c r="AV1271" s="14" t="s">
        <v>178</v>
      </c>
      <c r="AW1271" s="14" t="s">
        <v>33</v>
      </c>
      <c r="AX1271" s="14" t="s">
        <v>84</v>
      </c>
      <c r="AY1271" s="266" t="s">
        <v>171</v>
      </c>
    </row>
    <row r="1272" s="2" customFormat="1" ht="21.75" customHeight="1">
      <c r="A1272" s="38"/>
      <c r="B1272" s="39"/>
      <c r="C1272" s="226" t="s">
        <v>1033</v>
      </c>
      <c r="D1272" s="226" t="s">
        <v>173</v>
      </c>
      <c r="E1272" s="227" t="s">
        <v>1896</v>
      </c>
      <c r="F1272" s="228" t="s">
        <v>1897</v>
      </c>
      <c r="G1272" s="229" t="s">
        <v>486</v>
      </c>
      <c r="H1272" s="230">
        <v>33.600000000000001</v>
      </c>
      <c r="I1272" s="231"/>
      <c r="J1272" s="232">
        <f>ROUND(I1272*H1272,2)</f>
        <v>0</v>
      </c>
      <c r="K1272" s="228" t="s">
        <v>270</v>
      </c>
      <c r="L1272" s="44"/>
      <c r="M1272" s="233" t="s">
        <v>1</v>
      </c>
      <c r="N1272" s="234" t="s">
        <v>41</v>
      </c>
      <c r="O1272" s="91"/>
      <c r="P1272" s="235">
        <f>O1272*H1272</f>
        <v>0</v>
      </c>
      <c r="Q1272" s="235">
        <v>0</v>
      </c>
      <c r="R1272" s="235">
        <f>Q1272*H1272</f>
        <v>0</v>
      </c>
      <c r="S1272" s="235">
        <v>0</v>
      </c>
      <c r="T1272" s="236">
        <f>S1272*H1272</f>
        <v>0</v>
      </c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R1272" s="237" t="s">
        <v>227</v>
      </c>
      <c r="AT1272" s="237" t="s">
        <v>173</v>
      </c>
      <c r="AU1272" s="237" t="s">
        <v>86</v>
      </c>
      <c r="AY1272" s="17" t="s">
        <v>171</v>
      </c>
      <c r="BE1272" s="238">
        <f>IF(N1272="základní",J1272,0)</f>
        <v>0</v>
      </c>
      <c r="BF1272" s="238">
        <f>IF(N1272="snížená",J1272,0)</f>
        <v>0</v>
      </c>
      <c r="BG1272" s="238">
        <f>IF(N1272="zákl. přenesená",J1272,0)</f>
        <v>0</v>
      </c>
      <c r="BH1272" s="238">
        <f>IF(N1272="sníž. přenesená",J1272,0)</f>
        <v>0</v>
      </c>
      <c r="BI1272" s="238">
        <f>IF(N1272="nulová",J1272,0)</f>
        <v>0</v>
      </c>
      <c r="BJ1272" s="17" t="s">
        <v>84</v>
      </c>
      <c r="BK1272" s="238">
        <f>ROUND(I1272*H1272,2)</f>
        <v>0</v>
      </c>
      <c r="BL1272" s="17" t="s">
        <v>227</v>
      </c>
      <c r="BM1272" s="237" t="s">
        <v>1898</v>
      </c>
    </row>
    <row r="1273" s="13" customFormat="1">
      <c r="A1273" s="13"/>
      <c r="B1273" s="244"/>
      <c r="C1273" s="245"/>
      <c r="D1273" s="246" t="s">
        <v>181</v>
      </c>
      <c r="E1273" s="247" t="s">
        <v>1</v>
      </c>
      <c r="F1273" s="248" t="s">
        <v>1899</v>
      </c>
      <c r="G1273" s="245"/>
      <c r="H1273" s="249">
        <v>33.600000000000001</v>
      </c>
      <c r="I1273" s="250"/>
      <c r="J1273" s="245"/>
      <c r="K1273" s="245"/>
      <c r="L1273" s="251"/>
      <c r="M1273" s="252"/>
      <c r="N1273" s="253"/>
      <c r="O1273" s="253"/>
      <c r="P1273" s="253"/>
      <c r="Q1273" s="253"/>
      <c r="R1273" s="253"/>
      <c r="S1273" s="253"/>
      <c r="T1273" s="254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55" t="s">
        <v>181</v>
      </c>
      <c r="AU1273" s="255" t="s">
        <v>86</v>
      </c>
      <c r="AV1273" s="13" t="s">
        <v>86</v>
      </c>
      <c r="AW1273" s="13" t="s">
        <v>33</v>
      </c>
      <c r="AX1273" s="13" t="s">
        <v>76</v>
      </c>
      <c r="AY1273" s="255" t="s">
        <v>171</v>
      </c>
    </row>
    <row r="1274" s="14" customFormat="1">
      <c r="A1274" s="14"/>
      <c r="B1274" s="256"/>
      <c r="C1274" s="257"/>
      <c r="D1274" s="246" t="s">
        <v>181</v>
      </c>
      <c r="E1274" s="258" t="s">
        <v>1</v>
      </c>
      <c r="F1274" s="259" t="s">
        <v>189</v>
      </c>
      <c r="G1274" s="257"/>
      <c r="H1274" s="260">
        <v>33.600000000000001</v>
      </c>
      <c r="I1274" s="261"/>
      <c r="J1274" s="257"/>
      <c r="K1274" s="257"/>
      <c r="L1274" s="262"/>
      <c r="M1274" s="263"/>
      <c r="N1274" s="264"/>
      <c r="O1274" s="264"/>
      <c r="P1274" s="264"/>
      <c r="Q1274" s="264"/>
      <c r="R1274" s="264"/>
      <c r="S1274" s="264"/>
      <c r="T1274" s="265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66" t="s">
        <v>181</v>
      </c>
      <c r="AU1274" s="266" t="s">
        <v>86</v>
      </c>
      <c r="AV1274" s="14" t="s">
        <v>178</v>
      </c>
      <c r="AW1274" s="14" t="s">
        <v>33</v>
      </c>
      <c r="AX1274" s="14" t="s">
        <v>84</v>
      </c>
      <c r="AY1274" s="266" t="s">
        <v>171</v>
      </c>
    </row>
    <row r="1275" s="2" customFormat="1" ht="21.75" customHeight="1">
      <c r="A1275" s="38"/>
      <c r="B1275" s="39"/>
      <c r="C1275" s="226" t="s">
        <v>1900</v>
      </c>
      <c r="D1275" s="226" t="s">
        <v>173</v>
      </c>
      <c r="E1275" s="227" t="s">
        <v>1901</v>
      </c>
      <c r="F1275" s="228" t="s">
        <v>1902</v>
      </c>
      <c r="G1275" s="229" t="s">
        <v>486</v>
      </c>
      <c r="H1275" s="230">
        <v>250.40000000000001</v>
      </c>
      <c r="I1275" s="231"/>
      <c r="J1275" s="232">
        <f>ROUND(I1275*H1275,2)</f>
        <v>0</v>
      </c>
      <c r="K1275" s="228" t="s">
        <v>270</v>
      </c>
      <c r="L1275" s="44"/>
      <c r="M1275" s="233" t="s">
        <v>1</v>
      </c>
      <c r="N1275" s="234" t="s">
        <v>41</v>
      </c>
      <c r="O1275" s="91"/>
      <c r="P1275" s="235">
        <f>O1275*H1275</f>
        <v>0</v>
      </c>
      <c r="Q1275" s="235">
        <v>0</v>
      </c>
      <c r="R1275" s="235">
        <f>Q1275*H1275</f>
        <v>0</v>
      </c>
      <c r="S1275" s="235">
        <v>0</v>
      </c>
      <c r="T1275" s="236">
        <f>S1275*H1275</f>
        <v>0</v>
      </c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R1275" s="237" t="s">
        <v>227</v>
      </c>
      <c r="AT1275" s="237" t="s">
        <v>173</v>
      </c>
      <c r="AU1275" s="237" t="s">
        <v>86</v>
      </c>
      <c r="AY1275" s="17" t="s">
        <v>171</v>
      </c>
      <c r="BE1275" s="238">
        <f>IF(N1275="základní",J1275,0)</f>
        <v>0</v>
      </c>
      <c r="BF1275" s="238">
        <f>IF(N1275="snížená",J1275,0)</f>
        <v>0</v>
      </c>
      <c r="BG1275" s="238">
        <f>IF(N1275="zákl. přenesená",J1275,0)</f>
        <v>0</v>
      </c>
      <c r="BH1275" s="238">
        <f>IF(N1275="sníž. přenesená",J1275,0)</f>
        <v>0</v>
      </c>
      <c r="BI1275" s="238">
        <f>IF(N1275="nulová",J1275,0)</f>
        <v>0</v>
      </c>
      <c r="BJ1275" s="17" t="s">
        <v>84</v>
      </c>
      <c r="BK1275" s="238">
        <f>ROUND(I1275*H1275,2)</f>
        <v>0</v>
      </c>
      <c r="BL1275" s="17" t="s">
        <v>227</v>
      </c>
      <c r="BM1275" s="237" t="s">
        <v>1903</v>
      </c>
    </row>
    <row r="1276" s="13" customFormat="1">
      <c r="A1276" s="13"/>
      <c r="B1276" s="244"/>
      <c r="C1276" s="245"/>
      <c r="D1276" s="246" t="s">
        <v>181</v>
      </c>
      <c r="E1276" s="247" t="s">
        <v>1</v>
      </c>
      <c r="F1276" s="248" t="s">
        <v>1904</v>
      </c>
      <c r="G1276" s="245"/>
      <c r="H1276" s="249">
        <v>128</v>
      </c>
      <c r="I1276" s="250"/>
      <c r="J1276" s="245"/>
      <c r="K1276" s="245"/>
      <c r="L1276" s="251"/>
      <c r="M1276" s="252"/>
      <c r="N1276" s="253"/>
      <c r="O1276" s="253"/>
      <c r="P1276" s="253"/>
      <c r="Q1276" s="253"/>
      <c r="R1276" s="253"/>
      <c r="S1276" s="253"/>
      <c r="T1276" s="254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55" t="s">
        <v>181</v>
      </c>
      <c r="AU1276" s="255" t="s">
        <v>86</v>
      </c>
      <c r="AV1276" s="13" t="s">
        <v>86</v>
      </c>
      <c r="AW1276" s="13" t="s">
        <v>33</v>
      </c>
      <c r="AX1276" s="13" t="s">
        <v>76</v>
      </c>
      <c r="AY1276" s="255" t="s">
        <v>171</v>
      </c>
    </row>
    <row r="1277" s="13" customFormat="1">
      <c r="A1277" s="13"/>
      <c r="B1277" s="244"/>
      <c r="C1277" s="245"/>
      <c r="D1277" s="246" t="s">
        <v>181</v>
      </c>
      <c r="E1277" s="247" t="s">
        <v>1</v>
      </c>
      <c r="F1277" s="248" t="s">
        <v>1905</v>
      </c>
      <c r="G1277" s="245"/>
      <c r="H1277" s="249">
        <v>122.40000000000001</v>
      </c>
      <c r="I1277" s="250"/>
      <c r="J1277" s="245"/>
      <c r="K1277" s="245"/>
      <c r="L1277" s="251"/>
      <c r="M1277" s="252"/>
      <c r="N1277" s="253"/>
      <c r="O1277" s="253"/>
      <c r="P1277" s="253"/>
      <c r="Q1277" s="253"/>
      <c r="R1277" s="253"/>
      <c r="S1277" s="253"/>
      <c r="T1277" s="254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55" t="s">
        <v>181</v>
      </c>
      <c r="AU1277" s="255" t="s">
        <v>86</v>
      </c>
      <c r="AV1277" s="13" t="s">
        <v>86</v>
      </c>
      <c r="AW1277" s="13" t="s">
        <v>33</v>
      </c>
      <c r="AX1277" s="13" t="s">
        <v>76</v>
      </c>
      <c r="AY1277" s="255" t="s">
        <v>171</v>
      </c>
    </row>
    <row r="1278" s="14" customFormat="1">
      <c r="A1278" s="14"/>
      <c r="B1278" s="256"/>
      <c r="C1278" s="257"/>
      <c r="D1278" s="246" t="s">
        <v>181</v>
      </c>
      <c r="E1278" s="258" t="s">
        <v>1</v>
      </c>
      <c r="F1278" s="259" t="s">
        <v>184</v>
      </c>
      <c r="G1278" s="257"/>
      <c r="H1278" s="260">
        <v>250.40000000000001</v>
      </c>
      <c r="I1278" s="261"/>
      <c r="J1278" s="257"/>
      <c r="K1278" s="257"/>
      <c r="L1278" s="262"/>
      <c r="M1278" s="263"/>
      <c r="N1278" s="264"/>
      <c r="O1278" s="264"/>
      <c r="P1278" s="264"/>
      <c r="Q1278" s="264"/>
      <c r="R1278" s="264"/>
      <c r="S1278" s="264"/>
      <c r="T1278" s="265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66" t="s">
        <v>181</v>
      </c>
      <c r="AU1278" s="266" t="s">
        <v>86</v>
      </c>
      <c r="AV1278" s="14" t="s">
        <v>178</v>
      </c>
      <c r="AW1278" s="14" t="s">
        <v>33</v>
      </c>
      <c r="AX1278" s="14" t="s">
        <v>84</v>
      </c>
      <c r="AY1278" s="266" t="s">
        <v>171</v>
      </c>
    </row>
    <row r="1279" s="2" customFormat="1" ht="21.75" customHeight="1">
      <c r="A1279" s="38"/>
      <c r="B1279" s="39"/>
      <c r="C1279" s="226" t="s">
        <v>1037</v>
      </c>
      <c r="D1279" s="226" t="s">
        <v>173</v>
      </c>
      <c r="E1279" s="227" t="s">
        <v>1906</v>
      </c>
      <c r="F1279" s="228" t="s">
        <v>1907</v>
      </c>
      <c r="G1279" s="229" t="s">
        <v>176</v>
      </c>
      <c r="H1279" s="230">
        <v>254.36000000000001</v>
      </c>
      <c r="I1279" s="231"/>
      <c r="J1279" s="232">
        <f>ROUND(I1279*H1279,2)</f>
        <v>0</v>
      </c>
      <c r="K1279" s="228" t="s">
        <v>177</v>
      </c>
      <c r="L1279" s="44"/>
      <c r="M1279" s="233" t="s">
        <v>1</v>
      </c>
      <c r="N1279" s="234" t="s">
        <v>41</v>
      </c>
      <c r="O1279" s="91"/>
      <c r="P1279" s="235">
        <f>O1279*H1279</f>
        <v>0</v>
      </c>
      <c r="Q1279" s="235">
        <v>0</v>
      </c>
      <c r="R1279" s="235">
        <f>Q1279*H1279</f>
        <v>0</v>
      </c>
      <c r="S1279" s="235">
        <v>0.039</v>
      </c>
      <c r="T1279" s="236">
        <f>S1279*H1279</f>
        <v>9.9200400000000002</v>
      </c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R1279" s="237" t="s">
        <v>227</v>
      </c>
      <c r="AT1279" s="237" t="s">
        <v>173</v>
      </c>
      <c r="AU1279" s="237" t="s">
        <v>86</v>
      </c>
      <c r="AY1279" s="17" t="s">
        <v>171</v>
      </c>
      <c r="BE1279" s="238">
        <f>IF(N1279="základní",J1279,0)</f>
        <v>0</v>
      </c>
      <c r="BF1279" s="238">
        <f>IF(N1279="snížená",J1279,0)</f>
        <v>0</v>
      </c>
      <c r="BG1279" s="238">
        <f>IF(N1279="zákl. přenesená",J1279,0)</f>
        <v>0</v>
      </c>
      <c r="BH1279" s="238">
        <f>IF(N1279="sníž. přenesená",J1279,0)</f>
        <v>0</v>
      </c>
      <c r="BI1279" s="238">
        <f>IF(N1279="nulová",J1279,0)</f>
        <v>0</v>
      </c>
      <c r="BJ1279" s="17" t="s">
        <v>84</v>
      </c>
      <c r="BK1279" s="238">
        <f>ROUND(I1279*H1279,2)</f>
        <v>0</v>
      </c>
      <c r="BL1279" s="17" t="s">
        <v>227</v>
      </c>
      <c r="BM1279" s="237" t="s">
        <v>1908</v>
      </c>
    </row>
    <row r="1280" s="2" customFormat="1">
      <c r="A1280" s="38"/>
      <c r="B1280" s="39"/>
      <c r="C1280" s="40"/>
      <c r="D1280" s="239" t="s">
        <v>179</v>
      </c>
      <c r="E1280" s="40"/>
      <c r="F1280" s="240" t="s">
        <v>1909</v>
      </c>
      <c r="G1280" s="40"/>
      <c r="H1280" s="40"/>
      <c r="I1280" s="241"/>
      <c r="J1280" s="40"/>
      <c r="K1280" s="40"/>
      <c r="L1280" s="44"/>
      <c r="M1280" s="242"/>
      <c r="N1280" s="243"/>
      <c r="O1280" s="91"/>
      <c r="P1280" s="91"/>
      <c r="Q1280" s="91"/>
      <c r="R1280" s="91"/>
      <c r="S1280" s="91"/>
      <c r="T1280" s="92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T1280" s="17" t="s">
        <v>179</v>
      </c>
      <c r="AU1280" s="17" t="s">
        <v>86</v>
      </c>
    </row>
    <row r="1281" s="13" customFormat="1">
      <c r="A1281" s="13"/>
      <c r="B1281" s="244"/>
      <c r="C1281" s="245"/>
      <c r="D1281" s="246" t="s">
        <v>181</v>
      </c>
      <c r="E1281" s="247" t="s">
        <v>1</v>
      </c>
      <c r="F1281" s="248" t="s">
        <v>1910</v>
      </c>
      <c r="G1281" s="245"/>
      <c r="H1281" s="249">
        <v>20.686</v>
      </c>
      <c r="I1281" s="250"/>
      <c r="J1281" s="245"/>
      <c r="K1281" s="245"/>
      <c r="L1281" s="251"/>
      <c r="M1281" s="252"/>
      <c r="N1281" s="253"/>
      <c r="O1281" s="253"/>
      <c r="P1281" s="253"/>
      <c r="Q1281" s="253"/>
      <c r="R1281" s="253"/>
      <c r="S1281" s="253"/>
      <c r="T1281" s="254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55" t="s">
        <v>181</v>
      </c>
      <c r="AU1281" s="255" t="s">
        <v>86</v>
      </c>
      <c r="AV1281" s="13" t="s">
        <v>86</v>
      </c>
      <c r="AW1281" s="13" t="s">
        <v>33</v>
      </c>
      <c r="AX1281" s="13" t="s">
        <v>76</v>
      </c>
      <c r="AY1281" s="255" t="s">
        <v>171</v>
      </c>
    </row>
    <row r="1282" s="13" customFormat="1">
      <c r="A1282" s="13"/>
      <c r="B1282" s="244"/>
      <c r="C1282" s="245"/>
      <c r="D1282" s="246" t="s">
        <v>181</v>
      </c>
      <c r="E1282" s="247" t="s">
        <v>1</v>
      </c>
      <c r="F1282" s="248" t="s">
        <v>729</v>
      </c>
      <c r="G1282" s="245"/>
      <c r="H1282" s="249">
        <v>123.41800000000001</v>
      </c>
      <c r="I1282" s="250"/>
      <c r="J1282" s="245"/>
      <c r="K1282" s="245"/>
      <c r="L1282" s="251"/>
      <c r="M1282" s="252"/>
      <c r="N1282" s="253"/>
      <c r="O1282" s="253"/>
      <c r="P1282" s="253"/>
      <c r="Q1282" s="253"/>
      <c r="R1282" s="253"/>
      <c r="S1282" s="253"/>
      <c r="T1282" s="254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55" t="s">
        <v>181</v>
      </c>
      <c r="AU1282" s="255" t="s">
        <v>86</v>
      </c>
      <c r="AV1282" s="13" t="s">
        <v>86</v>
      </c>
      <c r="AW1282" s="13" t="s">
        <v>33</v>
      </c>
      <c r="AX1282" s="13" t="s">
        <v>76</v>
      </c>
      <c r="AY1282" s="255" t="s">
        <v>171</v>
      </c>
    </row>
    <row r="1283" s="13" customFormat="1">
      <c r="A1283" s="13"/>
      <c r="B1283" s="244"/>
      <c r="C1283" s="245"/>
      <c r="D1283" s="246" t="s">
        <v>181</v>
      </c>
      <c r="E1283" s="247" t="s">
        <v>1</v>
      </c>
      <c r="F1283" s="248" t="s">
        <v>1911</v>
      </c>
      <c r="G1283" s="245"/>
      <c r="H1283" s="249">
        <v>57.976999999999997</v>
      </c>
      <c r="I1283" s="250"/>
      <c r="J1283" s="245"/>
      <c r="K1283" s="245"/>
      <c r="L1283" s="251"/>
      <c r="M1283" s="252"/>
      <c r="N1283" s="253"/>
      <c r="O1283" s="253"/>
      <c r="P1283" s="253"/>
      <c r="Q1283" s="253"/>
      <c r="R1283" s="253"/>
      <c r="S1283" s="253"/>
      <c r="T1283" s="254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55" t="s">
        <v>181</v>
      </c>
      <c r="AU1283" s="255" t="s">
        <v>86</v>
      </c>
      <c r="AV1283" s="13" t="s">
        <v>86</v>
      </c>
      <c r="AW1283" s="13" t="s">
        <v>33</v>
      </c>
      <c r="AX1283" s="13" t="s">
        <v>76</v>
      </c>
      <c r="AY1283" s="255" t="s">
        <v>171</v>
      </c>
    </row>
    <row r="1284" s="13" customFormat="1">
      <c r="A1284" s="13"/>
      <c r="B1284" s="244"/>
      <c r="C1284" s="245"/>
      <c r="D1284" s="246" t="s">
        <v>181</v>
      </c>
      <c r="E1284" s="247" t="s">
        <v>1</v>
      </c>
      <c r="F1284" s="248" t="s">
        <v>730</v>
      </c>
      <c r="G1284" s="245"/>
      <c r="H1284" s="249">
        <v>52.279000000000003</v>
      </c>
      <c r="I1284" s="250"/>
      <c r="J1284" s="245"/>
      <c r="K1284" s="245"/>
      <c r="L1284" s="251"/>
      <c r="M1284" s="252"/>
      <c r="N1284" s="253"/>
      <c r="O1284" s="253"/>
      <c r="P1284" s="253"/>
      <c r="Q1284" s="253"/>
      <c r="R1284" s="253"/>
      <c r="S1284" s="253"/>
      <c r="T1284" s="254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55" t="s">
        <v>181</v>
      </c>
      <c r="AU1284" s="255" t="s">
        <v>86</v>
      </c>
      <c r="AV1284" s="13" t="s">
        <v>86</v>
      </c>
      <c r="AW1284" s="13" t="s">
        <v>33</v>
      </c>
      <c r="AX1284" s="13" t="s">
        <v>76</v>
      </c>
      <c r="AY1284" s="255" t="s">
        <v>171</v>
      </c>
    </row>
    <row r="1285" s="14" customFormat="1">
      <c r="A1285" s="14"/>
      <c r="B1285" s="256"/>
      <c r="C1285" s="257"/>
      <c r="D1285" s="246" t="s">
        <v>181</v>
      </c>
      <c r="E1285" s="258" t="s">
        <v>1</v>
      </c>
      <c r="F1285" s="259" t="s">
        <v>184</v>
      </c>
      <c r="G1285" s="257"/>
      <c r="H1285" s="260">
        <v>254.36000000000001</v>
      </c>
      <c r="I1285" s="261"/>
      <c r="J1285" s="257"/>
      <c r="K1285" s="257"/>
      <c r="L1285" s="262"/>
      <c r="M1285" s="263"/>
      <c r="N1285" s="264"/>
      <c r="O1285" s="264"/>
      <c r="P1285" s="264"/>
      <c r="Q1285" s="264"/>
      <c r="R1285" s="264"/>
      <c r="S1285" s="264"/>
      <c r="T1285" s="265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66" t="s">
        <v>181</v>
      </c>
      <c r="AU1285" s="266" t="s">
        <v>86</v>
      </c>
      <c r="AV1285" s="14" t="s">
        <v>178</v>
      </c>
      <c r="AW1285" s="14" t="s">
        <v>33</v>
      </c>
      <c r="AX1285" s="14" t="s">
        <v>84</v>
      </c>
      <c r="AY1285" s="266" t="s">
        <v>171</v>
      </c>
    </row>
    <row r="1286" s="2" customFormat="1" ht="33" customHeight="1">
      <c r="A1286" s="38"/>
      <c r="B1286" s="39"/>
      <c r="C1286" s="226" t="s">
        <v>1912</v>
      </c>
      <c r="D1286" s="226" t="s">
        <v>173</v>
      </c>
      <c r="E1286" s="227" t="s">
        <v>1913</v>
      </c>
      <c r="F1286" s="228" t="s">
        <v>1914</v>
      </c>
      <c r="G1286" s="229" t="s">
        <v>231</v>
      </c>
      <c r="H1286" s="230">
        <v>2.4990000000000001</v>
      </c>
      <c r="I1286" s="231"/>
      <c r="J1286" s="232">
        <f>ROUND(I1286*H1286,2)</f>
        <v>0</v>
      </c>
      <c r="K1286" s="228" t="s">
        <v>177</v>
      </c>
      <c r="L1286" s="44"/>
      <c r="M1286" s="233" t="s">
        <v>1</v>
      </c>
      <c r="N1286" s="234" t="s">
        <v>41</v>
      </c>
      <c r="O1286" s="91"/>
      <c r="P1286" s="235">
        <f>O1286*H1286</f>
        <v>0</v>
      </c>
      <c r="Q1286" s="235">
        <v>0</v>
      </c>
      <c r="R1286" s="235">
        <f>Q1286*H1286</f>
        <v>0</v>
      </c>
      <c r="S1286" s="235">
        <v>0</v>
      </c>
      <c r="T1286" s="236">
        <f>S1286*H1286</f>
        <v>0</v>
      </c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R1286" s="237" t="s">
        <v>227</v>
      </c>
      <c r="AT1286" s="237" t="s">
        <v>173</v>
      </c>
      <c r="AU1286" s="237" t="s">
        <v>86</v>
      </c>
      <c r="AY1286" s="17" t="s">
        <v>171</v>
      </c>
      <c r="BE1286" s="238">
        <f>IF(N1286="základní",J1286,0)</f>
        <v>0</v>
      </c>
      <c r="BF1286" s="238">
        <f>IF(N1286="snížená",J1286,0)</f>
        <v>0</v>
      </c>
      <c r="BG1286" s="238">
        <f>IF(N1286="zákl. přenesená",J1286,0)</f>
        <v>0</v>
      </c>
      <c r="BH1286" s="238">
        <f>IF(N1286="sníž. přenesená",J1286,0)</f>
        <v>0</v>
      </c>
      <c r="BI1286" s="238">
        <f>IF(N1286="nulová",J1286,0)</f>
        <v>0</v>
      </c>
      <c r="BJ1286" s="17" t="s">
        <v>84</v>
      </c>
      <c r="BK1286" s="238">
        <f>ROUND(I1286*H1286,2)</f>
        <v>0</v>
      </c>
      <c r="BL1286" s="17" t="s">
        <v>227</v>
      </c>
      <c r="BM1286" s="237" t="s">
        <v>1915</v>
      </c>
    </row>
    <row r="1287" s="2" customFormat="1">
      <c r="A1287" s="38"/>
      <c r="B1287" s="39"/>
      <c r="C1287" s="40"/>
      <c r="D1287" s="239" t="s">
        <v>179</v>
      </c>
      <c r="E1287" s="40"/>
      <c r="F1287" s="240" t="s">
        <v>1916</v>
      </c>
      <c r="G1287" s="40"/>
      <c r="H1287" s="40"/>
      <c r="I1287" s="241"/>
      <c r="J1287" s="40"/>
      <c r="K1287" s="40"/>
      <c r="L1287" s="44"/>
      <c r="M1287" s="242"/>
      <c r="N1287" s="243"/>
      <c r="O1287" s="91"/>
      <c r="P1287" s="91"/>
      <c r="Q1287" s="91"/>
      <c r="R1287" s="91"/>
      <c r="S1287" s="91"/>
      <c r="T1287" s="92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T1287" s="17" t="s">
        <v>179</v>
      </c>
      <c r="AU1287" s="17" t="s">
        <v>86</v>
      </c>
    </row>
    <row r="1288" s="12" customFormat="1" ht="22.8" customHeight="1">
      <c r="A1288" s="12"/>
      <c r="B1288" s="210"/>
      <c r="C1288" s="211"/>
      <c r="D1288" s="212" t="s">
        <v>75</v>
      </c>
      <c r="E1288" s="224" t="s">
        <v>1917</v>
      </c>
      <c r="F1288" s="224" t="s">
        <v>1918</v>
      </c>
      <c r="G1288" s="211"/>
      <c r="H1288" s="211"/>
      <c r="I1288" s="214"/>
      <c r="J1288" s="225">
        <f>BK1288</f>
        <v>0</v>
      </c>
      <c r="K1288" s="211"/>
      <c r="L1288" s="216"/>
      <c r="M1288" s="217"/>
      <c r="N1288" s="218"/>
      <c r="O1288" s="218"/>
      <c r="P1288" s="219">
        <f>SUM(P1289:P1313)</f>
        <v>0</v>
      </c>
      <c r="Q1288" s="218"/>
      <c r="R1288" s="219">
        <f>SUM(R1289:R1313)</f>
        <v>0.83710914000000003</v>
      </c>
      <c r="S1288" s="218"/>
      <c r="T1288" s="220">
        <f>SUM(T1289:T1313)</f>
        <v>0.0252</v>
      </c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R1288" s="221" t="s">
        <v>86</v>
      </c>
      <c r="AT1288" s="222" t="s">
        <v>75</v>
      </c>
      <c r="AU1288" s="222" t="s">
        <v>84</v>
      </c>
      <c r="AY1288" s="221" t="s">
        <v>171</v>
      </c>
      <c r="BK1288" s="223">
        <f>SUM(BK1289:BK1313)</f>
        <v>0</v>
      </c>
    </row>
    <row r="1289" s="2" customFormat="1" ht="24.15" customHeight="1">
      <c r="A1289" s="38"/>
      <c r="B1289" s="39"/>
      <c r="C1289" s="226" t="s">
        <v>1042</v>
      </c>
      <c r="D1289" s="226" t="s">
        <v>173</v>
      </c>
      <c r="E1289" s="227" t="s">
        <v>1919</v>
      </c>
      <c r="F1289" s="228" t="s">
        <v>1920</v>
      </c>
      <c r="G1289" s="229" t="s">
        <v>176</v>
      </c>
      <c r="H1289" s="230">
        <v>840</v>
      </c>
      <c r="I1289" s="231"/>
      <c r="J1289" s="232">
        <f>ROUND(I1289*H1289,2)</f>
        <v>0</v>
      </c>
      <c r="K1289" s="228" t="s">
        <v>177</v>
      </c>
      <c r="L1289" s="44"/>
      <c r="M1289" s="233" t="s">
        <v>1</v>
      </c>
      <c r="N1289" s="234" t="s">
        <v>41</v>
      </c>
      <c r="O1289" s="91"/>
      <c r="P1289" s="235">
        <f>O1289*H1289</f>
        <v>0</v>
      </c>
      <c r="Q1289" s="235">
        <v>0</v>
      </c>
      <c r="R1289" s="235">
        <f>Q1289*H1289</f>
        <v>0</v>
      </c>
      <c r="S1289" s="235">
        <v>3.0000000000000001E-05</v>
      </c>
      <c r="T1289" s="236">
        <f>S1289*H1289</f>
        <v>0.0252</v>
      </c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R1289" s="237" t="s">
        <v>227</v>
      </c>
      <c r="AT1289" s="237" t="s">
        <v>173</v>
      </c>
      <c r="AU1289" s="237" t="s">
        <v>86</v>
      </c>
      <c r="AY1289" s="17" t="s">
        <v>171</v>
      </c>
      <c r="BE1289" s="238">
        <f>IF(N1289="základní",J1289,0)</f>
        <v>0</v>
      </c>
      <c r="BF1289" s="238">
        <f>IF(N1289="snížená",J1289,0)</f>
        <v>0</v>
      </c>
      <c r="BG1289" s="238">
        <f>IF(N1289="zákl. přenesená",J1289,0)</f>
        <v>0</v>
      </c>
      <c r="BH1289" s="238">
        <f>IF(N1289="sníž. přenesená",J1289,0)</f>
        <v>0</v>
      </c>
      <c r="BI1289" s="238">
        <f>IF(N1289="nulová",J1289,0)</f>
        <v>0</v>
      </c>
      <c r="BJ1289" s="17" t="s">
        <v>84</v>
      </c>
      <c r="BK1289" s="238">
        <f>ROUND(I1289*H1289,2)</f>
        <v>0</v>
      </c>
      <c r="BL1289" s="17" t="s">
        <v>227</v>
      </c>
      <c r="BM1289" s="237" t="s">
        <v>1921</v>
      </c>
    </row>
    <row r="1290" s="2" customFormat="1">
      <c r="A1290" s="38"/>
      <c r="B1290" s="39"/>
      <c r="C1290" s="40"/>
      <c r="D1290" s="239" t="s">
        <v>179</v>
      </c>
      <c r="E1290" s="40"/>
      <c r="F1290" s="240" t="s">
        <v>1922</v>
      </c>
      <c r="G1290" s="40"/>
      <c r="H1290" s="40"/>
      <c r="I1290" s="241"/>
      <c r="J1290" s="40"/>
      <c r="K1290" s="40"/>
      <c r="L1290" s="44"/>
      <c r="M1290" s="242"/>
      <c r="N1290" s="243"/>
      <c r="O1290" s="91"/>
      <c r="P1290" s="91"/>
      <c r="Q1290" s="91"/>
      <c r="R1290" s="91"/>
      <c r="S1290" s="91"/>
      <c r="T1290" s="92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T1290" s="17" t="s">
        <v>179</v>
      </c>
      <c r="AU1290" s="17" t="s">
        <v>86</v>
      </c>
    </row>
    <row r="1291" s="13" customFormat="1">
      <c r="A1291" s="13"/>
      <c r="B1291" s="244"/>
      <c r="C1291" s="245"/>
      <c r="D1291" s="246" t="s">
        <v>181</v>
      </c>
      <c r="E1291" s="247" t="s">
        <v>1</v>
      </c>
      <c r="F1291" s="248" t="s">
        <v>1923</v>
      </c>
      <c r="G1291" s="245"/>
      <c r="H1291" s="249">
        <v>840</v>
      </c>
      <c r="I1291" s="250"/>
      <c r="J1291" s="245"/>
      <c r="K1291" s="245"/>
      <c r="L1291" s="251"/>
      <c r="M1291" s="252"/>
      <c r="N1291" s="253"/>
      <c r="O1291" s="253"/>
      <c r="P1291" s="253"/>
      <c r="Q1291" s="253"/>
      <c r="R1291" s="253"/>
      <c r="S1291" s="253"/>
      <c r="T1291" s="254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55" t="s">
        <v>181</v>
      </c>
      <c r="AU1291" s="255" t="s">
        <v>86</v>
      </c>
      <c r="AV1291" s="13" t="s">
        <v>86</v>
      </c>
      <c r="AW1291" s="13" t="s">
        <v>33</v>
      </c>
      <c r="AX1291" s="13" t="s">
        <v>76</v>
      </c>
      <c r="AY1291" s="255" t="s">
        <v>171</v>
      </c>
    </row>
    <row r="1292" s="14" customFormat="1">
      <c r="A1292" s="14"/>
      <c r="B1292" s="256"/>
      <c r="C1292" s="257"/>
      <c r="D1292" s="246" t="s">
        <v>181</v>
      </c>
      <c r="E1292" s="258" t="s">
        <v>1</v>
      </c>
      <c r="F1292" s="259" t="s">
        <v>189</v>
      </c>
      <c r="G1292" s="257"/>
      <c r="H1292" s="260">
        <v>840</v>
      </c>
      <c r="I1292" s="261"/>
      <c r="J1292" s="257"/>
      <c r="K1292" s="257"/>
      <c r="L1292" s="262"/>
      <c r="M1292" s="263"/>
      <c r="N1292" s="264"/>
      <c r="O1292" s="264"/>
      <c r="P1292" s="264"/>
      <c r="Q1292" s="264"/>
      <c r="R1292" s="264"/>
      <c r="S1292" s="264"/>
      <c r="T1292" s="265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66" t="s">
        <v>181</v>
      </c>
      <c r="AU1292" s="266" t="s">
        <v>86</v>
      </c>
      <c r="AV1292" s="14" t="s">
        <v>178</v>
      </c>
      <c r="AW1292" s="14" t="s">
        <v>33</v>
      </c>
      <c r="AX1292" s="14" t="s">
        <v>84</v>
      </c>
      <c r="AY1292" s="266" t="s">
        <v>171</v>
      </c>
    </row>
    <row r="1293" s="2" customFormat="1" ht="16.5" customHeight="1">
      <c r="A1293" s="38"/>
      <c r="B1293" s="39"/>
      <c r="C1293" s="267" t="s">
        <v>1924</v>
      </c>
      <c r="D1293" s="267" t="s">
        <v>304</v>
      </c>
      <c r="E1293" s="268" t="s">
        <v>1925</v>
      </c>
      <c r="F1293" s="269" t="s">
        <v>1926</v>
      </c>
      <c r="G1293" s="270" t="s">
        <v>176</v>
      </c>
      <c r="H1293" s="271">
        <v>882</v>
      </c>
      <c r="I1293" s="272"/>
      <c r="J1293" s="273">
        <f>ROUND(I1293*H1293,2)</f>
        <v>0</v>
      </c>
      <c r="K1293" s="269" t="s">
        <v>177</v>
      </c>
      <c r="L1293" s="274"/>
      <c r="M1293" s="275" t="s">
        <v>1</v>
      </c>
      <c r="N1293" s="276" t="s">
        <v>41</v>
      </c>
      <c r="O1293" s="91"/>
      <c r="P1293" s="235">
        <f>O1293*H1293</f>
        <v>0</v>
      </c>
      <c r="Q1293" s="235">
        <v>2.0000000000000002E-05</v>
      </c>
      <c r="R1293" s="235">
        <f>Q1293*H1293</f>
        <v>0.017640000000000003</v>
      </c>
      <c r="S1293" s="235">
        <v>0</v>
      </c>
      <c r="T1293" s="236">
        <f>S1293*H1293</f>
        <v>0</v>
      </c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R1293" s="237" t="s">
        <v>271</v>
      </c>
      <c r="AT1293" s="237" t="s">
        <v>304</v>
      </c>
      <c r="AU1293" s="237" t="s">
        <v>86</v>
      </c>
      <c r="AY1293" s="17" t="s">
        <v>171</v>
      </c>
      <c r="BE1293" s="238">
        <f>IF(N1293="základní",J1293,0)</f>
        <v>0</v>
      </c>
      <c r="BF1293" s="238">
        <f>IF(N1293="snížená",J1293,0)</f>
        <v>0</v>
      </c>
      <c r="BG1293" s="238">
        <f>IF(N1293="zákl. přenesená",J1293,0)</f>
        <v>0</v>
      </c>
      <c r="BH1293" s="238">
        <f>IF(N1293="sníž. přenesená",J1293,0)</f>
        <v>0</v>
      </c>
      <c r="BI1293" s="238">
        <f>IF(N1293="nulová",J1293,0)</f>
        <v>0</v>
      </c>
      <c r="BJ1293" s="17" t="s">
        <v>84</v>
      </c>
      <c r="BK1293" s="238">
        <f>ROUND(I1293*H1293,2)</f>
        <v>0</v>
      </c>
      <c r="BL1293" s="17" t="s">
        <v>227</v>
      </c>
      <c r="BM1293" s="237" t="s">
        <v>1927</v>
      </c>
    </row>
    <row r="1294" s="13" customFormat="1">
      <c r="A1294" s="13"/>
      <c r="B1294" s="244"/>
      <c r="C1294" s="245"/>
      <c r="D1294" s="246" t="s">
        <v>181</v>
      </c>
      <c r="E1294" s="247" t="s">
        <v>1</v>
      </c>
      <c r="F1294" s="248" t="s">
        <v>1928</v>
      </c>
      <c r="G1294" s="245"/>
      <c r="H1294" s="249">
        <v>882</v>
      </c>
      <c r="I1294" s="250"/>
      <c r="J1294" s="245"/>
      <c r="K1294" s="245"/>
      <c r="L1294" s="251"/>
      <c r="M1294" s="252"/>
      <c r="N1294" s="253"/>
      <c r="O1294" s="253"/>
      <c r="P1294" s="253"/>
      <c r="Q1294" s="253"/>
      <c r="R1294" s="253"/>
      <c r="S1294" s="253"/>
      <c r="T1294" s="254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55" t="s">
        <v>181</v>
      </c>
      <c r="AU1294" s="255" t="s">
        <v>86</v>
      </c>
      <c r="AV1294" s="13" t="s">
        <v>86</v>
      </c>
      <c r="AW1294" s="13" t="s">
        <v>33</v>
      </c>
      <c r="AX1294" s="13" t="s">
        <v>76</v>
      </c>
      <c r="AY1294" s="255" t="s">
        <v>171</v>
      </c>
    </row>
    <row r="1295" s="14" customFormat="1">
      <c r="A1295" s="14"/>
      <c r="B1295" s="256"/>
      <c r="C1295" s="257"/>
      <c r="D1295" s="246" t="s">
        <v>181</v>
      </c>
      <c r="E1295" s="258" t="s">
        <v>1</v>
      </c>
      <c r="F1295" s="259" t="s">
        <v>189</v>
      </c>
      <c r="G1295" s="257"/>
      <c r="H1295" s="260">
        <v>882</v>
      </c>
      <c r="I1295" s="261"/>
      <c r="J1295" s="257"/>
      <c r="K1295" s="257"/>
      <c r="L1295" s="262"/>
      <c r="M1295" s="263"/>
      <c r="N1295" s="264"/>
      <c r="O1295" s="264"/>
      <c r="P1295" s="264"/>
      <c r="Q1295" s="264"/>
      <c r="R1295" s="264"/>
      <c r="S1295" s="264"/>
      <c r="T1295" s="265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66" t="s">
        <v>181</v>
      </c>
      <c r="AU1295" s="266" t="s">
        <v>86</v>
      </c>
      <c r="AV1295" s="14" t="s">
        <v>178</v>
      </c>
      <c r="AW1295" s="14" t="s">
        <v>33</v>
      </c>
      <c r="AX1295" s="14" t="s">
        <v>84</v>
      </c>
      <c r="AY1295" s="266" t="s">
        <v>171</v>
      </c>
    </row>
    <row r="1296" s="2" customFormat="1" ht="24.15" customHeight="1">
      <c r="A1296" s="38"/>
      <c r="B1296" s="39"/>
      <c r="C1296" s="226" t="s">
        <v>1048</v>
      </c>
      <c r="D1296" s="226" t="s">
        <v>173</v>
      </c>
      <c r="E1296" s="227" t="s">
        <v>1929</v>
      </c>
      <c r="F1296" s="228" t="s">
        <v>1930</v>
      </c>
      <c r="G1296" s="229" t="s">
        <v>176</v>
      </c>
      <c r="H1296" s="230">
        <v>1672.386</v>
      </c>
      <c r="I1296" s="231"/>
      <c r="J1296" s="232">
        <f>ROUND(I1296*H1296,2)</f>
        <v>0</v>
      </c>
      <c r="K1296" s="228" t="s">
        <v>177</v>
      </c>
      <c r="L1296" s="44"/>
      <c r="M1296" s="233" t="s">
        <v>1</v>
      </c>
      <c r="N1296" s="234" t="s">
        <v>41</v>
      </c>
      <c r="O1296" s="91"/>
      <c r="P1296" s="235">
        <f>O1296*H1296</f>
        <v>0</v>
      </c>
      <c r="Q1296" s="235">
        <v>0.00020000000000000001</v>
      </c>
      <c r="R1296" s="235">
        <f>Q1296*H1296</f>
        <v>0.33447720000000003</v>
      </c>
      <c r="S1296" s="235">
        <v>0</v>
      </c>
      <c r="T1296" s="236">
        <f>S1296*H1296</f>
        <v>0</v>
      </c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R1296" s="237" t="s">
        <v>227</v>
      </c>
      <c r="AT1296" s="237" t="s">
        <v>173</v>
      </c>
      <c r="AU1296" s="237" t="s">
        <v>86</v>
      </c>
      <c r="AY1296" s="17" t="s">
        <v>171</v>
      </c>
      <c r="BE1296" s="238">
        <f>IF(N1296="základní",J1296,0)</f>
        <v>0</v>
      </c>
      <c r="BF1296" s="238">
        <f>IF(N1296="snížená",J1296,0)</f>
        <v>0</v>
      </c>
      <c r="BG1296" s="238">
        <f>IF(N1296="zákl. přenesená",J1296,0)</f>
        <v>0</v>
      </c>
      <c r="BH1296" s="238">
        <f>IF(N1296="sníž. přenesená",J1296,0)</f>
        <v>0</v>
      </c>
      <c r="BI1296" s="238">
        <f>IF(N1296="nulová",J1296,0)</f>
        <v>0</v>
      </c>
      <c r="BJ1296" s="17" t="s">
        <v>84</v>
      </c>
      <c r="BK1296" s="238">
        <f>ROUND(I1296*H1296,2)</f>
        <v>0</v>
      </c>
      <c r="BL1296" s="17" t="s">
        <v>227</v>
      </c>
      <c r="BM1296" s="237" t="s">
        <v>1931</v>
      </c>
    </row>
    <row r="1297" s="2" customFormat="1">
      <c r="A1297" s="38"/>
      <c r="B1297" s="39"/>
      <c r="C1297" s="40"/>
      <c r="D1297" s="239" t="s">
        <v>179</v>
      </c>
      <c r="E1297" s="40"/>
      <c r="F1297" s="240" t="s">
        <v>1932</v>
      </c>
      <c r="G1297" s="40"/>
      <c r="H1297" s="40"/>
      <c r="I1297" s="241"/>
      <c r="J1297" s="40"/>
      <c r="K1297" s="40"/>
      <c r="L1297" s="44"/>
      <c r="M1297" s="242"/>
      <c r="N1297" s="243"/>
      <c r="O1297" s="91"/>
      <c r="P1297" s="91"/>
      <c r="Q1297" s="91"/>
      <c r="R1297" s="91"/>
      <c r="S1297" s="91"/>
      <c r="T1297" s="92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T1297" s="17" t="s">
        <v>179</v>
      </c>
      <c r="AU1297" s="17" t="s">
        <v>86</v>
      </c>
    </row>
    <row r="1298" s="2" customFormat="1" ht="33" customHeight="1">
      <c r="A1298" s="38"/>
      <c r="B1298" s="39"/>
      <c r="C1298" s="226" t="s">
        <v>1933</v>
      </c>
      <c r="D1298" s="226" t="s">
        <v>173</v>
      </c>
      <c r="E1298" s="227" t="s">
        <v>1934</v>
      </c>
      <c r="F1298" s="228" t="s">
        <v>1935</v>
      </c>
      <c r="G1298" s="229" t="s">
        <v>176</v>
      </c>
      <c r="H1298" s="230">
        <v>1672.386</v>
      </c>
      <c r="I1298" s="231"/>
      <c r="J1298" s="232">
        <f>ROUND(I1298*H1298,2)</f>
        <v>0</v>
      </c>
      <c r="K1298" s="228" t="s">
        <v>177</v>
      </c>
      <c r="L1298" s="44"/>
      <c r="M1298" s="233" t="s">
        <v>1</v>
      </c>
      <c r="N1298" s="234" t="s">
        <v>41</v>
      </c>
      <c r="O1298" s="91"/>
      <c r="P1298" s="235">
        <f>O1298*H1298</f>
        <v>0</v>
      </c>
      <c r="Q1298" s="235">
        <v>0.00029</v>
      </c>
      <c r="R1298" s="235">
        <f>Q1298*H1298</f>
        <v>0.48499194000000001</v>
      </c>
      <c r="S1298" s="235">
        <v>0</v>
      </c>
      <c r="T1298" s="236">
        <f>S1298*H1298</f>
        <v>0</v>
      </c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R1298" s="237" t="s">
        <v>227</v>
      </c>
      <c r="AT1298" s="237" t="s">
        <v>173</v>
      </c>
      <c r="AU1298" s="237" t="s">
        <v>86</v>
      </c>
      <c r="AY1298" s="17" t="s">
        <v>171</v>
      </c>
      <c r="BE1298" s="238">
        <f>IF(N1298="základní",J1298,0)</f>
        <v>0</v>
      </c>
      <c r="BF1298" s="238">
        <f>IF(N1298="snížená",J1298,0)</f>
        <v>0</v>
      </c>
      <c r="BG1298" s="238">
        <f>IF(N1298="zákl. přenesená",J1298,0)</f>
        <v>0</v>
      </c>
      <c r="BH1298" s="238">
        <f>IF(N1298="sníž. přenesená",J1298,0)</f>
        <v>0</v>
      </c>
      <c r="BI1298" s="238">
        <f>IF(N1298="nulová",J1298,0)</f>
        <v>0</v>
      </c>
      <c r="BJ1298" s="17" t="s">
        <v>84</v>
      </c>
      <c r="BK1298" s="238">
        <f>ROUND(I1298*H1298,2)</f>
        <v>0</v>
      </c>
      <c r="BL1298" s="17" t="s">
        <v>227</v>
      </c>
      <c r="BM1298" s="237" t="s">
        <v>1936</v>
      </c>
    </row>
    <row r="1299" s="2" customFormat="1">
      <c r="A1299" s="38"/>
      <c r="B1299" s="39"/>
      <c r="C1299" s="40"/>
      <c r="D1299" s="239" t="s">
        <v>179</v>
      </c>
      <c r="E1299" s="40"/>
      <c r="F1299" s="240" t="s">
        <v>1937</v>
      </c>
      <c r="G1299" s="40"/>
      <c r="H1299" s="40"/>
      <c r="I1299" s="241"/>
      <c r="J1299" s="40"/>
      <c r="K1299" s="40"/>
      <c r="L1299" s="44"/>
      <c r="M1299" s="242"/>
      <c r="N1299" s="243"/>
      <c r="O1299" s="91"/>
      <c r="P1299" s="91"/>
      <c r="Q1299" s="91"/>
      <c r="R1299" s="91"/>
      <c r="S1299" s="91"/>
      <c r="T1299" s="92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T1299" s="17" t="s">
        <v>179</v>
      </c>
      <c r="AU1299" s="17" t="s">
        <v>86</v>
      </c>
    </row>
    <row r="1300" s="13" customFormat="1">
      <c r="A1300" s="13"/>
      <c r="B1300" s="244"/>
      <c r="C1300" s="245"/>
      <c r="D1300" s="246" t="s">
        <v>181</v>
      </c>
      <c r="E1300" s="247" t="s">
        <v>1</v>
      </c>
      <c r="F1300" s="248" t="s">
        <v>1938</v>
      </c>
      <c r="G1300" s="245"/>
      <c r="H1300" s="249">
        <v>278.79399999999998</v>
      </c>
      <c r="I1300" s="250"/>
      <c r="J1300" s="245"/>
      <c r="K1300" s="245"/>
      <c r="L1300" s="251"/>
      <c r="M1300" s="252"/>
      <c r="N1300" s="253"/>
      <c r="O1300" s="253"/>
      <c r="P1300" s="253"/>
      <c r="Q1300" s="253"/>
      <c r="R1300" s="253"/>
      <c r="S1300" s="253"/>
      <c r="T1300" s="254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T1300" s="255" t="s">
        <v>181</v>
      </c>
      <c r="AU1300" s="255" t="s">
        <v>86</v>
      </c>
      <c r="AV1300" s="13" t="s">
        <v>86</v>
      </c>
      <c r="AW1300" s="13" t="s">
        <v>33</v>
      </c>
      <c r="AX1300" s="13" t="s">
        <v>76</v>
      </c>
      <c r="AY1300" s="255" t="s">
        <v>171</v>
      </c>
    </row>
    <row r="1301" s="13" customFormat="1">
      <c r="A1301" s="13"/>
      <c r="B1301" s="244"/>
      <c r="C1301" s="245"/>
      <c r="D1301" s="246" t="s">
        <v>181</v>
      </c>
      <c r="E1301" s="247" t="s">
        <v>1</v>
      </c>
      <c r="F1301" s="248" t="s">
        <v>1939</v>
      </c>
      <c r="G1301" s="245"/>
      <c r="H1301" s="249">
        <v>125.71299999999999</v>
      </c>
      <c r="I1301" s="250"/>
      <c r="J1301" s="245"/>
      <c r="K1301" s="245"/>
      <c r="L1301" s="251"/>
      <c r="M1301" s="252"/>
      <c r="N1301" s="253"/>
      <c r="O1301" s="253"/>
      <c r="P1301" s="253"/>
      <c r="Q1301" s="253"/>
      <c r="R1301" s="253"/>
      <c r="S1301" s="253"/>
      <c r="T1301" s="254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55" t="s">
        <v>181</v>
      </c>
      <c r="AU1301" s="255" t="s">
        <v>86</v>
      </c>
      <c r="AV1301" s="13" t="s">
        <v>86</v>
      </c>
      <c r="AW1301" s="13" t="s">
        <v>33</v>
      </c>
      <c r="AX1301" s="13" t="s">
        <v>76</v>
      </c>
      <c r="AY1301" s="255" t="s">
        <v>171</v>
      </c>
    </row>
    <row r="1302" s="13" customFormat="1">
      <c r="A1302" s="13"/>
      <c r="B1302" s="244"/>
      <c r="C1302" s="245"/>
      <c r="D1302" s="246" t="s">
        <v>181</v>
      </c>
      <c r="E1302" s="247" t="s">
        <v>1</v>
      </c>
      <c r="F1302" s="248" t="s">
        <v>1940</v>
      </c>
      <c r="G1302" s="245"/>
      <c r="H1302" s="249">
        <v>23.097000000000001</v>
      </c>
      <c r="I1302" s="250"/>
      <c r="J1302" s="245"/>
      <c r="K1302" s="245"/>
      <c r="L1302" s="251"/>
      <c r="M1302" s="252"/>
      <c r="N1302" s="253"/>
      <c r="O1302" s="253"/>
      <c r="P1302" s="253"/>
      <c r="Q1302" s="253"/>
      <c r="R1302" s="253"/>
      <c r="S1302" s="253"/>
      <c r="T1302" s="254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55" t="s">
        <v>181</v>
      </c>
      <c r="AU1302" s="255" t="s">
        <v>86</v>
      </c>
      <c r="AV1302" s="13" t="s">
        <v>86</v>
      </c>
      <c r="AW1302" s="13" t="s">
        <v>33</v>
      </c>
      <c r="AX1302" s="13" t="s">
        <v>76</v>
      </c>
      <c r="AY1302" s="255" t="s">
        <v>171</v>
      </c>
    </row>
    <row r="1303" s="13" customFormat="1">
      <c r="A1303" s="13"/>
      <c r="B1303" s="244"/>
      <c r="C1303" s="245"/>
      <c r="D1303" s="246" t="s">
        <v>181</v>
      </c>
      <c r="E1303" s="247" t="s">
        <v>1</v>
      </c>
      <c r="F1303" s="248" t="s">
        <v>1941</v>
      </c>
      <c r="G1303" s="245"/>
      <c r="H1303" s="249">
        <v>25.809999999999999</v>
      </c>
      <c r="I1303" s="250"/>
      <c r="J1303" s="245"/>
      <c r="K1303" s="245"/>
      <c r="L1303" s="251"/>
      <c r="M1303" s="252"/>
      <c r="N1303" s="253"/>
      <c r="O1303" s="253"/>
      <c r="P1303" s="253"/>
      <c r="Q1303" s="253"/>
      <c r="R1303" s="253"/>
      <c r="S1303" s="253"/>
      <c r="T1303" s="254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55" t="s">
        <v>181</v>
      </c>
      <c r="AU1303" s="255" t="s">
        <v>86</v>
      </c>
      <c r="AV1303" s="13" t="s">
        <v>86</v>
      </c>
      <c r="AW1303" s="13" t="s">
        <v>33</v>
      </c>
      <c r="AX1303" s="13" t="s">
        <v>76</v>
      </c>
      <c r="AY1303" s="255" t="s">
        <v>171</v>
      </c>
    </row>
    <row r="1304" s="13" customFormat="1">
      <c r="A1304" s="13"/>
      <c r="B1304" s="244"/>
      <c r="C1304" s="245"/>
      <c r="D1304" s="246" t="s">
        <v>181</v>
      </c>
      <c r="E1304" s="247" t="s">
        <v>1</v>
      </c>
      <c r="F1304" s="248" t="s">
        <v>1942</v>
      </c>
      <c r="G1304" s="245"/>
      <c r="H1304" s="249">
        <v>79.694999999999993</v>
      </c>
      <c r="I1304" s="250"/>
      <c r="J1304" s="245"/>
      <c r="K1304" s="245"/>
      <c r="L1304" s="251"/>
      <c r="M1304" s="252"/>
      <c r="N1304" s="253"/>
      <c r="O1304" s="253"/>
      <c r="P1304" s="253"/>
      <c r="Q1304" s="253"/>
      <c r="R1304" s="253"/>
      <c r="S1304" s="253"/>
      <c r="T1304" s="254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T1304" s="255" t="s">
        <v>181</v>
      </c>
      <c r="AU1304" s="255" t="s">
        <v>86</v>
      </c>
      <c r="AV1304" s="13" t="s">
        <v>86</v>
      </c>
      <c r="AW1304" s="13" t="s">
        <v>33</v>
      </c>
      <c r="AX1304" s="13" t="s">
        <v>76</v>
      </c>
      <c r="AY1304" s="255" t="s">
        <v>171</v>
      </c>
    </row>
    <row r="1305" s="13" customFormat="1">
      <c r="A1305" s="13"/>
      <c r="B1305" s="244"/>
      <c r="C1305" s="245"/>
      <c r="D1305" s="246" t="s">
        <v>181</v>
      </c>
      <c r="E1305" s="247" t="s">
        <v>1</v>
      </c>
      <c r="F1305" s="248" t="s">
        <v>1943</v>
      </c>
      <c r="G1305" s="245"/>
      <c r="H1305" s="249">
        <v>61.276000000000003</v>
      </c>
      <c r="I1305" s="250"/>
      <c r="J1305" s="245"/>
      <c r="K1305" s="245"/>
      <c r="L1305" s="251"/>
      <c r="M1305" s="252"/>
      <c r="N1305" s="253"/>
      <c r="O1305" s="253"/>
      <c r="P1305" s="253"/>
      <c r="Q1305" s="253"/>
      <c r="R1305" s="253"/>
      <c r="S1305" s="253"/>
      <c r="T1305" s="254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55" t="s">
        <v>181</v>
      </c>
      <c r="AU1305" s="255" t="s">
        <v>86</v>
      </c>
      <c r="AV1305" s="13" t="s">
        <v>86</v>
      </c>
      <c r="AW1305" s="13" t="s">
        <v>33</v>
      </c>
      <c r="AX1305" s="13" t="s">
        <v>76</v>
      </c>
      <c r="AY1305" s="255" t="s">
        <v>171</v>
      </c>
    </row>
    <row r="1306" s="13" customFormat="1">
      <c r="A1306" s="13"/>
      <c r="B1306" s="244"/>
      <c r="C1306" s="245"/>
      <c r="D1306" s="246" t="s">
        <v>181</v>
      </c>
      <c r="E1306" s="247" t="s">
        <v>1</v>
      </c>
      <c r="F1306" s="248" t="s">
        <v>1944</v>
      </c>
      <c r="G1306" s="245"/>
      <c r="H1306" s="249">
        <v>284.91199999999998</v>
      </c>
      <c r="I1306" s="250"/>
      <c r="J1306" s="245"/>
      <c r="K1306" s="245"/>
      <c r="L1306" s="251"/>
      <c r="M1306" s="252"/>
      <c r="N1306" s="253"/>
      <c r="O1306" s="253"/>
      <c r="P1306" s="253"/>
      <c r="Q1306" s="253"/>
      <c r="R1306" s="253"/>
      <c r="S1306" s="253"/>
      <c r="T1306" s="254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55" t="s">
        <v>181</v>
      </c>
      <c r="AU1306" s="255" t="s">
        <v>86</v>
      </c>
      <c r="AV1306" s="13" t="s">
        <v>86</v>
      </c>
      <c r="AW1306" s="13" t="s">
        <v>33</v>
      </c>
      <c r="AX1306" s="13" t="s">
        <v>76</v>
      </c>
      <c r="AY1306" s="255" t="s">
        <v>171</v>
      </c>
    </row>
    <row r="1307" s="13" customFormat="1">
      <c r="A1307" s="13"/>
      <c r="B1307" s="244"/>
      <c r="C1307" s="245"/>
      <c r="D1307" s="246" t="s">
        <v>181</v>
      </c>
      <c r="E1307" s="247" t="s">
        <v>1</v>
      </c>
      <c r="F1307" s="248" t="s">
        <v>1945</v>
      </c>
      <c r="G1307" s="245"/>
      <c r="H1307" s="249">
        <v>156.32499999999999</v>
      </c>
      <c r="I1307" s="250"/>
      <c r="J1307" s="245"/>
      <c r="K1307" s="245"/>
      <c r="L1307" s="251"/>
      <c r="M1307" s="252"/>
      <c r="N1307" s="253"/>
      <c r="O1307" s="253"/>
      <c r="P1307" s="253"/>
      <c r="Q1307" s="253"/>
      <c r="R1307" s="253"/>
      <c r="S1307" s="253"/>
      <c r="T1307" s="254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55" t="s">
        <v>181</v>
      </c>
      <c r="AU1307" s="255" t="s">
        <v>86</v>
      </c>
      <c r="AV1307" s="13" t="s">
        <v>86</v>
      </c>
      <c r="AW1307" s="13" t="s">
        <v>33</v>
      </c>
      <c r="AX1307" s="13" t="s">
        <v>76</v>
      </c>
      <c r="AY1307" s="255" t="s">
        <v>171</v>
      </c>
    </row>
    <row r="1308" s="13" customFormat="1">
      <c r="A1308" s="13"/>
      <c r="B1308" s="244"/>
      <c r="C1308" s="245"/>
      <c r="D1308" s="246" t="s">
        <v>181</v>
      </c>
      <c r="E1308" s="247" t="s">
        <v>1</v>
      </c>
      <c r="F1308" s="248" t="s">
        <v>1946</v>
      </c>
      <c r="G1308" s="245"/>
      <c r="H1308" s="249">
        <v>25.809999999999999</v>
      </c>
      <c r="I1308" s="250"/>
      <c r="J1308" s="245"/>
      <c r="K1308" s="245"/>
      <c r="L1308" s="251"/>
      <c r="M1308" s="252"/>
      <c r="N1308" s="253"/>
      <c r="O1308" s="253"/>
      <c r="P1308" s="253"/>
      <c r="Q1308" s="253"/>
      <c r="R1308" s="253"/>
      <c r="S1308" s="253"/>
      <c r="T1308" s="254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55" t="s">
        <v>181</v>
      </c>
      <c r="AU1308" s="255" t="s">
        <v>86</v>
      </c>
      <c r="AV1308" s="13" t="s">
        <v>86</v>
      </c>
      <c r="AW1308" s="13" t="s">
        <v>33</v>
      </c>
      <c r="AX1308" s="13" t="s">
        <v>76</v>
      </c>
      <c r="AY1308" s="255" t="s">
        <v>171</v>
      </c>
    </row>
    <row r="1309" s="13" customFormat="1">
      <c r="A1309" s="13"/>
      <c r="B1309" s="244"/>
      <c r="C1309" s="245"/>
      <c r="D1309" s="246" t="s">
        <v>181</v>
      </c>
      <c r="E1309" s="247" t="s">
        <v>1</v>
      </c>
      <c r="F1309" s="248" t="s">
        <v>1947</v>
      </c>
      <c r="G1309" s="245"/>
      <c r="H1309" s="249">
        <v>23.097000000000001</v>
      </c>
      <c r="I1309" s="250"/>
      <c r="J1309" s="245"/>
      <c r="K1309" s="245"/>
      <c r="L1309" s="251"/>
      <c r="M1309" s="252"/>
      <c r="N1309" s="253"/>
      <c r="O1309" s="253"/>
      <c r="P1309" s="253"/>
      <c r="Q1309" s="253"/>
      <c r="R1309" s="253"/>
      <c r="S1309" s="253"/>
      <c r="T1309" s="254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55" t="s">
        <v>181</v>
      </c>
      <c r="AU1309" s="255" t="s">
        <v>86</v>
      </c>
      <c r="AV1309" s="13" t="s">
        <v>86</v>
      </c>
      <c r="AW1309" s="13" t="s">
        <v>33</v>
      </c>
      <c r="AX1309" s="13" t="s">
        <v>76</v>
      </c>
      <c r="AY1309" s="255" t="s">
        <v>171</v>
      </c>
    </row>
    <row r="1310" s="13" customFormat="1">
      <c r="A1310" s="13"/>
      <c r="B1310" s="244"/>
      <c r="C1310" s="245"/>
      <c r="D1310" s="246" t="s">
        <v>181</v>
      </c>
      <c r="E1310" s="247" t="s">
        <v>1</v>
      </c>
      <c r="F1310" s="248" t="s">
        <v>1948</v>
      </c>
      <c r="G1310" s="245"/>
      <c r="H1310" s="249">
        <v>51.799999999999997</v>
      </c>
      <c r="I1310" s="250"/>
      <c r="J1310" s="245"/>
      <c r="K1310" s="245"/>
      <c r="L1310" s="251"/>
      <c r="M1310" s="252"/>
      <c r="N1310" s="253"/>
      <c r="O1310" s="253"/>
      <c r="P1310" s="253"/>
      <c r="Q1310" s="253"/>
      <c r="R1310" s="253"/>
      <c r="S1310" s="253"/>
      <c r="T1310" s="254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55" t="s">
        <v>181</v>
      </c>
      <c r="AU1310" s="255" t="s">
        <v>86</v>
      </c>
      <c r="AV1310" s="13" t="s">
        <v>86</v>
      </c>
      <c r="AW1310" s="13" t="s">
        <v>33</v>
      </c>
      <c r="AX1310" s="13" t="s">
        <v>76</v>
      </c>
      <c r="AY1310" s="255" t="s">
        <v>171</v>
      </c>
    </row>
    <row r="1311" s="13" customFormat="1">
      <c r="A1311" s="13"/>
      <c r="B1311" s="244"/>
      <c r="C1311" s="245"/>
      <c r="D1311" s="246" t="s">
        <v>181</v>
      </c>
      <c r="E1311" s="247" t="s">
        <v>1</v>
      </c>
      <c r="F1311" s="248" t="s">
        <v>1949</v>
      </c>
      <c r="G1311" s="245"/>
      <c r="H1311" s="249">
        <v>156.237</v>
      </c>
      <c r="I1311" s="250"/>
      <c r="J1311" s="245"/>
      <c r="K1311" s="245"/>
      <c r="L1311" s="251"/>
      <c r="M1311" s="252"/>
      <c r="N1311" s="253"/>
      <c r="O1311" s="253"/>
      <c r="P1311" s="253"/>
      <c r="Q1311" s="253"/>
      <c r="R1311" s="253"/>
      <c r="S1311" s="253"/>
      <c r="T1311" s="254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55" t="s">
        <v>181</v>
      </c>
      <c r="AU1311" s="255" t="s">
        <v>86</v>
      </c>
      <c r="AV1311" s="13" t="s">
        <v>86</v>
      </c>
      <c r="AW1311" s="13" t="s">
        <v>33</v>
      </c>
      <c r="AX1311" s="13" t="s">
        <v>76</v>
      </c>
      <c r="AY1311" s="255" t="s">
        <v>171</v>
      </c>
    </row>
    <row r="1312" s="13" customFormat="1">
      <c r="A1312" s="13"/>
      <c r="B1312" s="244"/>
      <c r="C1312" s="245"/>
      <c r="D1312" s="246" t="s">
        <v>181</v>
      </c>
      <c r="E1312" s="247" t="s">
        <v>1</v>
      </c>
      <c r="F1312" s="248" t="s">
        <v>1950</v>
      </c>
      <c r="G1312" s="245"/>
      <c r="H1312" s="249">
        <v>379.81999999999999</v>
      </c>
      <c r="I1312" s="250"/>
      <c r="J1312" s="245"/>
      <c r="K1312" s="245"/>
      <c r="L1312" s="251"/>
      <c r="M1312" s="252"/>
      <c r="N1312" s="253"/>
      <c r="O1312" s="253"/>
      <c r="P1312" s="253"/>
      <c r="Q1312" s="253"/>
      <c r="R1312" s="253"/>
      <c r="S1312" s="253"/>
      <c r="T1312" s="254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55" t="s">
        <v>181</v>
      </c>
      <c r="AU1312" s="255" t="s">
        <v>86</v>
      </c>
      <c r="AV1312" s="13" t="s">
        <v>86</v>
      </c>
      <c r="AW1312" s="13" t="s">
        <v>33</v>
      </c>
      <c r="AX1312" s="13" t="s">
        <v>76</v>
      </c>
      <c r="AY1312" s="255" t="s">
        <v>171</v>
      </c>
    </row>
    <row r="1313" s="14" customFormat="1">
      <c r="A1313" s="14"/>
      <c r="B1313" s="256"/>
      <c r="C1313" s="257"/>
      <c r="D1313" s="246" t="s">
        <v>181</v>
      </c>
      <c r="E1313" s="258" t="s">
        <v>1</v>
      </c>
      <c r="F1313" s="259" t="s">
        <v>184</v>
      </c>
      <c r="G1313" s="257"/>
      <c r="H1313" s="260">
        <v>1672.3859999999997</v>
      </c>
      <c r="I1313" s="261"/>
      <c r="J1313" s="257"/>
      <c r="K1313" s="257"/>
      <c r="L1313" s="262"/>
      <c r="M1313" s="263"/>
      <c r="N1313" s="264"/>
      <c r="O1313" s="264"/>
      <c r="P1313" s="264"/>
      <c r="Q1313" s="264"/>
      <c r="R1313" s="264"/>
      <c r="S1313" s="264"/>
      <c r="T1313" s="265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66" t="s">
        <v>181</v>
      </c>
      <c r="AU1313" s="266" t="s">
        <v>86</v>
      </c>
      <c r="AV1313" s="14" t="s">
        <v>178</v>
      </c>
      <c r="AW1313" s="14" t="s">
        <v>33</v>
      </c>
      <c r="AX1313" s="14" t="s">
        <v>84</v>
      </c>
      <c r="AY1313" s="266" t="s">
        <v>171</v>
      </c>
    </row>
    <row r="1314" s="12" customFormat="1" ht="22.8" customHeight="1">
      <c r="A1314" s="12"/>
      <c r="B1314" s="210"/>
      <c r="C1314" s="211"/>
      <c r="D1314" s="212" t="s">
        <v>75</v>
      </c>
      <c r="E1314" s="224" t="s">
        <v>1951</v>
      </c>
      <c r="F1314" s="224" t="s">
        <v>1952</v>
      </c>
      <c r="G1314" s="211"/>
      <c r="H1314" s="211"/>
      <c r="I1314" s="214"/>
      <c r="J1314" s="225">
        <f>BK1314</f>
        <v>0</v>
      </c>
      <c r="K1314" s="211"/>
      <c r="L1314" s="216"/>
      <c r="M1314" s="217"/>
      <c r="N1314" s="218"/>
      <c r="O1314" s="218"/>
      <c r="P1314" s="219">
        <f>SUM(P1315:P1318)</f>
        <v>0</v>
      </c>
      <c r="Q1314" s="218"/>
      <c r="R1314" s="219">
        <f>SUM(R1315:R1318)</f>
        <v>0</v>
      </c>
      <c r="S1314" s="218"/>
      <c r="T1314" s="220">
        <f>SUM(T1315:T1318)</f>
        <v>0.152306</v>
      </c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R1314" s="221" t="s">
        <v>86</v>
      </c>
      <c r="AT1314" s="222" t="s">
        <v>75</v>
      </c>
      <c r="AU1314" s="222" t="s">
        <v>84</v>
      </c>
      <c r="AY1314" s="221" t="s">
        <v>171</v>
      </c>
      <c r="BK1314" s="223">
        <f>SUM(BK1315:BK1318)</f>
        <v>0</v>
      </c>
    </row>
    <row r="1315" s="2" customFormat="1" ht="33" customHeight="1">
      <c r="A1315" s="38"/>
      <c r="B1315" s="39"/>
      <c r="C1315" s="226" t="s">
        <v>1051</v>
      </c>
      <c r="D1315" s="226" t="s">
        <v>173</v>
      </c>
      <c r="E1315" s="227" t="s">
        <v>1953</v>
      </c>
      <c r="F1315" s="228" t="s">
        <v>1954</v>
      </c>
      <c r="G1315" s="229" t="s">
        <v>176</v>
      </c>
      <c r="H1315" s="230">
        <v>6.923</v>
      </c>
      <c r="I1315" s="231"/>
      <c r="J1315" s="232">
        <f>ROUND(I1315*H1315,2)</f>
        <v>0</v>
      </c>
      <c r="K1315" s="228" t="s">
        <v>177</v>
      </c>
      <c r="L1315" s="44"/>
      <c r="M1315" s="233" t="s">
        <v>1</v>
      </c>
      <c r="N1315" s="234" t="s">
        <v>41</v>
      </c>
      <c r="O1315" s="91"/>
      <c r="P1315" s="235">
        <f>O1315*H1315</f>
        <v>0</v>
      </c>
      <c r="Q1315" s="235">
        <v>0</v>
      </c>
      <c r="R1315" s="235">
        <f>Q1315*H1315</f>
        <v>0</v>
      </c>
      <c r="S1315" s="235">
        <v>0.021999999999999999</v>
      </c>
      <c r="T1315" s="236">
        <f>S1315*H1315</f>
        <v>0.152306</v>
      </c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R1315" s="237" t="s">
        <v>227</v>
      </c>
      <c r="AT1315" s="237" t="s">
        <v>173</v>
      </c>
      <c r="AU1315" s="237" t="s">
        <v>86</v>
      </c>
      <c r="AY1315" s="17" t="s">
        <v>171</v>
      </c>
      <c r="BE1315" s="238">
        <f>IF(N1315="základní",J1315,0)</f>
        <v>0</v>
      </c>
      <c r="BF1315" s="238">
        <f>IF(N1315="snížená",J1315,0)</f>
        <v>0</v>
      </c>
      <c r="BG1315" s="238">
        <f>IF(N1315="zákl. přenesená",J1315,0)</f>
        <v>0</v>
      </c>
      <c r="BH1315" s="238">
        <f>IF(N1315="sníž. přenesená",J1315,0)</f>
        <v>0</v>
      </c>
      <c r="BI1315" s="238">
        <f>IF(N1315="nulová",J1315,0)</f>
        <v>0</v>
      </c>
      <c r="BJ1315" s="17" t="s">
        <v>84</v>
      </c>
      <c r="BK1315" s="238">
        <f>ROUND(I1315*H1315,2)</f>
        <v>0</v>
      </c>
      <c r="BL1315" s="17" t="s">
        <v>227</v>
      </c>
      <c r="BM1315" s="237" t="s">
        <v>1955</v>
      </c>
    </row>
    <row r="1316" s="2" customFormat="1">
      <c r="A1316" s="38"/>
      <c r="B1316" s="39"/>
      <c r="C1316" s="40"/>
      <c r="D1316" s="239" t="s">
        <v>179</v>
      </c>
      <c r="E1316" s="40"/>
      <c r="F1316" s="240" t="s">
        <v>1956</v>
      </c>
      <c r="G1316" s="40"/>
      <c r="H1316" s="40"/>
      <c r="I1316" s="241"/>
      <c r="J1316" s="40"/>
      <c r="K1316" s="40"/>
      <c r="L1316" s="44"/>
      <c r="M1316" s="242"/>
      <c r="N1316" s="243"/>
      <c r="O1316" s="91"/>
      <c r="P1316" s="91"/>
      <c r="Q1316" s="91"/>
      <c r="R1316" s="91"/>
      <c r="S1316" s="91"/>
      <c r="T1316" s="92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T1316" s="17" t="s">
        <v>179</v>
      </c>
      <c r="AU1316" s="17" t="s">
        <v>86</v>
      </c>
    </row>
    <row r="1317" s="13" customFormat="1">
      <c r="A1317" s="13"/>
      <c r="B1317" s="244"/>
      <c r="C1317" s="245"/>
      <c r="D1317" s="246" t="s">
        <v>181</v>
      </c>
      <c r="E1317" s="247" t="s">
        <v>1</v>
      </c>
      <c r="F1317" s="248" t="s">
        <v>1090</v>
      </c>
      <c r="G1317" s="245"/>
      <c r="H1317" s="249">
        <v>6.923</v>
      </c>
      <c r="I1317" s="250"/>
      <c r="J1317" s="245"/>
      <c r="K1317" s="245"/>
      <c r="L1317" s="251"/>
      <c r="M1317" s="252"/>
      <c r="N1317" s="253"/>
      <c r="O1317" s="253"/>
      <c r="P1317" s="253"/>
      <c r="Q1317" s="253"/>
      <c r="R1317" s="253"/>
      <c r="S1317" s="253"/>
      <c r="T1317" s="254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55" t="s">
        <v>181</v>
      </c>
      <c r="AU1317" s="255" t="s">
        <v>86</v>
      </c>
      <c r="AV1317" s="13" t="s">
        <v>86</v>
      </c>
      <c r="AW1317" s="13" t="s">
        <v>33</v>
      </c>
      <c r="AX1317" s="13" t="s">
        <v>76</v>
      </c>
      <c r="AY1317" s="255" t="s">
        <v>171</v>
      </c>
    </row>
    <row r="1318" s="14" customFormat="1">
      <c r="A1318" s="14"/>
      <c r="B1318" s="256"/>
      <c r="C1318" s="257"/>
      <c r="D1318" s="246" t="s">
        <v>181</v>
      </c>
      <c r="E1318" s="258" t="s">
        <v>1</v>
      </c>
      <c r="F1318" s="259" t="s">
        <v>189</v>
      </c>
      <c r="G1318" s="257"/>
      <c r="H1318" s="260">
        <v>6.923</v>
      </c>
      <c r="I1318" s="261"/>
      <c r="J1318" s="257"/>
      <c r="K1318" s="257"/>
      <c r="L1318" s="262"/>
      <c r="M1318" s="263"/>
      <c r="N1318" s="264"/>
      <c r="O1318" s="264"/>
      <c r="P1318" s="264"/>
      <c r="Q1318" s="264"/>
      <c r="R1318" s="264"/>
      <c r="S1318" s="264"/>
      <c r="T1318" s="265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66" t="s">
        <v>181</v>
      </c>
      <c r="AU1318" s="266" t="s">
        <v>86</v>
      </c>
      <c r="AV1318" s="14" t="s">
        <v>178</v>
      </c>
      <c r="AW1318" s="14" t="s">
        <v>33</v>
      </c>
      <c r="AX1318" s="14" t="s">
        <v>84</v>
      </c>
      <c r="AY1318" s="266" t="s">
        <v>171</v>
      </c>
    </row>
    <row r="1319" s="12" customFormat="1" ht="25.92" customHeight="1">
      <c r="A1319" s="12"/>
      <c r="B1319" s="210"/>
      <c r="C1319" s="211"/>
      <c r="D1319" s="212" t="s">
        <v>75</v>
      </c>
      <c r="E1319" s="213" t="s">
        <v>1957</v>
      </c>
      <c r="F1319" s="213" t="s">
        <v>1958</v>
      </c>
      <c r="G1319" s="211"/>
      <c r="H1319" s="211"/>
      <c r="I1319" s="214"/>
      <c r="J1319" s="215">
        <f>BK1319</f>
        <v>0</v>
      </c>
      <c r="K1319" s="211"/>
      <c r="L1319" s="216"/>
      <c r="M1319" s="217"/>
      <c r="N1319" s="218"/>
      <c r="O1319" s="218"/>
      <c r="P1319" s="219">
        <f>P1320+P1323+P1327</f>
        <v>0</v>
      </c>
      <c r="Q1319" s="218"/>
      <c r="R1319" s="219">
        <f>R1320+R1323+R1327</f>
        <v>0</v>
      </c>
      <c r="S1319" s="218"/>
      <c r="T1319" s="220">
        <f>T1320+T1323+T1327</f>
        <v>0</v>
      </c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R1319" s="221" t="s">
        <v>202</v>
      </c>
      <c r="AT1319" s="222" t="s">
        <v>75</v>
      </c>
      <c r="AU1319" s="222" t="s">
        <v>76</v>
      </c>
      <c r="AY1319" s="221" t="s">
        <v>171</v>
      </c>
      <c r="BK1319" s="223">
        <f>BK1320+BK1323+BK1327</f>
        <v>0</v>
      </c>
    </row>
    <row r="1320" s="12" customFormat="1" ht="22.8" customHeight="1">
      <c r="A1320" s="12"/>
      <c r="B1320" s="210"/>
      <c r="C1320" s="211"/>
      <c r="D1320" s="212" t="s">
        <v>75</v>
      </c>
      <c r="E1320" s="224" t="s">
        <v>1959</v>
      </c>
      <c r="F1320" s="224" t="s">
        <v>1960</v>
      </c>
      <c r="G1320" s="211"/>
      <c r="H1320" s="211"/>
      <c r="I1320" s="214"/>
      <c r="J1320" s="225">
        <f>BK1320</f>
        <v>0</v>
      </c>
      <c r="K1320" s="211"/>
      <c r="L1320" s="216"/>
      <c r="M1320" s="217"/>
      <c r="N1320" s="218"/>
      <c r="O1320" s="218"/>
      <c r="P1320" s="219">
        <f>SUM(P1321:P1322)</f>
        <v>0</v>
      </c>
      <c r="Q1320" s="218"/>
      <c r="R1320" s="219">
        <f>SUM(R1321:R1322)</f>
        <v>0</v>
      </c>
      <c r="S1320" s="218"/>
      <c r="T1320" s="220">
        <f>SUM(T1321:T1322)</f>
        <v>0</v>
      </c>
      <c r="U1320" s="12"/>
      <c r="V1320" s="12"/>
      <c r="W1320" s="12"/>
      <c r="X1320" s="12"/>
      <c r="Y1320" s="12"/>
      <c r="Z1320" s="12"/>
      <c r="AA1320" s="12"/>
      <c r="AB1320" s="12"/>
      <c r="AC1320" s="12"/>
      <c r="AD1320" s="12"/>
      <c r="AE1320" s="12"/>
      <c r="AR1320" s="221" t="s">
        <v>202</v>
      </c>
      <c r="AT1320" s="222" t="s">
        <v>75</v>
      </c>
      <c r="AU1320" s="222" t="s">
        <v>84</v>
      </c>
      <c r="AY1320" s="221" t="s">
        <v>171</v>
      </c>
      <c r="BK1320" s="223">
        <f>SUM(BK1321:BK1322)</f>
        <v>0</v>
      </c>
    </row>
    <row r="1321" s="2" customFormat="1" ht="16.5" customHeight="1">
      <c r="A1321" s="38"/>
      <c r="B1321" s="39"/>
      <c r="C1321" s="226" t="s">
        <v>1961</v>
      </c>
      <c r="D1321" s="226" t="s">
        <v>173</v>
      </c>
      <c r="E1321" s="227" t="s">
        <v>1962</v>
      </c>
      <c r="F1321" s="228" t="s">
        <v>1963</v>
      </c>
      <c r="G1321" s="229" t="s">
        <v>998</v>
      </c>
      <c r="H1321" s="278"/>
      <c r="I1321" s="231"/>
      <c r="J1321" s="232">
        <f>ROUND(I1321*H1321,2)</f>
        <v>0</v>
      </c>
      <c r="K1321" s="228" t="s">
        <v>1730</v>
      </c>
      <c r="L1321" s="44"/>
      <c r="M1321" s="233" t="s">
        <v>1</v>
      </c>
      <c r="N1321" s="234" t="s">
        <v>41</v>
      </c>
      <c r="O1321" s="91"/>
      <c r="P1321" s="235">
        <f>O1321*H1321</f>
        <v>0</v>
      </c>
      <c r="Q1321" s="235">
        <v>0</v>
      </c>
      <c r="R1321" s="235">
        <f>Q1321*H1321</f>
        <v>0</v>
      </c>
      <c r="S1321" s="235">
        <v>0</v>
      </c>
      <c r="T1321" s="236">
        <f>S1321*H1321</f>
        <v>0</v>
      </c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R1321" s="237" t="s">
        <v>178</v>
      </c>
      <c r="AT1321" s="237" t="s">
        <v>173</v>
      </c>
      <c r="AU1321" s="237" t="s">
        <v>86</v>
      </c>
      <c r="AY1321" s="17" t="s">
        <v>171</v>
      </c>
      <c r="BE1321" s="238">
        <f>IF(N1321="základní",J1321,0)</f>
        <v>0</v>
      </c>
      <c r="BF1321" s="238">
        <f>IF(N1321="snížená",J1321,0)</f>
        <v>0</v>
      </c>
      <c r="BG1321" s="238">
        <f>IF(N1321="zákl. přenesená",J1321,0)</f>
        <v>0</v>
      </c>
      <c r="BH1321" s="238">
        <f>IF(N1321="sníž. přenesená",J1321,0)</f>
        <v>0</v>
      </c>
      <c r="BI1321" s="238">
        <f>IF(N1321="nulová",J1321,0)</f>
        <v>0</v>
      </c>
      <c r="BJ1321" s="17" t="s">
        <v>84</v>
      </c>
      <c r="BK1321" s="238">
        <f>ROUND(I1321*H1321,2)</f>
        <v>0</v>
      </c>
      <c r="BL1321" s="17" t="s">
        <v>178</v>
      </c>
      <c r="BM1321" s="237" t="s">
        <v>1964</v>
      </c>
    </row>
    <row r="1322" s="2" customFormat="1">
      <c r="A1322" s="38"/>
      <c r="B1322" s="39"/>
      <c r="C1322" s="40"/>
      <c r="D1322" s="239" t="s">
        <v>179</v>
      </c>
      <c r="E1322" s="40"/>
      <c r="F1322" s="240" t="s">
        <v>1965</v>
      </c>
      <c r="G1322" s="40"/>
      <c r="H1322" s="40"/>
      <c r="I1322" s="241"/>
      <c r="J1322" s="40"/>
      <c r="K1322" s="40"/>
      <c r="L1322" s="44"/>
      <c r="M1322" s="242"/>
      <c r="N1322" s="243"/>
      <c r="O1322" s="91"/>
      <c r="P1322" s="91"/>
      <c r="Q1322" s="91"/>
      <c r="R1322" s="91"/>
      <c r="S1322" s="91"/>
      <c r="T1322" s="92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T1322" s="17" t="s">
        <v>179</v>
      </c>
      <c r="AU1322" s="17" t="s">
        <v>86</v>
      </c>
    </row>
    <row r="1323" s="12" customFormat="1" ht="22.8" customHeight="1">
      <c r="A1323" s="12"/>
      <c r="B1323" s="210"/>
      <c r="C1323" s="211"/>
      <c r="D1323" s="212" t="s">
        <v>75</v>
      </c>
      <c r="E1323" s="224" t="s">
        <v>1966</v>
      </c>
      <c r="F1323" s="224" t="s">
        <v>1967</v>
      </c>
      <c r="G1323" s="211"/>
      <c r="H1323" s="211"/>
      <c r="I1323" s="214"/>
      <c r="J1323" s="225">
        <f>BK1323</f>
        <v>0</v>
      </c>
      <c r="K1323" s="211"/>
      <c r="L1323" s="216"/>
      <c r="M1323" s="217"/>
      <c r="N1323" s="218"/>
      <c r="O1323" s="218"/>
      <c r="P1323" s="219">
        <f>SUM(P1324:P1326)</f>
        <v>0</v>
      </c>
      <c r="Q1323" s="218"/>
      <c r="R1323" s="219">
        <f>SUM(R1324:R1326)</f>
        <v>0</v>
      </c>
      <c r="S1323" s="218"/>
      <c r="T1323" s="220">
        <f>SUM(T1324:T1326)</f>
        <v>0</v>
      </c>
      <c r="U1323" s="12"/>
      <c r="V1323" s="12"/>
      <c r="W1323" s="12"/>
      <c r="X1323" s="12"/>
      <c r="Y1323" s="12"/>
      <c r="Z1323" s="12"/>
      <c r="AA1323" s="12"/>
      <c r="AB1323" s="12"/>
      <c r="AC1323" s="12"/>
      <c r="AD1323" s="12"/>
      <c r="AE1323" s="12"/>
      <c r="AR1323" s="221" t="s">
        <v>202</v>
      </c>
      <c r="AT1323" s="222" t="s">
        <v>75</v>
      </c>
      <c r="AU1323" s="222" t="s">
        <v>84</v>
      </c>
      <c r="AY1323" s="221" t="s">
        <v>171</v>
      </c>
      <c r="BK1323" s="223">
        <f>SUM(BK1324:BK1326)</f>
        <v>0</v>
      </c>
    </row>
    <row r="1324" s="2" customFormat="1" ht="16.5" customHeight="1">
      <c r="A1324" s="38"/>
      <c r="B1324" s="39"/>
      <c r="C1324" s="226" t="s">
        <v>1058</v>
      </c>
      <c r="D1324" s="226" t="s">
        <v>173</v>
      </c>
      <c r="E1324" s="227" t="s">
        <v>1968</v>
      </c>
      <c r="F1324" s="228" t="s">
        <v>1969</v>
      </c>
      <c r="G1324" s="229" t="s">
        <v>998</v>
      </c>
      <c r="H1324" s="278"/>
      <c r="I1324" s="231"/>
      <c r="J1324" s="232">
        <f>ROUND(I1324*H1324,2)</f>
        <v>0</v>
      </c>
      <c r="K1324" s="228" t="s">
        <v>1730</v>
      </c>
      <c r="L1324" s="44"/>
      <c r="M1324" s="233" t="s">
        <v>1</v>
      </c>
      <c r="N1324" s="234" t="s">
        <v>41</v>
      </c>
      <c r="O1324" s="91"/>
      <c r="P1324" s="235">
        <f>O1324*H1324</f>
        <v>0</v>
      </c>
      <c r="Q1324" s="235">
        <v>0</v>
      </c>
      <c r="R1324" s="235">
        <f>Q1324*H1324</f>
        <v>0</v>
      </c>
      <c r="S1324" s="235">
        <v>0</v>
      </c>
      <c r="T1324" s="236">
        <f>S1324*H1324</f>
        <v>0</v>
      </c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R1324" s="237" t="s">
        <v>178</v>
      </c>
      <c r="AT1324" s="237" t="s">
        <v>173</v>
      </c>
      <c r="AU1324" s="237" t="s">
        <v>86</v>
      </c>
      <c r="AY1324" s="17" t="s">
        <v>171</v>
      </c>
      <c r="BE1324" s="238">
        <f>IF(N1324="základní",J1324,0)</f>
        <v>0</v>
      </c>
      <c r="BF1324" s="238">
        <f>IF(N1324="snížená",J1324,0)</f>
        <v>0</v>
      </c>
      <c r="BG1324" s="238">
        <f>IF(N1324="zákl. přenesená",J1324,0)</f>
        <v>0</v>
      </c>
      <c r="BH1324" s="238">
        <f>IF(N1324="sníž. přenesená",J1324,0)</f>
        <v>0</v>
      </c>
      <c r="BI1324" s="238">
        <f>IF(N1324="nulová",J1324,0)</f>
        <v>0</v>
      </c>
      <c r="BJ1324" s="17" t="s">
        <v>84</v>
      </c>
      <c r="BK1324" s="238">
        <f>ROUND(I1324*H1324,2)</f>
        <v>0</v>
      </c>
      <c r="BL1324" s="17" t="s">
        <v>178</v>
      </c>
      <c r="BM1324" s="237" t="s">
        <v>1970</v>
      </c>
    </row>
    <row r="1325" s="2" customFormat="1">
      <c r="A1325" s="38"/>
      <c r="B1325" s="39"/>
      <c r="C1325" s="40"/>
      <c r="D1325" s="239" t="s">
        <v>179</v>
      </c>
      <c r="E1325" s="40"/>
      <c r="F1325" s="240" t="s">
        <v>1971</v>
      </c>
      <c r="G1325" s="40"/>
      <c r="H1325" s="40"/>
      <c r="I1325" s="241"/>
      <c r="J1325" s="40"/>
      <c r="K1325" s="40"/>
      <c r="L1325" s="44"/>
      <c r="M1325" s="242"/>
      <c r="N1325" s="243"/>
      <c r="O1325" s="91"/>
      <c r="P1325" s="91"/>
      <c r="Q1325" s="91"/>
      <c r="R1325" s="91"/>
      <c r="S1325" s="91"/>
      <c r="T1325" s="92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T1325" s="17" t="s">
        <v>179</v>
      </c>
      <c r="AU1325" s="17" t="s">
        <v>86</v>
      </c>
    </row>
    <row r="1326" s="2" customFormat="1" ht="16.5" customHeight="1">
      <c r="A1326" s="38"/>
      <c r="B1326" s="39"/>
      <c r="C1326" s="226" t="s">
        <v>1972</v>
      </c>
      <c r="D1326" s="226" t="s">
        <v>173</v>
      </c>
      <c r="E1326" s="227" t="s">
        <v>1973</v>
      </c>
      <c r="F1326" s="228" t="s">
        <v>1974</v>
      </c>
      <c r="G1326" s="229" t="s">
        <v>1975</v>
      </c>
      <c r="H1326" s="230">
        <v>120</v>
      </c>
      <c r="I1326" s="231"/>
      <c r="J1326" s="232">
        <f>ROUND(I1326*H1326,2)</f>
        <v>0</v>
      </c>
      <c r="K1326" s="228" t="s">
        <v>270</v>
      </c>
      <c r="L1326" s="44"/>
      <c r="M1326" s="233" t="s">
        <v>1</v>
      </c>
      <c r="N1326" s="234" t="s">
        <v>41</v>
      </c>
      <c r="O1326" s="91"/>
      <c r="P1326" s="235">
        <f>O1326*H1326</f>
        <v>0</v>
      </c>
      <c r="Q1326" s="235">
        <v>0</v>
      </c>
      <c r="R1326" s="235">
        <f>Q1326*H1326</f>
        <v>0</v>
      </c>
      <c r="S1326" s="235">
        <v>0</v>
      </c>
      <c r="T1326" s="236">
        <f>S1326*H1326</f>
        <v>0</v>
      </c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R1326" s="237" t="s">
        <v>178</v>
      </c>
      <c r="AT1326" s="237" t="s">
        <v>173</v>
      </c>
      <c r="AU1326" s="237" t="s">
        <v>86</v>
      </c>
      <c r="AY1326" s="17" t="s">
        <v>171</v>
      </c>
      <c r="BE1326" s="238">
        <f>IF(N1326="základní",J1326,0)</f>
        <v>0</v>
      </c>
      <c r="BF1326" s="238">
        <f>IF(N1326="snížená",J1326,0)</f>
        <v>0</v>
      </c>
      <c r="BG1326" s="238">
        <f>IF(N1326="zákl. přenesená",J1326,0)</f>
        <v>0</v>
      </c>
      <c r="BH1326" s="238">
        <f>IF(N1326="sníž. přenesená",J1326,0)</f>
        <v>0</v>
      </c>
      <c r="BI1326" s="238">
        <f>IF(N1326="nulová",J1326,0)</f>
        <v>0</v>
      </c>
      <c r="BJ1326" s="17" t="s">
        <v>84</v>
      </c>
      <c r="BK1326" s="238">
        <f>ROUND(I1326*H1326,2)</f>
        <v>0</v>
      </c>
      <c r="BL1326" s="17" t="s">
        <v>178</v>
      </c>
      <c r="BM1326" s="237" t="s">
        <v>1976</v>
      </c>
    </row>
    <row r="1327" s="12" customFormat="1" ht="22.8" customHeight="1">
      <c r="A1327" s="12"/>
      <c r="B1327" s="210"/>
      <c r="C1327" s="211"/>
      <c r="D1327" s="212" t="s">
        <v>75</v>
      </c>
      <c r="E1327" s="224" t="s">
        <v>1977</v>
      </c>
      <c r="F1327" s="224" t="s">
        <v>1978</v>
      </c>
      <c r="G1327" s="211"/>
      <c r="H1327" s="211"/>
      <c r="I1327" s="214"/>
      <c r="J1327" s="225">
        <f>BK1327</f>
        <v>0</v>
      </c>
      <c r="K1327" s="211"/>
      <c r="L1327" s="216"/>
      <c r="M1327" s="217"/>
      <c r="N1327" s="218"/>
      <c r="O1327" s="218"/>
      <c r="P1327" s="219">
        <f>SUM(P1328:P1329)</f>
        <v>0</v>
      </c>
      <c r="Q1327" s="218"/>
      <c r="R1327" s="219">
        <f>SUM(R1328:R1329)</f>
        <v>0</v>
      </c>
      <c r="S1327" s="218"/>
      <c r="T1327" s="220">
        <f>SUM(T1328:T1329)</f>
        <v>0</v>
      </c>
      <c r="U1327" s="12"/>
      <c r="V1327" s="12"/>
      <c r="W1327" s="12"/>
      <c r="X1327" s="12"/>
      <c r="Y1327" s="12"/>
      <c r="Z1327" s="12"/>
      <c r="AA1327" s="12"/>
      <c r="AB1327" s="12"/>
      <c r="AC1327" s="12"/>
      <c r="AD1327" s="12"/>
      <c r="AE1327" s="12"/>
      <c r="AR1327" s="221" t="s">
        <v>202</v>
      </c>
      <c r="AT1327" s="222" t="s">
        <v>75</v>
      </c>
      <c r="AU1327" s="222" t="s">
        <v>84</v>
      </c>
      <c r="AY1327" s="221" t="s">
        <v>171</v>
      </c>
      <c r="BK1327" s="223">
        <f>SUM(BK1328:BK1329)</f>
        <v>0</v>
      </c>
    </row>
    <row r="1328" s="2" customFormat="1" ht="16.5" customHeight="1">
      <c r="A1328" s="38"/>
      <c r="B1328" s="39"/>
      <c r="C1328" s="226" t="s">
        <v>1064</v>
      </c>
      <c r="D1328" s="226" t="s">
        <v>173</v>
      </c>
      <c r="E1328" s="227" t="s">
        <v>1979</v>
      </c>
      <c r="F1328" s="228" t="s">
        <v>1980</v>
      </c>
      <c r="G1328" s="229" t="s">
        <v>998</v>
      </c>
      <c r="H1328" s="278"/>
      <c r="I1328" s="231"/>
      <c r="J1328" s="232">
        <f>ROUND(I1328*H1328,2)</f>
        <v>0</v>
      </c>
      <c r="K1328" s="228" t="s">
        <v>1730</v>
      </c>
      <c r="L1328" s="44"/>
      <c r="M1328" s="233" t="s">
        <v>1</v>
      </c>
      <c r="N1328" s="234" t="s">
        <v>41</v>
      </c>
      <c r="O1328" s="91"/>
      <c r="P1328" s="235">
        <f>O1328*H1328</f>
        <v>0</v>
      </c>
      <c r="Q1328" s="235">
        <v>0</v>
      </c>
      <c r="R1328" s="235">
        <f>Q1328*H1328</f>
        <v>0</v>
      </c>
      <c r="S1328" s="235">
        <v>0</v>
      </c>
      <c r="T1328" s="236">
        <f>S1328*H1328</f>
        <v>0</v>
      </c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R1328" s="237" t="s">
        <v>178</v>
      </c>
      <c r="AT1328" s="237" t="s">
        <v>173</v>
      </c>
      <c r="AU1328" s="237" t="s">
        <v>86</v>
      </c>
      <c r="AY1328" s="17" t="s">
        <v>171</v>
      </c>
      <c r="BE1328" s="238">
        <f>IF(N1328="základní",J1328,0)</f>
        <v>0</v>
      </c>
      <c r="BF1328" s="238">
        <f>IF(N1328="snížená",J1328,0)</f>
        <v>0</v>
      </c>
      <c r="BG1328" s="238">
        <f>IF(N1328="zákl. přenesená",J1328,0)</f>
        <v>0</v>
      </c>
      <c r="BH1328" s="238">
        <f>IF(N1328="sníž. přenesená",J1328,0)</f>
        <v>0</v>
      </c>
      <c r="BI1328" s="238">
        <f>IF(N1328="nulová",J1328,0)</f>
        <v>0</v>
      </c>
      <c r="BJ1328" s="17" t="s">
        <v>84</v>
      </c>
      <c r="BK1328" s="238">
        <f>ROUND(I1328*H1328,2)</f>
        <v>0</v>
      </c>
      <c r="BL1328" s="17" t="s">
        <v>178</v>
      </c>
      <c r="BM1328" s="237" t="s">
        <v>1981</v>
      </c>
    </row>
    <row r="1329" s="2" customFormat="1">
      <c r="A1329" s="38"/>
      <c r="B1329" s="39"/>
      <c r="C1329" s="40"/>
      <c r="D1329" s="239" t="s">
        <v>179</v>
      </c>
      <c r="E1329" s="40"/>
      <c r="F1329" s="240" t="s">
        <v>1982</v>
      </c>
      <c r="G1329" s="40"/>
      <c r="H1329" s="40"/>
      <c r="I1329" s="241"/>
      <c r="J1329" s="40"/>
      <c r="K1329" s="40"/>
      <c r="L1329" s="44"/>
      <c r="M1329" s="289"/>
      <c r="N1329" s="290"/>
      <c r="O1329" s="291"/>
      <c r="P1329" s="291"/>
      <c r="Q1329" s="291"/>
      <c r="R1329" s="291"/>
      <c r="S1329" s="291"/>
      <c r="T1329" s="292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T1329" s="17" t="s">
        <v>179</v>
      </c>
      <c r="AU1329" s="17" t="s">
        <v>86</v>
      </c>
    </row>
    <row r="1330" s="2" customFormat="1" ht="6.96" customHeight="1">
      <c r="A1330" s="38"/>
      <c r="B1330" s="66"/>
      <c r="C1330" s="67"/>
      <c r="D1330" s="67"/>
      <c r="E1330" s="67"/>
      <c r="F1330" s="67"/>
      <c r="G1330" s="67"/>
      <c r="H1330" s="67"/>
      <c r="I1330" s="67"/>
      <c r="J1330" s="67"/>
      <c r="K1330" s="67"/>
      <c r="L1330" s="44"/>
      <c r="M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</row>
  </sheetData>
  <sheetProtection sheet="1" autoFilter="0" formatColumns="0" formatRows="0" objects="1" scenarios="1" spinCount="100000" saltValue="7/wz8rhs6Sm/1AmfeGXnJKfuNOmYK88hIbh07eLzsb/wOOZIDQXYQ0KCGdPKJvT0aSyEAdwvS7y+iVS3jaDygw==" hashValue="dTG3HypvqnU+BVpoS1sPOe1nnYLjL6JwpHGHXW0eddKhJmvcxsqZun3s73586E32+L0W/FZBgCkS/bb4+KTVOg==" algorithmName="SHA-512" password="CC35"/>
  <autoFilter ref="C145:K1329"/>
  <mergeCells count="9">
    <mergeCell ref="E7:H7"/>
    <mergeCell ref="E9:H9"/>
    <mergeCell ref="E18:H18"/>
    <mergeCell ref="E27:H27"/>
    <mergeCell ref="E85:H85"/>
    <mergeCell ref="E87:H87"/>
    <mergeCell ref="E136:H136"/>
    <mergeCell ref="E138:H138"/>
    <mergeCell ref="L2:V2"/>
  </mergeCells>
  <hyperlinks>
    <hyperlink ref="F150" r:id="rId1" display="https://podminky.urs.cz/item/CS_URS_2025_02/113106123"/>
    <hyperlink ref="F155" r:id="rId2" display="https://podminky.urs.cz/item/CS_URS_2025_02/113107130"/>
    <hyperlink ref="F159" r:id="rId3" display="https://podminky.urs.cz/item/CS_URS_2025_02/113107142"/>
    <hyperlink ref="F163" r:id="rId4" display="https://podminky.urs.cz/item/CS_URS_2025_02/131413701"/>
    <hyperlink ref="F166" r:id="rId5" display="https://podminky.urs.cz/item/CS_URS_2025_02/132412131"/>
    <hyperlink ref="F172" r:id="rId6" display="https://podminky.urs.cz/item/CS_URS_2025_02/162211211"/>
    <hyperlink ref="F174" r:id="rId7" display="https://podminky.urs.cz/item/CS_URS_2025_02/162751137"/>
    <hyperlink ref="F178" r:id="rId8" display="https://podminky.urs.cz/item/CS_URS_2025_02/162751139"/>
    <hyperlink ref="F182" r:id="rId9" display="https://podminky.urs.cz/item/CS_URS_2025_02/171251201"/>
    <hyperlink ref="F184" r:id="rId10" display="https://podminky.urs.cz/item/CS_URS_2025_02/171201231"/>
    <hyperlink ref="F186" r:id="rId11" display="https://podminky.urs.cz/item/CS_URS_2025_02/174101101"/>
    <hyperlink ref="F193" r:id="rId12" display="https://podminky.urs.cz/item/CS_URS_2025_02/271572211"/>
    <hyperlink ref="F197" r:id="rId13" display="https://podminky.urs.cz/item/CS_URS_2025_02/275321411"/>
    <hyperlink ref="F201" r:id="rId14" display="https://podminky.urs.cz/item/CS_URS_2025_02/275351121"/>
    <hyperlink ref="F205" r:id="rId15" display="https://podminky.urs.cz/item/CS_URS_2025_02/275351122"/>
    <hyperlink ref="F207" r:id="rId16" display="https://podminky.urs.cz/item/CS_URS_2025_02/275361221"/>
    <hyperlink ref="F213" r:id="rId17" display="https://podminky.urs.cz/item/CS_URS_2025_02/311235161"/>
    <hyperlink ref="F217" r:id="rId18" display="https://podminky.urs.cz/item/CS_URS_2025_02/311272121"/>
    <hyperlink ref="F222" r:id="rId19" display="https://podminky.urs.cz/item/CS_URS_2025_02/311272221"/>
    <hyperlink ref="F228" r:id="rId20" display="https://podminky.urs.cz/item/CS_URS_2025_02/311272341"/>
    <hyperlink ref="F234" r:id="rId21" display="https://podminky.urs.cz/item/CS_URS_2025_02/317941121"/>
    <hyperlink ref="F242" r:id="rId22" display="https://podminky.urs.cz/item/CS_URS_2025_02/317941123"/>
    <hyperlink ref="F249" r:id="rId23" display="https://podminky.urs.cz/item/CS_URS_2025_02/342321510"/>
    <hyperlink ref="F253" r:id="rId24" display="https://podminky.urs.cz/item/CS_URS_2025_02/341361221"/>
    <hyperlink ref="F257" r:id="rId25" display="https://podminky.urs.cz/item/CS_URS_2025_02/341362021"/>
    <hyperlink ref="F261" r:id="rId26" display="https://podminky.urs.cz/item/CS_URS_2025_02/342351311"/>
    <hyperlink ref="F265" r:id="rId27" display="https://podminky.urs.cz/item/CS_URS_2025_02/342351312"/>
    <hyperlink ref="F267" r:id="rId28" display="https://podminky.urs.cz/item/CS_URS_2025_02/342272225"/>
    <hyperlink ref="F271" r:id="rId29" display="https://podminky.urs.cz/item/CS_URS_2025_02/346272266"/>
    <hyperlink ref="F278" r:id="rId30" display="https://podminky.urs.cz/item/CS_URS_2025_02/411321414"/>
    <hyperlink ref="F283" r:id="rId31" display="https://podminky.urs.cz/item/CS_URS_2025_02/411351011"/>
    <hyperlink ref="F287" r:id="rId32" display="https://podminky.urs.cz/item/CS_URS_2025_02/411351012"/>
    <hyperlink ref="F289" r:id="rId33" display="https://podminky.urs.cz/item/CS_URS_2025_02/411354313"/>
    <hyperlink ref="F291" r:id="rId34" display="https://podminky.urs.cz/item/CS_URS_2025_02/411354314"/>
    <hyperlink ref="F293" r:id="rId35" display="https://podminky.urs.cz/item/CS_URS_2025_02/411362021"/>
    <hyperlink ref="F298" r:id="rId36" display="https://podminky.urs.cz/item/CS_URS_2025_02/417321515"/>
    <hyperlink ref="F302" r:id="rId37" display="https://podminky.urs.cz/item/CS_URS_2025_02/417351115"/>
    <hyperlink ref="F306" r:id="rId38" display="https://podminky.urs.cz/item/CS_URS_2025_02/417351116"/>
    <hyperlink ref="F308" r:id="rId39" display="https://podminky.urs.cz/item/CS_URS_2025_02/417362021"/>
    <hyperlink ref="F317" r:id="rId40" display="https://podminky.urs.cz/item/CS_URS_2025_02/596211111"/>
    <hyperlink ref="F326" r:id="rId41" display="https://podminky.urs.cz/item/CS_URS_2025_02/612131121"/>
    <hyperlink ref="F330" r:id="rId42" display="https://podminky.urs.cz/item/CS_URS_2025_02/612142001"/>
    <hyperlink ref="F337" r:id="rId43" display="https://podminky.urs.cz/item/CS_URS_2025_02/622142001"/>
    <hyperlink ref="F342" r:id="rId44" display="https://podminky.urs.cz/item/CS_URS_2025_02/622151031"/>
    <hyperlink ref="F346" r:id="rId45" display="https://podminky.urs.cz/item/CS_URS_2025_02/622211031"/>
    <hyperlink ref="F360" r:id="rId46" display="https://podminky.urs.cz/item/CS_URS_2025_02/622252001"/>
    <hyperlink ref="F370" r:id="rId47" display="https://podminky.urs.cz/item/CS_URS_2025_02/622252002"/>
    <hyperlink ref="F377" r:id="rId48" display="https://podminky.urs.cz/item/CS_URS_2025_02/622273001"/>
    <hyperlink ref="F389" r:id="rId49" display="https://podminky.urs.cz/item/CS_URS_2025_02/622531022"/>
    <hyperlink ref="F393" r:id="rId50" display="https://podminky.urs.cz/item/CS_URS_2025_02/637211122"/>
    <hyperlink ref="F398" r:id="rId51" display="https://podminky.urs.cz/item/CS_URS_2025_02/642942611"/>
    <hyperlink ref="F407" r:id="rId52" display="https://podminky.urs.cz/item/CS_URS_2025_02/642945111"/>
    <hyperlink ref="F429" r:id="rId53" display="https://podminky.urs.cz/item/CS_URS_2025_02/642942721"/>
    <hyperlink ref="F437" r:id="rId54" display="https://podminky.urs.cz/item/CS_URS_2025_02/919735112"/>
    <hyperlink ref="F442" r:id="rId55" display="https://podminky.urs.cz/item/CS_URS_2025_02/919735122"/>
    <hyperlink ref="F446" r:id="rId56" display="https://podminky.urs.cz/item/CS_URS_2025_02/941121112"/>
    <hyperlink ref="F453" r:id="rId57" display="https://podminky.urs.cz/item/CS_URS_2025_02/941121212"/>
    <hyperlink ref="F457" r:id="rId58" display="https://podminky.urs.cz/item/CS_URS_2025_02/941121812"/>
    <hyperlink ref="F459" r:id="rId59" display="https://podminky.urs.cz/item/CS_URS_2025_02/944511111"/>
    <hyperlink ref="F461" r:id="rId60" display="https://podminky.urs.cz/item/CS_URS_2025_02/944511211"/>
    <hyperlink ref="F465" r:id="rId61" display="https://podminky.urs.cz/item/CS_URS_2025_02/944511811"/>
    <hyperlink ref="F467" r:id="rId62" display="https://podminky.urs.cz/item/CS_URS_2025_02/962032231"/>
    <hyperlink ref="F485" r:id="rId63" display="https://podminky.urs.cz/item/CS_URS_2025_02/963051113"/>
    <hyperlink ref="F491" r:id="rId64" display="https://podminky.urs.cz/item/CS_URS_2025_02/965042241"/>
    <hyperlink ref="F495" r:id="rId65" display="https://podminky.urs.cz/item/CS_URS_2025_02/977271111"/>
    <hyperlink ref="F497" r:id="rId66" display="https://podminky.urs.cz/item/CS_URS_2025_02/968072455"/>
    <hyperlink ref="F510" r:id="rId67" display="https://podminky.urs.cz/item/CS_URS_2025_02/968072456"/>
    <hyperlink ref="F515" r:id="rId68" display="https://podminky.urs.cz/item/CS_URS_2025_02/968082016"/>
    <hyperlink ref="F520" r:id="rId69" display="https://podminky.urs.cz/item/CS_URS_2025_02/968082022"/>
    <hyperlink ref="F524" r:id="rId70" display="https://podminky.urs.cz/item/CS_URS_2025_02/971033641"/>
    <hyperlink ref="F528" r:id="rId71" display="https://podminky.urs.cz/item/CS_URS_2025_02/978015371"/>
    <hyperlink ref="F534" r:id="rId72" display="https://podminky.urs.cz/item/CS_URS_2025_02/978059641"/>
    <hyperlink ref="F542" r:id="rId73" display="https://podminky.urs.cz/item/CS_URS_2025_02/997013153"/>
    <hyperlink ref="F544" r:id="rId74" display="https://podminky.urs.cz/item/CS_URS_2025_02/997013501"/>
    <hyperlink ref="F546" r:id="rId75" display="https://podminky.urs.cz/item/CS_URS_2025_02/997013509"/>
    <hyperlink ref="F548" r:id="rId76" display="https://podminky.urs.cz/item/CS_URS_2025_02/997013631"/>
    <hyperlink ref="F551" r:id="rId77" display="https://podminky.urs.cz/item/CS_URS_2025_02/998011009"/>
    <hyperlink ref="F556" r:id="rId78" display="https://podminky.urs.cz/item/CS_URS_2025_02/712340831"/>
    <hyperlink ref="F563" r:id="rId79" display="https://podminky.urs.cz/item/CS_URS_2025_02/712341559"/>
    <hyperlink ref="F571" r:id="rId80" display="https://podminky.urs.cz/item/CS_URS_2025_02/712361701"/>
    <hyperlink ref="F578" r:id="rId81" display="https://podminky.urs.cz/item/CS_URS_2025_02/712363081"/>
    <hyperlink ref="F586" r:id="rId82" display="https://podminky.urs.cz/item/CS_URS_2025_02/712363103"/>
    <hyperlink ref="F594" r:id="rId83" display="https://podminky.urs.cz/item/CS_URS_2025_02/712363352"/>
    <hyperlink ref="F601" r:id="rId84" display="https://podminky.urs.cz/item/CS_URS_2025_02/712363353"/>
    <hyperlink ref="F608" r:id="rId85" display="https://podminky.urs.cz/item/CS_URS_2025_02/712363358"/>
    <hyperlink ref="F612" r:id="rId86" display="https://podminky.urs.cz/item/CS_URS_2025_02/712391171"/>
    <hyperlink ref="F624" r:id="rId87" display="https://podminky.urs.cz/item/CS_URS_2025_02/712771101"/>
    <hyperlink ref="F631" r:id="rId88" display="https://podminky.urs.cz/item/CS_URS_2025_02/712771201"/>
    <hyperlink ref="F638" r:id="rId89" display="https://podminky.urs.cz/item/CS_URS_2025_02/712771401"/>
    <hyperlink ref="F643" r:id="rId90" display="https://podminky.urs.cz/item/CS_URS_2025_02/712771531"/>
    <hyperlink ref="F646" r:id="rId91" display="https://podminky.urs.cz/item/CS_URS_2025_02/998712112"/>
    <hyperlink ref="F649" r:id="rId92" display="https://podminky.urs.cz/item/CS_URS_2025_02/713140841"/>
    <hyperlink ref="F653" r:id="rId93" display="https://podminky.urs.cz/item/CS_URS_2025_02/713141131"/>
    <hyperlink ref="F658" r:id="rId94" display="https://podminky.urs.cz/item/CS_URS_2025_02/713141151"/>
    <hyperlink ref="F669" r:id="rId95" display="https://podminky.urs.cz/item/CS_URS_2025_02/713141152"/>
    <hyperlink ref="F674" r:id="rId96" display="https://podminky.urs.cz/item/CS_URS_2025_02/713191321"/>
    <hyperlink ref="F677" r:id="rId97" display="https://podminky.urs.cz/item/CS_URS_2025_02/998713112"/>
    <hyperlink ref="F680" r:id="rId98" display="https://podminky.urs.cz/item/CS_URS_2025_02/721210822"/>
    <hyperlink ref="F682" r:id="rId99" display="https://podminky.urs.cz/item/CS_URS_2025_02/721273153"/>
    <hyperlink ref="F684" r:id="rId100" display="https://podminky.urs.cz/item/CS_URS_2025_02/998721112"/>
    <hyperlink ref="F693" r:id="rId101" display="https://podminky.urs.cz/item/CS_URS_2025_02/998725202"/>
    <hyperlink ref="F696" r:id="rId102" display="https://podminky.urs.cz/item/CS_URS_2025_02/761611111"/>
    <hyperlink ref="F698" r:id="rId103" display="https://podminky.urs.cz/item/CS_URS_2025_02/998761112"/>
    <hyperlink ref="F701" r:id="rId104" display="https://podminky.urs.cz/item/CS_URS_2025_02/762341036"/>
    <hyperlink ref="F705" r:id="rId105" display="https://podminky.urs.cz/item/CS_URS_2025_02/762341811"/>
    <hyperlink ref="F709" r:id="rId106" display="https://podminky.urs.cz/item/CS_URS_2025_02/762342214"/>
    <hyperlink ref="F714" r:id="rId107" display="https://podminky.urs.cz/item/CS_URS_2025_02/762711820"/>
    <hyperlink ref="F718" r:id="rId108" display="https://podminky.urs.cz/item/CS_URS_2025_02/762841110"/>
    <hyperlink ref="F723" r:id="rId109" display="https://podminky.urs.cz/item/CS_URS_2025_02/998762112"/>
    <hyperlink ref="F726" r:id="rId110" display="https://podminky.urs.cz/item/CS_URS_2025_02/763111333"/>
    <hyperlink ref="F731" r:id="rId111" display="https://podminky.urs.cz/item/CS_URS_2025_02/763111343"/>
    <hyperlink ref="F736" r:id="rId112" display="https://podminky.urs.cz/item/CS_URS_2025_02/763111313"/>
    <hyperlink ref="F744" r:id="rId113" display="https://podminky.urs.cz/item/CS_URS_2025_02/763111417"/>
    <hyperlink ref="F749" r:id="rId114" display="https://podminky.urs.cz/item/CS_URS_2025_02/763111426"/>
    <hyperlink ref="F754" r:id="rId115" display="https://podminky.urs.cz/item/CS_URS_2025_02/763113343"/>
    <hyperlink ref="F759" r:id="rId116" display="https://podminky.urs.cz/item/CS_URS_2025_02/763111811"/>
    <hyperlink ref="F765" r:id="rId117" display="https://podminky.urs.cz/item/CS_URS_2025_02/763111812"/>
    <hyperlink ref="F769" r:id="rId118" display="https://podminky.urs.cz/item/CS_URS_2025_02/763121411"/>
    <hyperlink ref="F773" r:id="rId119" display="https://podminky.urs.cz/item/CS_URS_2025_02/763121423"/>
    <hyperlink ref="F778" r:id="rId120" display="https://podminky.urs.cz/item/CS_URS_2025_02/763121463"/>
    <hyperlink ref="F786" r:id="rId121" display="https://podminky.urs.cz/item/CS_URS_2025_02/763122812"/>
    <hyperlink ref="F791" r:id="rId122" display="https://podminky.urs.cz/item/CS_URS_2025_02/763132121"/>
    <hyperlink ref="F800" r:id="rId123" display="https://podminky.urs.cz/item/CS_URS_2025_02/763135102"/>
    <hyperlink ref="F807" r:id="rId124" display="https://podminky.urs.cz/item/CS_URS_2025_02/763135812"/>
    <hyperlink ref="F811" r:id="rId125" display="https://podminky.urs.cz/item/CS_URS_2025_02/763164536"/>
    <hyperlink ref="F815" r:id="rId126" display="https://podminky.urs.cz/item/CS_URS_2025_02/763164718"/>
    <hyperlink ref="F820" r:id="rId127" display="https://podminky.urs.cz/item/CS_URS_2025_02/76317241R"/>
    <hyperlink ref="F823" r:id="rId128" display="https://podminky.urs.cz/item/CS_URS_2025_02/76317242R"/>
    <hyperlink ref="F826" r:id="rId129" display="https://podminky.urs.cz/item/CS_URS_2025_02/763431801"/>
    <hyperlink ref="F832" r:id="rId130" display="https://podminky.urs.cz/item/CS_URS_2025_02/998763113"/>
    <hyperlink ref="F835" r:id="rId131" display="https://podminky.urs.cz/item/CS_URS_2025_02/764002841"/>
    <hyperlink ref="F840" r:id="rId132" display="https://podminky.urs.cz/item/CS_URS_2025_02/764002851"/>
    <hyperlink ref="F845" r:id="rId133" display="https://podminky.urs.cz/item/CS_URS_2025_02/764004801"/>
    <hyperlink ref="F847" r:id="rId134" display="https://podminky.urs.cz/item/CS_URS_2025_02/764004861"/>
    <hyperlink ref="F851" r:id="rId135" display="https://podminky.urs.cz/item/CS_URS_2025_02/764226444"/>
    <hyperlink ref="F865" r:id="rId136" display="https://podminky.urs.cz/item/CS_URS_2025_02/764244406"/>
    <hyperlink ref="F869" r:id="rId137" display="https://podminky.urs.cz/item/CS_URS_2025_02/764244407"/>
    <hyperlink ref="F873" r:id="rId138" display="https://podminky.urs.cz/item/CS_URS_2025_02/764244411"/>
    <hyperlink ref="F877" r:id="rId139" display="https://podminky.urs.cz/item/CS_URS_2025_02/764541405"/>
    <hyperlink ref="F879" r:id="rId140" display="https://podminky.urs.cz/item/CS_URS_2025_02/764541446"/>
    <hyperlink ref="F881" r:id="rId141" display="https://podminky.urs.cz/item/CS_URS_2025_02/764548423"/>
    <hyperlink ref="F883" r:id="rId142" display="https://podminky.urs.cz/item/CS_URS_2025_02/998764112"/>
    <hyperlink ref="F886" r:id="rId143" display="https://podminky.urs.cz/item/CS_URS_2025_02/766111820"/>
    <hyperlink ref="F890" r:id="rId144" display="https://podminky.urs.cz/item/CS_URS_2025_02/766411811"/>
    <hyperlink ref="F895" r:id="rId145" display="https://podminky.urs.cz/item/CS_URS_2025_02/766411821"/>
    <hyperlink ref="F900" r:id="rId146" display="https://podminky.urs.cz/item/CS_URS_2025_02/766421821"/>
    <hyperlink ref="F905" r:id="rId147" display="https://podminky.urs.cz/item/CS_URS_2025_02/766622132"/>
    <hyperlink ref="F909" r:id="rId148" display="https://podminky.urs.cz/item/CS_URS_2025_02/766622136"/>
    <hyperlink ref="F923" r:id="rId149" display="https://podminky.urs.cz/item/CS_URS_2025_02/766622217"/>
    <hyperlink ref="F932" r:id="rId150" display="https://podminky.urs.cz/item/CS_URS_2025_02/766660001"/>
    <hyperlink ref="F944" r:id="rId151" display="https://podminky.urs.cz/item/CS_URS_2025_02/766660002"/>
    <hyperlink ref="F953" r:id="rId152" display="https://podminky.urs.cz/item/CS_URS_2025_02/766660012"/>
    <hyperlink ref="F958" r:id="rId153" display="https://podminky.urs.cz/item/CS_URS_2025_02/766660021"/>
    <hyperlink ref="F966" r:id="rId154" display="https://podminky.urs.cz/item/CS_URS_2025_02/766660022"/>
    <hyperlink ref="F974" r:id="rId155" display="https://podminky.urs.cz/item/CS_URS_2025_02/766660451"/>
    <hyperlink ref="F977" r:id="rId156" display="https://podminky.urs.cz/item/CS_URS_2025_02/766660713"/>
    <hyperlink ref="F980" r:id="rId157" display="https://podminky.urs.cz/item/CS_URS_2025_02/766660717"/>
    <hyperlink ref="F993" r:id="rId158" display="https://podminky.urs.cz/item/CS_URS_2025_02/766660720"/>
    <hyperlink ref="F996" r:id="rId159" display="https://podminky.urs.cz/item/CS_URS_2025_02/766660734"/>
    <hyperlink ref="F999" r:id="rId160" display="https://podminky.urs.cz/item/CS_URS_2025_02/766691912"/>
    <hyperlink ref="F1004" r:id="rId161" display="https://podminky.urs.cz/item/CS_URS_2025_02/766691914"/>
    <hyperlink ref="F1017" r:id="rId162" display="https://podminky.urs.cz/item/CS_URS_2025_02/766691915"/>
    <hyperlink ref="F1022" r:id="rId163" display="https://podminky.urs.cz/item/CS_URS_2025_02/766691921"/>
    <hyperlink ref="F1027" r:id="rId164" display="https://podminky.urs.cz/item/CS_URS_2025_02/766691922"/>
    <hyperlink ref="F1033" r:id="rId165" display="https://podminky.urs.cz/item/CS_URS_2025_02/766691925"/>
    <hyperlink ref="F1040" r:id="rId166" display="https://podminky.urs.cz/item/CS_URS_2025_02/766695213"/>
    <hyperlink ref="F1044" r:id="rId167" display="https://podminky.urs.cz/item/CS_URS_2025_02/766695233"/>
    <hyperlink ref="F1048" r:id="rId168" display="https://podminky.urs.cz/item/CS_URS_2025_02/998766112"/>
    <hyperlink ref="F1053" r:id="rId169" display="https://podminky.urs.cz/item/CS_URS_2025_02/767221001"/>
    <hyperlink ref="F1056" r:id="rId170" display="https://podminky.urs.cz/item/CS_URS_2025_02/767391112"/>
    <hyperlink ref="F1061" r:id="rId171" display="https://podminky.urs.cz/item/CS_URS_2025_02/767391113"/>
    <hyperlink ref="F1066" r:id="rId172" display="https://podminky.urs.cz/item/CS_URS_2025_02/767416212"/>
    <hyperlink ref="F1075" r:id="rId173" display="https://podminky.urs.cz/item/CS_URS_2025_02/767416822"/>
    <hyperlink ref="F1081" r:id="rId174" display="https://podminky.urs.cz/item/CS_URS_2025_02/767531215"/>
    <hyperlink ref="F1086" r:id="rId175" display="https://podminky.urs.cz/item/CS_URS_2025_02/767581801"/>
    <hyperlink ref="F1090" r:id="rId176" display="https://podminky.urs.cz/item/CS_URS_2025_02/767640111"/>
    <hyperlink ref="F1093" r:id="rId177" display="https://podminky.urs.cz/item/CS_URS_2025_02/767661811"/>
    <hyperlink ref="F1098" r:id="rId178" display="https://podminky.urs.cz/item/CS_URS_2025_02/767662110"/>
    <hyperlink ref="F1110" r:id="rId179" display="https://podminky.urs.cz/item/CS_URS_2025_02/767810811"/>
    <hyperlink ref="F1114" r:id="rId180" display="https://podminky.urs.cz/item/CS_URS_2025_02/767833802"/>
    <hyperlink ref="F1120" r:id="rId181" display="https://podminky.urs.cz/item/CS_URS_2025_02/767996701"/>
    <hyperlink ref="F1124" r:id="rId182" display="https://podminky.urs.cz/item/CS_URS_2025_02/767996803"/>
    <hyperlink ref="F1129" r:id="rId183" display="https://podminky.urs.cz/item/CS_URS_2025_02/998767202"/>
    <hyperlink ref="F1132" r:id="rId184" display="https://podminky.urs.cz/item/CS_URS_2025_02/771111011"/>
    <hyperlink ref="F1134" r:id="rId185" display="https://podminky.urs.cz/item/CS_URS_2025_02/771121011"/>
    <hyperlink ref="F1136" r:id="rId186" display="https://podminky.urs.cz/item/CS_URS_2025_02/771151022"/>
    <hyperlink ref="F1138" r:id="rId187" display="https://podminky.urs.cz/item/CS_URS_2025_02/771473810"/>
    <hyperlink ref="F1144" r:id="rId188" display="https://podminky.urs.cz/item/CS_URS_2025_02/771474112"/>
    <hyperlink ref="F1153" r:id="rId189" display="https://podminky.urs.cz/item/CS_URS_2025_02/771573810"/>
    <hyperlink ref="F1159" r:id="rId190" display="https://podminky.urs.cz/item/CS_URS_2025_01/771574112"/>
    <hyperlink ref="F1168" r:id="rId191" display="https://podminky.urs.cz/item/CS_URS_2025_02/998771112"/>
    <hyperlink ref="F1171" r:id="rId192" display="https://podminky.urs.cz/item/CS_URS_2025_02/776111311"/>
    <hyperlink ref="F1175" r:id="rId193" display="https://podminky.urs.cz/item/CS_URS_2025_02/776121112"/>
    <hyperlink ref="F1177" r:id="rId194" display="https://podminky.urs.cz/item/CS_URS_2025_02/776141122"/>
    <hyperlink ref="F1179" r:id="rId195" display="https://podminky.urs.cz/item/CS_URS_2025_02/776201811"/>
    <hyperlink ref="F1185" r:id="rId196" display="https://podminky.urs.cz/item/CS_URS_2025_02/776201814"/>
    <hyperlink ref="F1191" r:id="rId197" display="https://podminky.urs.cz/item/CS_URS_2025_02/776211111"/>
    <hyperlink ref="F1199" r:id="rId198" display="https://podminky.urs.cz/item/CS_URS_2025_02/776221111"/>
    <hyperlink ref="F1207" r:id="rId199" display="https://podminky.urs.cz/item/CS_URS_2025_02/776231111"/>
    <hyperlink ref="F1215" r:id="rId200" display="https://podminky.urs.cz/item/CS_URS_2025_02/776410811"/>
    <hyperlink ref="F1226" r:id="rId201" display="https://podminky.urs.cz/item/CS_URS_2025_02/776421111"/>
    <hyperlink ref="F1244" r:id="rId202" display="https://podminky.urs.cz/item/CS_URS_2025_02/776421311"/>
    <hyperlink ref="F1251" r:id="rId203" display="https://podminky.urs.cz/item/CS_URS_2025_02/776421312"/>
    <hyperlink ref="F1258" r:id="rId204" display="https://podminky.urs.cz/item/CS_URS_2025_02/998776112"/>
    <hyperlink ref="F1261" r:id="rId205" display="https://podminky.urs.cz/item/CS_URS_2025_02/781111011"/>
    <hyperlink ref="F1263" r:id="rId206" display="https://podminky.urs.cz/item/CS_URS_2025_02/781121011"/>
    <hyperlink ref="F1265" r:id="rId207" display="https://podminky.urs.cz/item/CS_URS_2025_02/781474114"/>
    <hyperlink ref="F1280" r:id="rId208" display="https://podminky.urs.cz/item/CS_URS_2025_02/781733810"/>
    <hyperlink ref="F1287" r:id="rId209" display="https://podminky.urs.cz/item/CS_URS_2025_02/998781112"/>
    <hyperlink ref="F1290" r:id="rId210" display="https://podminky.urs.cz/item/CS_URS_2025_02/784171121"/>
    <hyperlink ref="F1297" r:id="rId211" display="https://podminky.urs.cz/item/CS_URS_2025_02/784181121"/>
    <hyperlink ref="F1299" r:id="rId212" display="https://podminky.urs.cz/item/CS_URS_2025_02/784211101"/>
    <hyperlink ref="F1316" r:id="rId213" display="https://podminky.urs.cz/item/CS_URS_2025_02/787100811"/>
    <hyperlink ref="F1322" r:id="rId214" display="https://podminky.urs.cz/item/CS_URS_2025_01/020001000"/>
    <hyperlink ref="F1325" r:id="rId215" display="https://podminky.urs.cz/item/CS_URS_2025_01/030001000"/>
    <hyperlink ref="F1329" r:id="rId216" display="https://podminky.urs.cz/item/CS_URS_2025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1983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24. 4. 2025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>00266027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Litvínov</v>
      </c>
      <c r="F15" s="38"/>
      <c r="G15" s="38"/>
      <c r="H15" s="38"/>
      <c r="I15" s="150" t="s">
        <v>28</v>
      </c>
      <c r="J15" s="141" t="str">
        <f>IF('Rekapitulace stavby'!AN11="","",'Rekapitulace stavby'!AN11)</f>
        <v>CZ00266027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ROUND((SUM(BE128:BE358)),  2)</f>
        <v>0</v>
      </c>
      <c r="G33" s="38"/>
      <c r="H33" s="38"/>
      <c r="I33" s="164">
        <v>0.20999999999999999</v>
      </c>
      <c r="J33" s="163">
        <f>ROUND(((SUM(BE128:BE358))*I33),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ROUND((SUM(BF128:BF358)),  2)</f>
        <v>0</v>
      </c>
      <c r="G34" s="38"/>
      <c r="H34" s="38"/>
      <c r="I34" s="164">
        <v>0.12</v>
      </c>
      <c r="J34" s="163">
        <f>ROUND(((SUM(BF128:BF358))*I34),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ROUND((SUM(BG128:BG358)),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ROUND((SUM(BH128:BH358)),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ROUND((SUM(BI128:BI358)),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Objekt4 - ZTI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9" customFormat="1" ht="24.96" customHeight="1">
      <c r="A97" s="9"/>
      <c r="B97" s="188"/>
      <c r="C97" s="189"/>
      <c r="D97" s="190" t="s">
        <v>1984</v>
      </c>
      <c r="E97" s="191"/>
      <c r="F97" s="191"/>
      <c r="G97" s="191"/>
      <c r="H97" s="191"/>
      <c r="I97" s="191"/>
      <c r="J97" s="192">
        <f>J129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8"/>
      <c r="C98" s="189"/>
      <c r="D98" s="190" t="s">
        <v>1985</v>
      </c>
      <c r="E98" s="191"/>
      <c r="F98" s="191"/>
      <c r="G98" s="191"/>
      <c r="H98" s="191"/>
      <c r="I98" s="191"/>
      <c r="J98" s="192">
        <f>J136</f>
        <v>0</v>
      </c>
      <c r="K98" s="189"/>
      <c r="L98" s="19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8"/>
      <c r="C99" s="189"/>
      <c r="D99" s="190" t="s">
        <v>1986</v>
      </c>
      <c r="E99" s="191"/>
      <c r="F99" s="191"/>
      <c r="G99" s="191"/>
      <c r="H99" s="191"/>
      <c r="I99" s="191"/>
      <c r="J99" s="192">
        <f>J151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1987</v>
      </c>
      <c r="E100" s="191"/>
      <c r="F100" s="191"/>
      <c r="G100" s="191"/>
      <c r="H100" s="191"/>
      <c r="I100" s="191"/>
      <c r="J100" s="192">
        <f>J163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8"/>
      <c r="C101" s="189"/>
      <c r="D101" s="190" t="s">
        <v>1988</v>
      </c>
      <c r="E101" s="191"/>
      <c r="F101" s="191"/>
      <c r="G101" s="191"/>
      <c r="H101" s="191"/>
      <c r="I101" s="191"/>
      <c r="J101" s="192">
        <f>J180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8"/>
      <c r="C102" s="189"/>
      <c r="D102" s="190" t="s">
        <v>1989</v>
      </c>
      <c r="E102" s="191"/>
      <c r="F102" s="191"/>
      <c r="G102" s="191"/>
      <c r="H102" s="191"/>
      <c r="I102" s="191"/>
      <c r="J102" s="192">
        <f>J193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8"/>
      <c r="C103" s="189"/>
      <c r="D103" s="190" t="s">
        <v>1990</v>
      </c>
      <c r="E103" s="191"/>
      <c r="F103" s="191"/>
      <c r="G103" s="191"/>
      <c r="H103" s="191"/>
      <c r="I103" s="191"/>
      <c r="J103" s="192">
        <f>J201</f>
        <v>0</v>
      </c>
      <c r="K103" s="189"/>
      <c r="L103" s="19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8"/>
      <c r="C104" s="189"/>
      <c r="D104" s="190" t="s">
        <v>1991</v>
      </c>
      <c r="E104" s="191"/>
      <c r="F104" s="191"/>
      <c r="G104" s="191"/>
      <c r="H104" s="191"/>
      <c r="I104" s="191"/>
      <c r="J104" s="192">
        <f>J220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8"/>
      <c r="C105" s="189"/>
      <c r="D105" s="190" t="s">
        <v>1992</v>
      </c>
      <c r="E105" s="191"/>
      <c r="F105" s="191"/>
      <c r="G105" s="191"/>
      <c r="H105" s="191"/>
      <c r="I105" s="191"/>
      <c r="J105" s="192">
        <f>J262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8"/>
      <c r="C106" s="189"/>
      <c r="D106" s="190" t="s">
        <v>1993</v>
      </c>
      <c r="E106" s="191"/>
      <c r="F106" s="191"/>
      <c r="G106" s="191"/>
      <c r="H106" s="191"/>
      <c r="I106" s="191"/>
      <c r="J106" s="192">
        <f>J309</f>
        <v>0</v>
      </c>
      <c r="K106" s="189"/>
      <c r="L106" s="19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8"/>
      <c r="C107" s="189"/>
      <c r="D107" s="190" t="s">
        <v>1994</v>
      </c>
      <c r="E107" s="191"/>
      <c r="F107" s="191"/>
      <c r="G107" s="191"/>
      <c r="H107" s="191"/>
      <c r="I107" s="191"/>
      <c r="J107" s="192">
        <f>J313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8"/>
      <c r="C108" s="189"/>
      <c r="D108" s="190" t="s">
        <v>1995</v>
      </c>
      <c r="E108" s="191"/>
      <c r="F108" s="191"/>
      <c r="G108" s="191"/>
      <c r="H108" s="191"/>
      <c r="I108" s="191"/>
      <c r="J108" s="192">
        <f>J352</f>
        <v>0</v>
      </c>
      <c r="K108" s="189"/>
      <c r="L108" s="19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156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83" t="str">
        <f>E7</f>
        <v>Adaptace MěÚ Litvínov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119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Objekt4 - ZTI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24. 4. 2025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>Město Litvínov</v>
      </c>
      <c r="G124" s="40"/>
      <c r="H124" s="40"/>
      <c r="I124" s="32" t="s">
        <v>32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30</v>
      </c>
      <c r="D125" s="40"/>
      <c r="E125" s="40"/>
      <c r="F125" s="27" t="str">
        <f>IF(E18="","",E18)</f>
        <v>Vyplň údaj</v>
      </c>
      <c r="G125" s="40"/>
      <c r="H125" s="40"/>
      <c r="I125" s="32" t="s">
        <v>34</v>
      </c>
      <c r="J125" s="36" t="str">
        <f>E24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9"/>
      <c r="B127" s="200"/>
      <c r="C127" s="201" t="s">
        <v>157</v>
      </c>
      <c r="D127" s="202" t="s">
        <v>61</v>
      </c>
      <c r="E127" s="202" t="s">
        <v>57</v>
      </c>
      <c r="F127" s="202" t="s">
        <v>58</v>
      </c>
      <c r="G127" s="202" t="s">
        <v>158</v>
      </c>
      <c r="H127" s="202" t="s">
        <v>159</v>
      </c>
      <c r="I127" s="202" t="s">
        <v>160</v>
      </c>
      <c r="J127" s="202" t="s">
        <v>123</v>
      </c>
      <c r="K127" s="203" t="s">
        <v>161</v>
      </c>
      <c r="L127" s="204"/>
      <c r="M127" s="100" t="s">
        <v>1</v>
      </c>
      <c r="N127" s="101" t="s">
        <v>40</v>
      </c>
      <c r="O127" s="101" t="s">
        <v>162</v>
      </c>
      <c r="P127" s="101" t="s">
        <v>163</v>
      </c>
      <c r="Q127" s="101" t="s">
        <v>164</v>
      </c>
      <c r="R127" s="101" t="s">
        <v>165</v>
      </c>
      <c r="S127" s="101" t="s">
        <v>166</v>
      </c>
      <c r="T127" s="102" t="s">
        <v>167</v>
      </c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="2" customFormat="1" ht="22.8" customHeight="1">
      <c r="A128" s="38"/>
      <c r="B128" s="39"/>
      <c r="C128" s="107" t="s">
        <v>168</v>
      </c>
      <c r="D128" s="40"/>
      <c r="E128" s="40"/>
      <c r="F128" s="40"/>
      <c r="G128" s="40"/>
      <c r="H128" s="40"/>
      <c r="I128" s="40"/>
      <c r="J128" s="205">
        <f>BK128</f>
        <v>0</v>
      </c>
      <c r="K128" s="40"/>
      <c r="L128" s="44"/>
      <c r="M128" s="103"/>
      <c r="N128" s="206"/>
      <c r="O128" s="104"/>
      <c r="P128" s="207">
        <f>P129+P136+P151+P163+P180+P193+P201+P220+P262+P309+P313+P352</f>
        <v>0</v>
      </c>
      <c r="Q128" s="104"/>
      <c r="R128" s="207">
        <f>R129+R136+R151+R163+R180+R193+R201+R220+R262+R309+R313+R352</f>
        <v>0</v>
      </c>
      <c r="S128" s="104"/>
      <c r="T128" s="208">
        <f>T129+T136+T151+T163+T180+T193+T201+T220+T262+T309+T313+T352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125</v>
      </c>
      <c r="BK128" s="209">
        <f>BK129+BK136+BK151+BK163+BK180+BK193+BK201+BK220+BK262+BK309+BK313+BK352</f>
        <v>0</v>
      </c>
    </row>
    <row r="129" s="12" customFormat="1" ht="25.92" customHeight="1">
      <c r="A129" s="12"/>
      <c r="B129" s="210"/>
      <c r="C129" s="211"/>
      <c r="D129" s="212" t="s">
        <v>75</v>
      </c>
      <c r="E129" s="213" t="s">
        <v>76</v>
      </c>
      <c r="F129" s="213" t="s">
        <v>1996</v>
      </c>
      <c r="G129" s="211"/>
      <c r="H129" s="211"/>
      <c r="I129" s="214"/>
      <c r="J129" s="215">
        <f>BK129</f>
        <v>0</v>
      </c>
      <c r="K129" s="211"/>
      <c r="L129" s="216"/>
      <c r="M129" s="217"/>
      <c r="N129" s="218"/>
      <c r="O129" s="218"/>
      <c r="P129" s="219">
        <f>SUM(P130:P135)</f>
        <v>0</v>
      </c>
      <c r="Q129" s="218"/>
      <c r="R129" s="219">
        <f>SUM(R130:R135)</f>
        <v>0</v>
      </c>
      <c r="S129" s="218"/>
      <c r="T129" s="220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84</v>
      </c>
      <c r="AT129" s="222" t="s">
        <v>75</v>
      </c>
      <c r="AU129" s="222" t="s">
        <v>76</v>
      </c>
      <c r="AY129" s="221" t="s">
        <v>171</v>
      </c>
      <c r="BK129" s="223">
        <f>SUM(BK130:BK135)</f>
        <v>0</v>
      </c>
    </row>
    <row r="130" s="2" customFormat="1" ht="16.5" customHeight="1">
      <c r="A130" s="38"/>
      <c r="B130" s="39"/>
      <c r="C130" s="226" t="s">
        <v>76</v>
      </c>
      <c r="D130" s="226" t="s">
        <v>173</v>
      </c>
      <c r="E130" s="227" t="s">
        <v>1997</v>
      </c>
      <c r="F130" s="228" t="s">
        <v>1998</v>
      </c>
      <c r="G130" s="229" t="s">
        <v>269</v>
      </c>
      <c r="H130" s="230">
        <v>1</v>
      </c>
      <c r="I130" s="231"/>
      <c r="J130" s="232">
        <f>ROUND(I130*H130,2)</f>
        <v>0</v>
      </c>
      <c r="K130" s="228" t="s">
        <v>1999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178</v>
      </c>
      <c r="AT130" s="237" t="s">
        <v>173</v>
      </c>
      <c r="AU130" s="237" t="s">
        <v>84</v>
      </c>
      <c r="AY130" s="17" t="s">
        <v>171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84</v>
      </c>
      <c r="BK130" s="238">
        <f>ROUND(I130*H130,2)</f>
        <v>0</v>
      </c>
      <c r="BL130" s="17" t="s">
        <v>178</v>
      </c>
      <c r="BM130" s="237" t="s">
        <v>86</v>
      </c>
    </row>
    <row r="131" s="2" customFormat="1" ht="24.15" customHeight="1">
      <c r="A131" s="38"/>
      <c r="B131" s="39"/>
      <c r="C131" s="226" t="s">
        <v>76</v>
      </c>
      <c r="D131" s="226" t="s">
        <v>173</v>
      </c>
      <c r="E131" s="227" t="s">
        <v>2000</v>
      </c>
      <c r="F131" s="228" t="s">
        <v>2001</v>
      </c>
      <c r="G131" s="229" t="s">
        <v>269</v>
      </c>
      <c r="H131" s="230">
        <v>1</v>
      </c>
      <c r="I131" s="231"/>
      <c r="J131" s="232">
        <f>ROUND(I131*H131,2)</f>
        <v>0</v>
      </c>
      <c r="K131" s="228" t="s">
        <v>1999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178</v>
      </c>
      <c r="AT131" s="237" t="s">
        <v>173</v>
      </c>
      <c r="AU131" s="237" t="s">
        <v>84</v>
      </c>
      <c r="AY131" s="17" t="s">
        <v>171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84</v>
      </c>
      <c r="BK131" s="238">
        <f>ROUND(I131*H131,2)</f>
        <v>0</v>
      </c>
      <c r="BL131" s="17" t="s">
        <v>178</v>
      </c>
      <c r="BM131" s="237" t="s">
        <v>178</v>
      </c>
    </row>
    <row r="132" s="2" customFormat="1" ht="16.5" customHeight="1">
      <c r="A132" s="38"/>
      <c r="B132" s="39"/>
      <c r="C132" s="226" t="s">
        <v>76</v>
      </c>
      <c r="D132" s="226" t="s">
        <v>173</v>
      </c>
      <c r="E132" s="227" t="s">
        <v>2002</v>
      </c>
      <c r="F132" s="228" t="s">
        <v>2003</v>
      </c>
      <c r="G132" s="229" t="s">
        <v>269</v>
      </c>
      <c r="H132" s="230">
        <v>1</v>
      </c>
      <c r="I132" s="231"/>
      <c r="J132" s="232">
        <f>ROUND(I132*H132,2)</f>
        <v>0</v>
      </c>
      <c r="K132" s="228" t="s">
        <v>1999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178</v>
      </c>
      <c r="AT132" s="237" t="s">
        <v>173</v>
      </c>
      <c r="AU132" s="237" t="s">
        <v>84</v>
      </c>
      <c r="AY132" s="17" t="s">
        <v>171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84</v>
      </c>
      <c r="BK132" s="238">
        <f>ROUND(I132*H132,2)</f>
        <v>0</v>
      </c>
      <c r="BL132" s="17" t="s">
        <v>178</v>
      </c>
      <c r="BM132" s="237" t="s">
        <v>193</v>
      </c>
    </row>
    <row r="133" s="2" customFormat="1" ht="21.75" customHeight="1">
      <c r="A133" s="38"/>
      <c r="B133" s="39"/>
      <c r="C133" s="226" t="s">
        <v>76</v>
      </c>
      <c r="D133" s="226" t="s">
        <v>173</v>
      </c>
      <c r="E133" s="227" t="s">
        <v>2004</v>
      </c>
      <c r="F133" s="228" t="s">
        <v>2005</v>
      </c>
      <c r="G133" s="229" t="s">
        <v>269</v>
      </c>
      <c r="H133" s="230">
        <v>1</v>
      </c>
      <c r="I133" s="231"/>
      <c r="J133" s="232">
        <f>ROUND(I133*H133,2)</f>
        <v>0</v>
      </c>
      <c r="K133" s="228" t="s">
        <v>1999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178</v>
      </c>
      <c r="AT133" s="237" t="s">
        <v>173</v>
      </c>
      <c r="AU133" s="237" t="s">
        <v>84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84</v>
      </c>
      <c r="BK133" s="238">
        <f>ROUND(I133*H133,2)</f>
        <v>0</v>
      </c>
      <c r="BL133" s="17" t="s">
        <v>178</v>
      </c>
      <c r="BM133" s="237" t="s">
        <v>205</v>
      </c>
    </row>
    <row r="134" s="2" customFormat="1" ht="24.15" customHeight="1">
      <c r="A134" s="38"/>
      <c r="B134" s="39"/>
      <c r="C134" s="226" t="s">
        <v>76</v>
      </c>
      <c r="D134" s="226" t="s">
        <v>173</v>
      </c>
      <c r="E134" s="227" t="s">
        <v>2006</v>
      </c>
      <c r="F134" s="228" t="s">
        <v>2007</v>
      </c>
      <c r="G134" s="229" t="s">
        <v>2008</v>
      </c>
      <c r="H134" s="230">
        <v>1</v>
      </c>
      <c r="I134" s="231"/>
      <c r="J134" s="232">
        <f>ROUND(I134*H134,2)</f>
        <v>0</v>
      </c>
      <c r="K134" s="228" t="s">
        <v>1999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178</v>
      </c>
      <c r="AT134" s="237" t="s">
        <v>173</v>
      </c>
      <c r="AU134" s="237" t="s">
        <v>84</v>
      </c>
      <c r="AY134" s="17" t="s">
        <v>171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84</v>
      </c>
      <c r="BK134" s="238">
        <f>ROUND(I134*H134,2)</f>
        <v>0</v>
      </c>
      <c r="BL134" s="17" t="s">
        <v>178</v>
      </c>
      <c r="BM134" s="237" t="s">
        <v>212</v>
      </c>
    </row>
    <row r="135" s="2" customFormat="1" ht="24.15" customHeight="1">
      <c r="A135" s="38"/>
      <c r="B135" s="39"/>
      <c r="C135" s="226" t="s">
        <v>76</v>
      </c>
      <c r="D135" s="226" t="s">
        <v>173</v>
      </c>
      <c r="E135" s="227" t="s">
        <v>2009</v>
      </c>
      <c r="F135" s="228" t="s">
        <v>2010</v>
      </c>
      <c r="G135" s="229" t="s">
        <v>269</v>
      </c>
      <c r="H135" s="230">
        <v>1</v>
      </c>
      <c r="I135" s="231"/>
      <c r="J135" s="232">
        <f>ROUND(I135*H135,2)</f>
        <v>0</v>
      </c>
      <c r="K135" s="228" t="s">
        <v>1999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178</v>
      </c>
      <c r="AT135" s="237" t="s">
        <v>173</v>
      </c>
      <c r="AU135" s="237" t="s">
        <v>84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84</v>
      </c>
      <c r="BK135" s="238">
        <f>ROUND(I135*H135,2)</f>
        <v>0</v>
      </c>
      <c r="BL135" s="17" t="s">
        <v>178</v>
      </c>
      <c r="BM135" s="237" t="s">
        <v>8</v>
      </c>
    </row>
    <row r="136" s="12" customFormat="1" ht="25.92" customHeight="1">
      <c r="A136" s="12"/>
      <c r="B136" s="210"/>
      <c r="C136" s="211"/>
      <c r="D136" s="212" t="s">
        <v>75</v>
      </c>
      <c r="E136" s="213" t="s">
        <v>2011</v>
      </c>
      <c r="F136" s="213" t="s">
        <v>2012</v>
      </c>
      <c r="G136" s="211"/>
      <c r="H136" s="211"/>
      <c r="I136" s="214"/>
      <c r="J136" s="215">
        <f>BK136</f>
        <v>0</v>
      </c>
      <c r="K136" s="211"/>
      <c r="L136" s="216"/>
      <c r="M136" s="217"/>
      <c r="N136" s="218"/>
      <c r="O136" s="218"/>
      <c r="P136" s="219">
        <f>SUM(P137:P150)</f>
        <v>0</v>
      </c>
      <c r="Q136" s="218"/>
      <c r="R136" s="219">
        <f>SUM(R137:R150)</f>
        <v>0</v>
      </c>
      <c r="S136" s="218"/>
      <c r="T136" s="220">
        <f>SUM(T137:T150)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84</v>
      </c>
      <c r="AT136" s="222" t="s">
        <v>75</v>
      </c>
      <c r="AU136" s="222" t="s">
        <v>76</v>
      </c>
      <c r="AY136" s="221" t="s">
        <v>171</v>
      </c>
      <c r="BK136" s="223">
        <f>SUM(BK137:BK150)</f>
        <v>0</v>
      </c>
    </row>
    <row r="137" s="2" customFormat="1" ht="44.25" customHeight="1">
      <c r="A137" s="38"/>
      <c r="B137" s="39"/>
      <c r="C137" s="226" t="s">
        <v>76</v>
      </c>
      <c r="D137" s="226" t="s">
        <v>173</v>
      </c>
      <c r="E137" s="227" t="s">
        <v>2013</v>
      </c>
      <c r="F137" s="228" t="s">
        <v>2014</v>
      </c>
      <c r="G137" s="229" t="s">
        <v>198</v>
      </c>
      <c r="H137" s="230">
        <v>14.4</v>
      </c>
      <c r="I137" s="231"/>
      <c r="J137" s="232">
        <f>ROUND(I137*H137,2)</f>
        <v>0</v>
      </c>
      <c r="K137" s="228" t="s">
        <v>1999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178</v>
      </c>
      <c r="AT137" s="237" t="s">
        <v>173</v>
      </c>
      <c r="AU137" s="237" t="s">
        <v>84</v>
      </c>
      <c r="AY137" s="17" t="s">
        <v>171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84</v>
      </c>
      <c r="BK137" s="238">
        <f>ROUND(I137*H137,2)</f>
        <v>0</v>
      </c>
      <c r="BL137" s="17" t="s">
        <v>178</v>
      </c>
      <c r="BM137" s="237" t="s">
        <v>221</v>
      </c>
    </row>
    <row r="138" s="2" customFormat="1" ht="44.25" customHeight="1">
      <c r="A138" s="38"/>
      <c r="B138" s="39"/>
      <c r="C138" s="226" t="s">
        <v>76</v>
      </c>
      <c r="D138" s="226" t="s">
        <v>173</v>
      </c>
      <c r="E138" s="227" t="s">
        <v>2015</v>
      </c>
      <c r="F138" s="228" t="s">
        <v>2016</v>
      </c>
      <c r="G138" s="229" t="s">
        <v>198</v>
      </c>
      <c r="H138" s="230">
        <v>22.300000000000001</v>
      </c>
      <c r="I138" s="231"/>
      <c r="J138" s="232">
        <f>ROUND(I138*H138,2)</f>
        <v>0</v>
      </c>
      <c r="K138" s="228" t="s">
        <v>1999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178</v>
      </c>
      <c r="AT138" s="237" t="s">
        <v>173</v>
      </c>
      <c r="AU138" s="237" t="s">
        <v>84</v>
      </c>
      <c r="AY138" s="17" t="s">
        <v>171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84</v>
      </c>
      <c r="BK138" s="238">
        <f>ROUND(I138*H138,2)</f>
        <v>0</v>
      </c>
      <c r="BL138" s="17" t="s">
        <v>178</v>
      </c>
      <c r="BM138" s="237" t="s">
        <v>227</v>
      </c>
    </row>
    <row r="139" s="2" customFormat="1" ht="24.15" customHeight="1">
      <c r="A139" s="38"/>
      <c r="B139" s="39"/>
      <c r="C139" s="226" t="s">
        <v>76</v>
      </c>
      <c r="D139" s="226" t="s">
        <v>173</v>
      </c>
      <c r="E139" s="227" t="s">
        <v>2017</v>
      </c>
      <c r="F139" s="228" t="s">
        <v>2018</v>
      </c>
      <c r="G139" s="229" t="s">
        <v>198</v>
      </c>
      <c r="H139" s="230">
        <v>22.300000000000001</v>
      </c>
      <c r="I139" s="231"/>
      <c r="J139" s="232">
        <f>ROUND(I139*H139,2)</f>
        <v>0</v>
      </c>
      <c r="K139" s="228" t="s">
        <v>1999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178</v>
      </c>
      <c r="AT139" s="237" t="s">
        <v>173</v>
      </c>
      <c r="AU139" s="237" t="s">
        <v>84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84</v>
      </c>
      <c r="BK139" s="238">
        <f>ROUND(I139*H139,2)</f>
        <v>0</v>
      </c>
      <c r="BL139" s="17" t="s">
        <v>178</v>
      </c>
      <c r="BM139" s="237" t="s">
        <v>232</v>
      </c>
    </row>
    <row r="140" s="2" customFormat="1" ht="24.15" customHeight="1">
      <c r="A140" s="38"/>
      <c r="B140" s="39"/>
      <c r="C140" s="226" t="s">
        <v>76</v>
      </c>
      <c r="D140" s="226" t="s">
        <v>173</v>
      </c>
      <c r="E140" s="227" t="s">
        <v>2019</v>
      </c>
      <c r="F140" s="228" t="s">
        <v>2020</v>
      </c>
      <c r="G140" s="229" t="s">
        <v>198</v>
      </c>
      <c r="H140" s="230">
        <v>10</v>
      </c>
      <c r="I140" s="231"/>
      <c r="J140" s="232">
        <f>ROUND(I140*H140,2)</f>
        <v>0</v>
      </c>
      <c r="K140" s="228" t="s">
        <v>1999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178</v>
      </c>
      <c r="AT140" s="237" t="s">
        <v>173</v>
      </c>
      <c r="AU140" s="237" t="s">
        <v>84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84</v>
      </c>
      <c r="BK140" s="238">
        <f>ROUND(I140*H140,2)</f>
        <v>0</v>
      </c>
      <c r="BL140" s="17" t="s">
        <v>178</v>
      </c>
      <c r="BM140" s="237" t="s">
        <v>237</v>
      </c>
    </row>
    <row r="141" s="2" customFormat="1" ht="24.15" customHeight="1">
      <c r="A141" s="38"/>
      <c r="B141" s="39"/>
      <c r="C141" s="226" t="s">
        <v>76</v>
      </c>
      <c r="D141" s="226" t="s">
        <v>173</v>
      </c>
      <c r="E141" s="227" t="s">
        <v>2021</v>
      </c>
      <c r="F141" s="228" t="s">
        <v>2022</v>
      </c>
      <c r="G141" s="229" t="s">
        <v>198</v>
      </c>
      <c r="H141" s="230">
        <v>3.2999999999999998</v>
      </c>
      <c r="I141" s="231"/>
      <c r="J141" s="232">
        <f>ROUND(I141*H141,2)</f>
        <v>0</v>
      </c>
      <c r="K141" s="228" t="s">
        <v>1999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178</v>
      </c>
      <c r="AT141" s="237" t="s">
        <v>173</v>
      </c>
      <c r="AU141" s="237" t="s">
        <v>84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84</v>
      </c>
      <c r="BK141" s="238">
        <f>ROUND(I141*H141,2)</f>
        <v>0</v>
      </c>
      <c r="BL141" s="17" t="s">
        <v>178</v>
      </c>
      <c r="BM141" s="237" t="s">
        <v>242</v>
      </c>
    </row>
    <row r="142" s="2" customFormat="1" ht="66.75" customHeight="1">
      <c r="A142" s="38"/>
      <c r="B142" s="39"/>
      <c r="C142" s="226" t="s">
        <v>76</v>
      </c>
      <c r="D142" s="226" t="s">
        <v>173</v>
      </c>
      <c r="E142" s="227" t="s">
        <v>2023</v>
      </c>
      <c r="F142" s="228" t="s">
        <v>2024</v>
      </c>
      <c r="G142" s="229" t="s">
        <v>198</v>
      </c>
      <c r="H142" s="230">
        <v>24</v>
      </c>
      <c r="I142" s="231"/>
      <c r="J142" s="232">
        <f>ROUND(I142*H142,2)</f>
        <v>0</v>
      </c>
      <c r="K142" s="228" t="s">
        <v>1999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178</v>
      </c>
      <c r="AT142" s="237" t="s">
        <v>173</v>
      </c>
      <c r="AU142" s="237" t="s">
        <v>84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84</v>
      </c>
      <c r="BK142" s="238">
        <f>ROUND(I142*H142,2)</f>
        <v>0</v>
      </c>
      <c r="BL142" s="17" t="s">
        <v>178</v>
      </c>
      <c r="BM142" s="237" t="s">
        <v>248</v>
      </c>
    </row>
    <row r="143" s="2" customFormat="1" ht="24.15" customHeight="1">
      <c r="A143" s="38"/>
      <c r="B143" s="39"/>
      <c r="C143" s="226" t="s">
        <v>76</v>
      </c>
      <c r="D143" s="226" t="s">
        <v>173</v>
      </c>
      <c r="E143" s="227" t="s">
        <v>2025</v>
      </c>
      <c r="F143" s="228" t="s">
        <v>2026</v>
      </c>
      <c r="G143" s="229" t="s">
        <v>231</v>
      </c>
      <c r="H143" s="230">
        <v>40.799999999999997</v>
      </c>
      <c r="I143" s="231"/>
      <c r="J143" s="232">
        <f>ROUND(I143*H143,2)</f>
        <v>0</v>
      </c>
      <c r="K143" s="228" t="s">
        <v>1999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178</v>
      </c>
      <c r="AT143" s="237" t="s">
        <v>173</v>
      </c>
      <c r="AU143" s="237" t="s">
        <v>84</v>
      </c>
      <c r="AY143" s="17" t="s">
        <v>171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84</v>
      </c>
      <c r="BK143" s="238">
        <f>ROUND(I143*H143,2)</f>
        <v>0</v>
      </c>
      <c r="BL143" s="17" t="s">
        <v>178</v>
      </c>
      <c r="BM143" s="237" t="s">
        <v>253</v>
      </c>
    </row>
    <row r="144" s="2" customFormat="1" ht="37.8" customHeight="1">
      <c r="A144" s="38"/>
      <c r="B144" s="39"/>
      <c r="C144" s="226" t="s">
        <v>76</v>
      </c>
      <c r="D144" s="226" t="s">
        <v>173</v>
      </c>
      <c r="E144" s="227" t="s">
        <v>2027</v>
      </c>
      <c r="F144" s="228" t="s">
        <v>2028</v>
      </c>
      <c r="G144" s="229" t="s">
        <v>198</v>
      </c>
      <c r="H144" s="230">
        <v>22.300000000000001</v>
      </c>
      <c r="I144" s="231"/>
      <c r="J144" s="232">
        <f>ROUND(I144*H144,2)</f>
        <v>0</v>
      </c>
      <c r="K144" s="228" t="s">
        <v>1999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178</v>
      </c>
      <c r="AT144" s="237" t="s">
        <v>173</v>
      </c>
      <c r="AU144" s="237" t="s">
        <v>84</v>
      </c>
      <c r="AY144" s="17" t="s">
        <v>171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84</v>
      </c>
      <c r="BK144" s="238">
        <f>ROUND(I144*H144,2)</f>
        <v>0</v>
      </c>
      <c r="BL144" s="17" t="s">
        <v>178</v>
      </c>
      <c r="BM144" s="237" t="s">
        <v>259</v>
      </c>
    </row>
    <row r="145" s="2" customFormat="1" ht="33" customHeight="1">
      <c r="A145" s="38"/>
      <c r="B145" s="39"/>
      <c r="C145" s="226" t="s">
        <v>76</v>
      </c>
      <c r="D145" s="226" t="s">
        <v>173</v>
      </c>
      <c r="E145" s="227" t="s">
        <v>2029</v>
      </c>
      <c r="F145" s="228" t="s">
        <v>2030</v>
      </c>
      <c r="G145" s="229" t="s">
        <v>198</v>
      </c>
      <c r="H145" s="230">
        <v>10</v>
      </c>
      <c r="I145" s="231"/>
      <c r="J145" s="232">
        <f>ROUND(I145*H145,2)</f>
        <v>0</v>
      </c>
      <c r="K145" s="228" t="s">
        <v>1999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178</v>
      </c>
      <c r="AT145" s="237" t="s">
        <v>173</v>
      </c>
      <c r="AU145" s="237" t="s">
        <v>84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84</v>
      </c>
      <c r="BK145" s="238">
        <f>ROUND(I145*H145,2)</f>
        <v>0</v>
      </c>
      <c r="BL145" s="17" t="s">
        <v>178</v>
      </c>
      <c r="BM145" s="237" t="s">
        <v>263</v>
      </c>
    </row>
    <row r="146" s="2" customFormat="1" ht="24.15" customHeight="1">
      <c r="A146" s="38"/>
      <c r="B146" s="39"/>
      <c r="C146" s="226" t="s">
        <v>76</v>
      </c>
      <c r="D146" s="226" t="s">
        <v>173</v>
      </c>
      <c r="E146" s="227" t="s">
        <v>2031</v>
      </c>
      <c r="F146" s="228" t="s">
        <v>2032</v>
      </c>
      <c r="G146" s="229" t="s">
        <v>198</v>
      </c>
      <c r="H146" s="230">
        <v>9.4000000000000004</v>
      </c>
      <c r="I146" s="231"/>
      <c r="J146" s="232">
        <f>ROUND(I146*H146,2)</f>
        <v>0</v>
      </c>
      <c r="K146" s="228" t="s">
        <v>1999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178</v>
      </c>
      <c r="AT146" s="237" t="s">
        <v>173</v>
      </c>
      <c r="AU146" s="237" t="s">
        <v>84</v>
      </c>
      <c r="AY146" s="17" t="s">
        <v>171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84</v>
      </c>
      <c r="BK146" s="238">
        <f>ROUND(I146*H146,2)</f>
        <v>0</v>
      </c>
      <c r="BL146" s="17" t="s">
        <v>178</v>
      </c>
      <c r="BM146" s="237" t="s">
        <v>271</v>
      </c>
    </row>
    <row r="147" s="2" customFormat="1" ht="24.15" customHeight="1">
      <c r="A147" s="38"/>
      <c r="B147" s="39"/>
      <c r="C147" s="226" t="s">
        <v>76</v>
      </c>
      <c r="D147" s="226" t="s">
        <v>173</v>
      </c>
      <c r="E147" s="227" t="s">
        <v>2033</v>
      </c>
      <c r="F147" s="228" t="s">
        <v>2034</v>
      </c>
      <c r="G147" s="229" t="s">
        <v>198</v>
      </c>
      <c r="H147" s="230">
        <v>27.300000000000001</v>
      </c>
      <c r="I147" s="231"/>
      <c r="J147" s="232">
        <f>ROUND(I147*H147,2)</f>
        <v>0</v>
      </c>
      <c r="K147" s="228" t="s">
        <v>1999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178</v>
      </c>
      <c r="AT147" s="237" t="s">
        <v>173</v>
      </c>
      <c r="AU147" s="237" t="s">
        <v>84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84</v>
      </c>
      <c r="BK147" s="238">
        <f>ROUND(I147*H147,2)</f>
        <v>0</v>
      </c>
      <c r="BL147" s="17" t="s">
        <v>178</v>
      </c>
      <c r="BM147" s="237" t="s">
        <v>275</v>
      </c>
    </row>
    <row r="148" s="2" customFormat="1" ht="24.15" customHeight="1">
      <c r="A148" s="38"/>
      <c r="B148" s="39"/>
      <c r="C148" s="226" t="s">
        <v>76</v>
      </c>
      <c r="D148" s="226" t="s">
        <v>173</v>
      </c>
      <c r="E148" s="227" t="s">
        <v>2035</v>
      </c>
      <c r="F148" s="228" t="s">
        <v>2036</v>
      </c>
      <c r="G148" s="229" t="s">
        <v>198</v>
      </c>
      <c r="H148" s="230">
        <v>27.300000000000001</v>
      </c>
      <c r="I148" s="231"/>
      <c r="J148" s="232">
        <f>ROUND(I148*H148,2)</f>
        <v>0</v>
      </c>
      <c r="K148" s="228" t="s">
        <v>1999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178</v>
      </c>
      <c r="AT148" s="237" t="s">
        <v>173</v>
      </c>
      <c r="AU148" s="237" t="s">
        <v>84</v>
      </c>
      <c r="AY148" s="17" t="s">
        <v>171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84</v>
      </c>
      <c r="BK148" s="238">
        <f>ROUND(I148*H148,2)</f>
        <v>0</v>
      </c>
      <c r="BL148" s="17" t="s">
        <v>178</v>
      </c>
      <c r="BM148" s="237" t="s">
        <v>281</v>
      </c>
    </row>
    <row r="149" s="2" customFormat="1" ht="21.75" customHeight="1">
      <c r="A149" s="38"/>
      <c r="B149" s="39"/>
      <c r="C149" s="226" t="s">
        <v>76</v>
      </c>
      <c r="D149" s="226" t="s">
        <v>173</v>
      </c>
      <c r="E149" s="227" t="s">
        <v>2037</v>
      </c>
      <c r="F149" s="228" t="s">
        <v>2038</v>
      </c>
      <c r="G149" s="229" t="s">
        <v>198</v>
      </c>
      <c r="H149" s="230">
        <v>27.300000000000001</v>
      </c>
      <c r="I149" s="231"/>
      <c r="J149" s="232">
        <f>ROUND(I149*H149,2)</f>
        <v>0</v>
      </c>
      <c r="K149" s="228" t="s">
        <v>1999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178</v>
      </c>
      <c r="AT149" s="237" t="s">
        <v>173</v>
      </c>
      <c r="AU149" s="237" t="s">
        <v>84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178</v>
      </c>
      <c r="BM149" s="237" t="s">
        <v>287</v>
      </c>
    </row>
    <row r="150" s="2" customFormat="1" ht="24.15" customHeight="1">
      <c r="A150" s="38"/>
      <c r="B150" s="39"/>
      <c r="C150" s="226" t="s">
        <v>76</v>
      </c>
      <c r="D150" s="226" t="s">
        <v>173</v>
      </c>
      <c r="E150" s="227" t="s">
        <v>2039</v>
      </c>
      <c r="F150" s="228" t="s">
        <v>2040</v>
      </c>
      <c r="G150" s="229" t="s">
        <v>231</v>
      </c>
      <c r="H150" s="230">
        <v>44</v>
      </c>
      <c r="I150" s="231"/>
      <c r="J150" s="232">
        <f>ROUND(I150*H150,2)</f>
        <v>0</v>
      </c>
      <c r="K150" s="228" t="s">
        <v>1999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178</v>
      </c>
      <c r="AT150" s="237" t="s">
        <v>173</v>
      </c>
      <c r="AU150" s="237" t="s">
        <v>84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84</v>
      </c>
      <c r="BK150" s="238">
        <f>ROUND(I150*H150,2)</f>
        <v>0</v>
      </c>
      <c r="BL150" s="17" t="s">
        <v>178</v>
      </c>
      <c r="BM150" s="237" t="s">
        <v>294</v>
      </c>
    </row>
    <row r="151" s="12" customFormat="1" ht="25.92" customHeight="1">
      <c r="A151" s="12"/>
      <c r="B151" s="210"/>
      <c r="C151" s="211"/>
      <c r="D151" s="212" t="s">
        <v>75</v>
      </c>
      <c r="E151" s="213" t="s">
        <v>2041</v>
      </c>
      <c r="F151" s="213" t="s">
        <v>2042</v>
      </c>
      <c r="G151" s="211"/>
      <c r="H151" s="211"/>
      <c r="I151" s="214"/>
      <c r="J151" s="215">
        <f>BK151</f>
        <v>0</v>
      </c>
      <c r="K151" s="211"/>
      <c r="L151" s="216"/>
      <c r="M151" s="217"/>
      <c r="N151" s="218"/>
      <c r="O151" s="218"/>
      <c r="P151" s="219">
        <f>SUM(P152:P162)</f>
        <v>0</v>
      </c>
      <c r="Q151" s="218"/>
      <c r="R151" s="219">
        <f>SUM(R152:R162)</f>
        <v>0</v>
      </c>
      <c r="S151" s="218"/>
      <c r="T151" s="220">
        <f>SUM(T152:T162)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84</v>
      </c>
      <c r="AT151" s="222" t="s">
        <v>75</v>
      </c>
      <c r="AU151" s="222" t="s">
        <v>76</v>
      </c>
      <c r="AY151" s="221" t="s">
        <v>171</v>
      </c>
      <c r="BK151" s="223">
        <f>SUM(BK152:BK162)</f>
        <v>0</v>
      </c>
    </row>
    <row r="152" s="2" customFormat="1" ht="24.15" customHeight="1">
      <c r="A152" s="38"/>
      <c r="B152" s="39"/>
      <c r="C152" s="226" t="s">
        <v>76</v>
      </c>
      <c r="D152" s="226" t="s">
        <v>173</v>
      </c>
      <c r="E152" s="227" t="s">
        <v>2043</v>
      </c>
      <c r="F152" s="228" t="s">
        <v>2044</v>
      </c>
      <c r="G152" s="229" t="s">
        <v>176</v>
      </c>
      <c r="H152" s="230">
        <v>20.600000000000001</v>
      </c>
      <c r="I152" s="231"/>
      <c r="J152" s="232">
        <f>ROUND(I152*H152,2)</f>
        <v>0</v>
      </c>
      <c r="K152" s="228" t="s">
        <v>1999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178</v>
      </c>
      <c r="AT152" s="237" t="s">
        <v>173</v>
      </c>
      <c r="AU152" s="237" t="s">
        <v>84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84</v>
      </c>
      <c r="BK152" s="238">
        <f>ROUND(I152*H152,2)</f>
        <v>0</v>
      </c>
      <c r="BL152" s="17" t="s">
        <v>178</v>
      </c>
      <c r="BM152" s="237" t="s">
        <v>301</v>
      </c>
    </row>
    <row r="153" s="2" customFormat="1" ht="24.15" customHeight="1">
      <c r="A153" s="38"/>
      <c r="B153" s="39"/>
      <c r="C153" s="226" t="s">
        <v>76</v>
      </c>
      <c r="D153" s="226" t="s">
        <v>173</v>
      </c>
      <c r="E153" s="227" t="s">
        <v>2045</v>
      </c>
      <c r="F153" s="228" t="s">
        <v>2046</v>
      </c>
      <c r="G153" s="229" t="s">
        <v>176</v>
      </c>
      <c r="H153" s="230">
        <v>13</v>
      </c>
      <c r="I153" s="231"/>
      <c r="J153" s="232">
        <f>ROUND(I153*H153,2)</f>
        <v>0</v>
      </c>
      <c r="K153" s="228" t="s">
        <v>1999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178</v>
      </c>
      <c r="AT153" s="237" t="s">
        <v>173</v>
      </c>
      <c r="AU153" s="237" t="s">
        <v>84</v>
      </c>
      <c r="AY153" s="17" t="s">
        <v>171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84</v>
      </c>
      <c r="BK153" s="238">
        <f>ROUND(I153*H153,2)</f>
        <v>0</v>
      </c>
      <c r="BL153" s="17" t="s">
        <v>178</v>
      </c>
      <c r="BM153" s="237" t="s">
        <v>307</v>
      </c>
    </row>
    <row r="154" s="2" customFormat="1" ht="21.75" customHeight="1">
      <c r="A154" s="38"/>
      <c r="B154" s="39"/>
      <c r="C154" s="226" t="s">
        <v>76</v>
      </c>
      <c r="D154" s="226" t="s">
        <v>173</v>
      </c>
      <c r="E154" s="227" t="s">
        <v>2047</v>
      </c>
      <c r="F154" s="228" t="s">
        <v>2048</v>
      </c>
      <c r="G154" s="229" t="s">
        <v>176</v>
      </c>
      <c r="H154" s="230">
        <v>13</v>
      </c>
      <c r="I154" s="231"/>
      <c r="J154" s="232">
        <f>ROUND(I154*H154,2)</f>
        <v>0</v>
      </c>
      <c r="K154" s="228" t="s">
        <v>1999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178</v>
      </c>
      <c r="AT154" s="237" t="s">
        <v>173</v>
      </c>
      <c r="AU154" s="237" t="s">
        <v>84</v>
      </c>
      <c r="AY154" s="17" t="s">
        <v>171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84</v>
      </c>
      <c r="BK154" s="238">
        <f>ROUND(I154*H154,2)</f>
        <v>0</v>
      </c>
      <c r="BL154" s="17" t="s">
        <v>178</v>
      </c>
      <c r="BM154" s="237" t="s">
        <v>311</v>
      </c>
    </row>
    <row r="155" s="2" customFormat="1" ht="16.5" customHeight="1">
      <c r="A155" s="38"/>
      <c r="B155" s="39"/>
      <c r="C155" s="226" t="s">
        <v>76</v>
      </c>
      <c r="D155" s="226" t="s">
        <v>173</v>
      </c>
      <c r="E155" s="227" t="s">
        <v>2049</v>
      </c>
      <c r="F155" s="228" t="s">
        <v>2050</v>
      </c>
      <c r="G155" s="229" t="s">
        <v>176</v>
      </c>
      <c r="H155" s="230">
        <v>20.600000000000001</v>
      </c>
      <c r="I155" s="231"/>
      <c r="J155" s="232">
        <f>ROUND(I155*H155,2)</f>
        <v>0</v>
      </c>
      <c r="K155" s="228" t="s">
        <v>1999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178</v>
      </c>
      <c r="AT155" s="237" t="s">
        <v>173</v>
      </c>
      <c r="AU155" s="237" t="s">
        <v>84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84</v>
      </c>
      <c r="BK155" s="238">
        <f>ROUND(I155*H155,2)</f>
        <v>0</v>
      </c>
      <c r="BL155" s="17" t="s">
        <v>178</v>
      </c>
      <c r="BM155" s="237" t="s">
        <v>316</v>
      </c>
    </row>
    <row r="156" s="2" customFormat="1" ht="21.75" customHeight="1">
      <c r="A156" s="38"/>
      <c r="B156" s="39"/>
      <c r="C156" s="226" t="s">
        <v>76</v>
      </c>
      <c r="D156" s="226" t="s">
        <v>173</v>
      </c>
      <c r="E156" s="227" t="s">
        <v>2051</v>
      </c>
      <c r="F156" s="228" t="s">
        <v>2052</v>
      </c>
      <c r="G156" s="229" t="s">
        <v>176</v>
      </c>
      <c r="H156" s="230">
        <v>20.600000000000001</v>
      </c>
      <c r="I156" s="231"/>
      <c r="J156" s="232">
        <f>ROUND(I156*H156,2)</f>
        <v>0</v>
      </c>
      <c r="K156" s="228" t="s">
        <v>1999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178</v>
      </c>
      <c r="AT156" s="237" t="s">
        <v>173</v>
      </c>
      <c r="AU156" s="237" t="s">
        <v>84</v>
      </c>
      <c r="AY156" s="17" t="s">
        <v>171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84</v>
      </c>
      <c r="BK156" s="238">
        <f>ROUND(I156*H156,2)</f>
        <v>0</v>
      </c>
      <c r="BL156" s="17" t="s">
        <v>178</v>
      </c>
      <c r="BM156" s="237" t="s">
        <v>322</v>
      </c>
    </row>
    <row r="157" s="2" customFormat="1" ht="16.5" customHeight="1">
      <c r="A157" s="38"/>
      <c r="B157" s="39"/>
      <c r="C157" s="226" t="s">
        <v>76</v>
      </c>
      <c r="D157" s="226" t="s">
        <v>173</v>
      </c>
      <c r="E157" s="227" t="s">
        <v>2053</v>
      </c>
      <c r="F157" s="228" t="s">
        <v>2054</v>
      </c>
      <c r="G157" s="229" t="s">
        <v>176</v>
      </c>
      <c r="H157" s="230">
        <v>20.600000000000001</v>
      </c>
      <c r="I157" s="231"/>
      <c r="J157" s="232">
        <f>ROUND(I157*H157,2)</f>
        <v>0</v>
      </c>
      <c r="K157" s="228" t="s">
        <v>1999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178</v>
      </c>
      <c r="AT157" s="237" t="s">
        <v>173</v>
      </c>
      <c r="AU157" s="237" t="s">
        <v>84</v>
      </c>
      <c r="AY157" s="17" t="s">
        <v>171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84</v>
      </c>
      <c r="BK157" s="238">
        <f>ROUND(I157*H157,2)</f>
        <v>0</v>
      </c>
      <c r="BL157" s="17" t="s">
        <v>178</v>
      </c>
      <c r="BM157" s="237" t="s">
        <v>326</v>
      </c>
    </row>
    <row r="158" s="2" customFormat="1" ht="16.5" customHeight="1">
      <c r="A158" s="38"/>
      <c r="B158" s="39"/>
      <c r="C158" s="226" t="s">
        <v>76</v>
      </c>
      <c r="D158" s="226" t="s">
        <v>173</v>
      </c>
      <c r="E158" s="227" t="s">
        <v>2055</v>
      </c>
      <c r="F158" s="228" t="s">
        <v>2056</v>
      </c>
      <c r="G158" s="229" t="s">
        <v>176</v>
      </c>
      <c r="H158" s="230">
        <v>20.600000000000001</v>
      </c>
      <c r="I158" s="231"/>
      <c r="J158" s="232">
        <f>ROUND(I158*H158,2)</f>
        <v>0</v>
      </c>
      <c r="K158" s="228" t="s">
        <v>1999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178</v>
      </c>
      <c r="AT158" s="237" t="s">
        <v>173</v>
      </c>
      <c r="AU158" s="237" t="s">
        <v>84</v>
      </c>
      <c r="AY158" s="17" t="s">
        <v>171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84</v>
      </c>
      <c r="BK158" s="238">
        <f>ROUND(I158*H158,2)</f>
        <v>0</v>
      </c>
      <c r="BL158" s="17" t="s">
        <v>178</v>
      </c>
      <c r="BM158" s="237" t="s">
        <v>329</v>
      </c>
    </row>
    <row r="159" s="2" customFormat="1" ht="16.5" customHeight="1">
      <c r="A159" s="38"/>
      <c r="B159" s="39"/>
      <c r="C159" s="226" t="s">
        <v>76</v>
      </c>
      <c r="D159" s="226" t="s">
        <v>173</v>
      </c>
      <c r="E159" s="227" t="s">
        <v>2057</v>
      </c>
      <c r="F159" s="228" t="s">
        <v>2058</v>
      </c>
      <c r="G159" s="229" t="s">
        <v>231</v>
      </c>
      <c r="H159" s="230">
        <v>21.699999999999999</v>
      </c>
      <c r="I159" s="231"/>
      <c r="J159" s="232">
        <f>ROUND(I159*H159,2)</f>
        <v>0</v>
      </c>
      <c r="K159" s="228" t="s">
        <v>1999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178</v>
      </c>
      <c r="AT159" s="237" t="s">
        <v>173</v>
      </c>
      <c r="AU159" s="237" t="s">
        <v>84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84</v>
      </c>
      <c r="BK159" s="238">
        <f>ROUND(I159*H159,2)</f>
        <v>0</v>
      </c>
      <c r="BL159" s="17" t="s">
        <v>178</v>
      </c>
      <c r="BM159" s="237" t="s">
        <v>335</v>
      </c>
    </row>
    <row r="160" s="2" customFormat="1" ht="24.15" customHeight="1">
      <c r="A160" s="38"/>
      <c r="B160" s="39"/>
      <c r="C160" s="226" t="s">
        <v>76</v>
      </c>
      <c r="D160" s="226" t="s">
        <v>173</v>
      </c>
      <c r="E160" s="227" t="s">
        <v>2059</v>
      </c>
      <c r="F160" s="228" t="s">
        <v>2060</v>
      </c>
      <c r="G160" s="229" t="s">
        <v>231</v>
      </c>
      <c r="H160" s="230">
        <v>4.5</v>
      </c>
      <c r="I160" s="231"/>
      <c r="J160" s="232">
        <f>ROUND(I160*H160,2)</f>
        <v>0</v>
      </c>
      <c r="K160" s="228" t="s">
        <v>1999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178</v>
      </c>
      <c r="AT160" s="237" t="s">
        <v>173</v>
      </c>
      <c r="AU160" s="237" t="s">
        <v>84</v>
      </c>
      <c r="AY160" s="17" t="s">
        <v>171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84</v>
      </c>
      <c r="BK160" s="238">
        <f>ROUND(I160*H160,2)</f>
        <v>0</v>
      </c>
      <c r="BL160" s="17" t="s">
        <v>178</v>
      </c>
      <c r="BM160" s="237" t="s">
        <v>340</v>
      </c>
    </row>
    <row r="161" s="2" customFormat="1" ht="24.15" customHeight="1">
      <c r="A161" s="38"/>
      <c r="B161" s="39"/>
      <c r="C161" s="226" t="s">
        <v>76</v>
      </c>
      <c r="D161" s="226" t="s">
        <v>173</v>
      </c>
      <c r="E161" s="227" t="s">
        <v>2061</v>
      </c>
      <c r="F161" s="228" t="s">
        <v>2062</v>
      </c>
      <c r="G161" s="229" t="s">
        <v>231</v>
      </c>
      <c r="H161" s="230">
        <v>72</v>
      </c>
      <c r="I161" s="231"/>
      <c r="J161" s="232">
        <f>ROUND(I161*H161,2)</f>
        <v>0</v>
      </c>
      <c r="K161" s="228" t="s">
        <v>1999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178</v>
      </c>
      <c r="AT161" s="237" t="s">
        <v>173</v>
      </c>
      <c r="AU161" s="237" t="s">
        <v>84</v>
      </c>
      <c r="AY161" s="17" t="s">
        <v>171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84</v>
      </c>
      <c r="BK161" s="238">
        <f>ROUND(I161*H161,2)</f>
        <v>0</v>
      </c>
      <c r="BL161" s="17" t="s">
        <v>178</v>
      </c>
      <c r="BM161" s="237" t="s">
        <v>346</v>
      </c>
    </row>
    <row r="162" s="2" customFormat="1" ht="21.75" customHeight="1">
      <c r="A162" s="38"/>
      <c r="B162" s="39"/>
      <c r="C162" s="226" t="s">
        <v>76</v>
      </c>
      <c r="D162" s="226" t="s">
        <v>173</v>
      </c>
      <c r="E162" s="227" t="s">
        <v>2063</v>
      </c>
      <c r="F162" s="228" t="s">
        <v>2064</v>
      </c>
      <c r="G162" s="229" t="s">
        <v>231</v>
      </c>
      <c r="H162" s="230">
        <v>4.5</v>
      </c>
      <c r="I162" s="231"/>
      <c r="J162" s="232">
        <f>ROUND(I162*H162,2)</f>
        <v>0</v>
      </c>
      <c r="K162" s="228" t="s">
        <v>1999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178</v>
      </c>
      <c r="AT162" s="237" t="s">
        <v>173</v>
      </c>
      <c r="AU162" s="237" t="s">
        <v>84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84</v>
      </c>
      <c r="BK162" s="238">
        <f>ROUND(I162*H162,2)</f>
        <v>0</v>
      </c>
      <c r="BL162" s="17" t="s">
        <v>178</v>
      </c>
      <c r="BM162" s="237" t="s">
        <v>351</v>
      </c>
    </row>
    <row r="163" s="12" customFormat="1" ht="25.92" customHeight="1">
      <c r="A163" s="12"/>
      <c r="B163" s="210"/>
      <c r="C163" s="211"/>
      <c r="D163" s="212" t="s">
        <v>75</v>
      </c>
      <c r="E163" s="213" t="s">
        <v>2065</v>
      </c>
      <c r="F163" s="213" t="s">
        <v>2066</v>
      </c>
      <c r="G163" s="211"/>
      <c r="H163" s="211"/>
      <c r="I163" s="214"/>
      <c r="J163" s="215">
        <f>BK163</f>
        <v>0</v>
      </c>
      <c r="K163" s="211"/>
      <c r="L163" s="216"/>
      <c r="M163" s="217"/>
      <c r="N163" s="218"/>
      <c r="O163" s="218"/>
      <c r="P163" s="219">
        <f>SUM(P164:P179)</f>
        <v>0</v>
      </c>
      <c r="Q163" s="218"/>
      <c r="R163" s="219">
        <f>SUM(R164:R179)</f>
        <v>0</v>
      </c>
      <c r="S163" s="218"/>
      <c r="T163" s="220">
        <f>SUM(T164:T179)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1" t="s">
        <v>84</v>
      </c>
      <c r="AT163" s="222" t="s">
        <v>75</v>
      </c>
      <c r="AU163" s="222" t="s">
        <v>76</v>
      </c>
      <c r="AY163" s="221" t="s">
        <v>171</v>
      </c>
      <c r="BK163" s="223">
        <f>SUM(BK164:BK179)</f>
        <v>0</v>
      </c>
    </row>
    <row r="164" s="2" customFormat="1" ht="33" customHeight="1">
      <c r="A164" s="38"/>
      <c r="B164" s="39"/>
      <c r="C164" s="226" t="s">
        <v>76</v>
      </c>
      <c r="D164" s="226" t="s">
        <v>173</v>
      </c>
      <c r="E164" s="227" t="s">
        <v>2067</v>
      </c>
      <c r="F164" s="228" t="s">
        <v>2068</v>
      </c>
      <c r="G164" s="229" t="s">
        <v>176</v>
      </c>
      <c r="H164" s="230">
        <v>24</v>
      </c>
      <c r="I164" s="231"/>
      <c r="J164" s="232">
        <f>ROUND(I164*H164,2)</f>
        <v>0</v>
      </c>
      <c r="K164" s="228" t="s">
        <v>1999</v>
      </c>
      <c r="L164" s="44"/>
      <c r="M164" s="233" t="s">
        <v>1</v>
      </c>
      <c r="N164" s="234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178</v>
      </c>
      <c r="AT164" s="237" t="s">
        <v>173</v>
      </c>
      <c r="AU164" s="237" t="s">
        <v>84</v>
      </c>
      <c r="AY164" s="17" t="s">
        <v>171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84</v>
      </c>
      <c r="BK164" s="238">
        <f>ROUND(I164*H164,2)</f>
        <v>0</v>
      </c>
      <c r="BL164" s="17" t="s">
        <v>178</v>
      </c>
      <c r="BM164" s="237" t="s">
        <v>356</v>
      </c>
    </row>
    <row r="165" s="2" customFormat="1" ht="24.15" customHeight="1">
      <c r="A165" s="38"/>
      <c r="B165" s="39"/>
      <c r="C165" s="226" t="s">
        <v>76</v>
      </c>
      <c r="D165" s="226" t="s">
        <v>173</v>
      </c>
      <c r="E165" s="227" t="s">
        <v>2069</v>
      </c>
      <c r="F165" s="228" t="s">
        <v>2070</v>
      </c>
      <c r="G165" s="229" t="s">
        <v>176</v>
      </c>
      <c r="H165" s="230">
        <v>24</v>
      </c>
      <c r="I165" s="231"/>
      <c r="J165" s="232">
        <f>ROUND(I165*H165,2)</f>
        <v>0</v>
      </c>
      <c r="K165" s="228" t="s">
        <v>1999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178</v>
      </c>
      <c r="AT165" s="237" t="s">
        <v>173</v>
      </c>
      <c r="AU165" s="237" t="s">
        <v>84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84</v>
      </c>
      <c r="BK165" s="238">
        <f>ROUND(I165*H165,2)</f>
        <v>0</v>
      </c>
      <c r="BL165" s="17" t="s">
        <v>178</v>
      </c>
      <c r="BM165" s="237" t="s">
        <v>361</v>
      </c>
    </row>
    <row r="166" s="2" customFormat="1" ht="21.75" customHeight="1">
      <c r="A166" s="38"/>
      <c r="B166" s="39"/>
      <c r="C166" s="226" t="s">
        <v>76</v>
      </c>
      <c r="D166" s="226" t="s">
        <v>173</v>
      </c>
      <c r="E166" s="227" t="s">
        <v>2071</v>
      </c>
      <c r="F166" s="228" t="s">
        <v>2072</v>
      </c>
      <c r="G166" s="229" t="s">
        <v>486</v>
      </c>
      <c r="H166" s="230">
        <v>3</v>
      </c>
      <c r="I166" s="231"/>
      <c r="J166" s="232">
        <f>ROUND(I166*H166,2)</f>
        <v>0</v>
      </c>
      <c r="K166" s="228" t="s">
        <v>1999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178</v>
      </c>
      <c r="AT166" s="237" t="s">
        <v>173</v>
      </c>
      <c r="AU166" s="237" t="s">
        <v>84</v>
      </c>
      <c r="AY166" s="17" t="s">
        <v>171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84</v>
      </c>
      <c r="BK166" s="238">
        <f>ROUND(I166*H166,2)</f>
        <v>0</v>
      </c>
      <c r="BL166" s="17" t="s">
        <v>178</v>
      </c>
      <c r="BM166" s="237" t="s">
        <v>367</v>
      </c>
    </row>
    <row r="167" s="2" customFormat="1" ht="24.15" customHeight="1">
      <c r="A167" s="38"/>
      <c r="B167" s="39"/>
      <c r="C167" s="226" t="s">
        <v>76</v>
      </c>
      <c r="D167" s="226" t="s">
        <v>173</v>
      </c>
      <c r="E167" s="227" t="s">
        <v>2073</v>
      </c>
      <c r="F167" s="228" t="s">
        <v>2074</v>
      </c>
      <c r="G167" s="229" t="s">
        <v>486</v>
      </c>
      <c r="H167" s="230">
        <v>3</v>
      </c>
      <c r="I167" s="231"/>
      <c r="J167" s="232">
        <f>ROUND(I167*H167,2)</f>
        <v>0</v>
      </c>
      <c r="K167" s="228" t="s">
        <v>1999</v>
      </c>
      <c r="L167" s="44"/>
      <c r="M167" s="233" t="s">
        <v>1</v>
      </c>
      <c r="N167" s="234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178</v>
      </c>
      <c r="AT167" s="237" t="s">
        <v>173</v>
      </c>
      <c r="AU167" s="237" t="s">
        <v>84</v>
      </c>
      <c r="AY167" s="17" t="s">
        <v>171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84</v>
      </c>
      <c r="BK167" s="238">
        <f>ROUND(I167*H167,2)</f>
        <v>0</v>
      </c>
      <c r="BL167" s="17" t="s">
        <v>178</v>
      </c>
      <c r="BM167" s="237" t="s">
        <v>370</v>
      </c>
    </row>
    <row r="168" s="2" customFormat="1" ht="24.15" customHeight="1">
      <c r="A168" s="38"/>
      <c r="B168" s="39"/>
      <c r="C168" s="226" t="s">
        <v>76</v>
      </c>
      <c r="D168" s="226" t="s">
        <v>173</v>
      </c>
      <c r="E168" s="227" t="s">
        <v>2075</v>
      </c>
      <c r="F168" s="228" t="s">
        <v>2076</v>
      </c>
      <c r="G168" s="229" t="s">
        <v>176</v>
      </c>
      <c r="H168" s="230">
        <v>0.125</v>
      </c>
      <c r="I168" s="231"/>
      <c r="J168" s="232">
        <f>ROUND(I168*H168,2)</f>
        <v>0</v>
      </c>
      <c r="K168" s="228" t="s">
        <v>1999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178</v>
      </c>
      <c r="AT168" s="237" t="s">
        <v>173</v>
      </c>
      <c r="AU168" s="237" t="s">
        <v>84</v>
      </c>
      <c r="AY168" s="17" t="s">
        <v>171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84</v>
      </c>
      <c r="BK168" s="238">
        <f>ROUND(I168*H168,2)</f>
        <v>0</v>
      </c>
      <c r="BL168" s="17" t="s">
        <v>178</v>
      </c>
      <c r="BM168" s="237" t="s">
        <v>375</v>
      </c>
    </row>
    <row r="169" s="2" customFormat="1" ht="24.15" customHeight="1">
      <c r="A169" s="38"/>
      <c r="B169" s="39"/>
      <c r="C169" s="226" t="s">
        <v>76</v>
      </c>
      <c r="D169" s="226" t="s">
        <v>173</v>
      </c>
      <c r="E169" s="227" t="s">
        <v>2077</v>
      </c>
      <c r="F169" s="228" t="s">
        <v>2078</v>
      </c>
      <c r="G169" s="229" t="s">
        <v>176</v>
      </c>
      <c r="H169" s="230">
        <v>0.089999999999999997</v>
      </c>
      <c r="I169" s="231"/>
      <c r="J169" s="232">
        <f>ROUND(I169*H169,2)</f>
        <v>0</v>
      </c>
      <c r="K169" s="228" t="s">
        <v>1999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178</v>
      </c>
      <c r="AT169" s="237" t="s">
        <v>173</v>
      </c>
      <c r="AU169" s="237" t="s">
        <v>84</v>
      </c>
      <c r="AY169" s="17" t="s">
        <v>171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84</v>
      </c>
      <c r="BK169" s="238">
        <f>ROUND(I169*H169,2)</f>
        <v>0</v>
      </c>
      <c r="BL169" s="17" t="s">
        <v>178</v>
      </c>
      <c r="BM169" s="237" t="s">
        <v>381</v>
      </c>
    </row>
    <row r="170" s="2" customFormat="1" ht="24.15" customHeight="1">
      <c r="A170" s="38"/>
      <c r="B170" s="39"/>
      <c r="C170" s="226" t="s">
        <v>76</v>
      </c>
      <c r="D170" s="226" t="s">
        <v>173</v>
      </c>
      <c r="E170" s="227" t="s">
        <v>2079</v>
      </c>
      <c r="F170" s="228" t="s">
        <v>2080</v>
      </c>
      <c r="G170" s="229" t="s">
        <v>536</v>
      </c>
      <c r="H170" s="230">
        <v>7</v>
      </c>
      <c r="I170" s="231"/>
      <c r="J170" s="232">
        <f>ROUND(I170*H170,2)</f>
        <v>0</v>
      </c>
      <c r="K170" s="228" t="s">
        <v>1999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178</v>
      </c>
      <c r="AT170" s="237" t="s">
        <v>173</v>
      </c>
      <c r="AU170" s="237" t="s">
        <v>84</v>
      </c>
      <c r="AY170" s="17" t="s">
        <v>171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84</v>
      </c>
      <c r="BK170" s="238">
        <f>ROUND(I170*H170,2)</f>
        <v>0</v>
      </c>
      <c r="BL170" s="17" t="s">
        <v>178</v>
      </c>
      <c r="BM170" s="237" t="s">
        <v>387</v>
      </c>
    </row>
    <row r="171" s="2" customFormat="1" ht="24.15" customHeight="1">
      <c r="A171" s="38"/>
      <c r="B171" s="39"/>
      <c r="C171" s="226" t="s">
        <v>76</v>
      </c>
      <c r="D171" s="226" t="s">
        <v>173</v>
      </c>
      <c r="E171" s="227" t="s">
        <v>2081</v>
      </c>
      <c r="F171" s="228" t="s">
        <v>2082</v>
      </c>
      <c r="G171" s="229" t="s">
        <v>176</v>
      </c>
      <c r="H171" s="230">
        <v>1.28</v>
      </c>
      <c r="I171" s="231"/>
      <c r="J171" s="232">
        <f>ROUND(I171*H171,2)</f>
        <v>0</v>
      </c>
      <c r="K171" s="228" t="s">
        <v>1999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178</v>
      </c>
      <c r="AT171" s="237" t="s">
        <v>173</v>
      </c>
      <c r="AU171" s="237" t="s">
        <v>84</v>
      </c>
      <c r="AY171" s="17" t="s">
        <v>171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84</v>
      </c>
      <c r="BK171" s="238">
        <f>ROUND(I171*H171,2)</f>
        <v>0</v>
      </c>
      <c r="BL171" s="17" t="s">
        <v>178</v>
      </c>
      <c r="BM171" s="237" t="s">
        <v>391</v>
      </c>
    </row>
    <row r="172" s="2" customFormat="1" ht="24.15" customHeight="1">
      <c r="A172" s="38"/>
      <c r="B172" s="39"/>
      <c r="C172" s="226" t="s">
        <v>76</v>
      </c>
      <c r="D172" s="226" t="s">
        <v>173</v>
      </c>
      <c r="E172" s="227" t="s">
        <v>2083</v>
      </c>
      <c r="F172" s="228" t="s">
        <v>2084</v>
      </c>
      <c r="G172" s="229" t="s">
        <v>536</v>
      </c>
      <c r="H172" s="230">
        <v>5</v>
      </c>
      <c r="I172" s="231"/>
      <c r="J172" s="232">
        <f>ROUND(I172*H172,2)</f>
        <v>0</v>
      </c>
      <c r="K172" s="228" t="s">
        <v>1999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178</v>
      </c>
      <c r="AT172" s="237" t="s">
        <v>173</v>
      </c>
      <c r="AU172" s="237" t="s">
        <v>84</v>
      </c>
      <c r="AY172" s="17" t="s">
        <v>171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84</v>
      </c>
      <c r="BK172" s="238">
        <f>ROUND(I172*H172,2)</f>
        <v>0</v>
      </c>
      <c r="BL172" s="17" t="s">
        <v>178</v>
      </c>
      <c r="BM172" s="237" t="s">
        <v>396</v>
      </c>
    </row>
    <row r="173" s="2" customFormat="1" ht="24.15" customHeight="1">
      <c r="A173" s="38"/>
      <c r="B173" s="39"/>
      <c r="C173" s="226" t="s">
        <v>76</v>
      </c>
      <c r="D173" s="226" t="s">
        <v>173</v>
      </c>
      <c r="E173" s="227" t="s">
        <v>2085</v>
      </c>
      <c r="F173" s="228" t="s">
        <v>2086</v>
      </c>
      <c r="G173" s="229" t="s">
        <v>536</v>
      </c>
      <c r="H173" s="230">
        <v>2</v>
      </c>
      <c r="I173" s="231"/>
      <c r="J173" s="232">
        <f>ROUND(I173*H173,2)</f>
        <v>0</v>
      </c>
      <c r="K173" s="228" t="s">
        <v>1999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178</v>
      </c>
      <c r="AT173" s="237" t="s">
        <v>173</v>
      </c>
      <c r="AU173" s="237" t="s">
        <v>84</v>
      </c>
      <c r="AY173" s="17" t="s">
        <v>171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84</v>
      </c>
      <c r="BK173" s="238">
        <f>ROUND(I173*H173,2)</f>
        <v>0</v>
      </c>
      <c r="BL173" s="17" t="s">
        <v>178</v>
      </c>
      <c r="BM173" s="237" t="s">
        <v>400</v>
      </c>
    </row>
    <row r="174" s="2" customFormat="1" ht="24.15" customHeight="1">
      <c r="A174" s="38"/>
      <c r="B174" s="39"/>
      <c r="C174" s="226" t="s">
        <v>76</v>
      </c>
      <c r="D174" s="226" t="s">
        <v>173</v>
      </c>
      <c r="E174" s="227" t="s">
        <v>2087</v>
      </c>
      <c r="F174" s="228" t="s">
        <v>2088</v>
      </c>
      <c r="G174" s="229" t="s">
        <v>486</v>
      </c>
      <c r="H174" s="230">
        <v>0.12</v>
      </c>
      <c r="I174" s="231"/>
      <c r="J174" s="232">
        <f>ROUND(I174*H174,2)</f>
        <v>0</v>
      </c>
      <c r="K174" s="228" t="s">
        <v>1999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178</v>
      </c>
      <c r="AT174" s="237" t="s">
        <v>173</v>
      </c>
      <c r="AU174" s="237" t="s">
        <v>84</v>
      </c>
      <c r="AY174" s="17" t="s">
        <v>171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84</v>
      </c>
      <c r="BK174" s="238">
        <f>ROUND(I174*H174,2)</f>
        <v>0</v>
      </c>
      <c r="BL174" s="17" t="s">
        <v>178</v>
      </c>
      <c r="BM174" s="237" t="s">
        <v>407</v>
      </c>
    </row>
    <row r="175" s="2" customFormat="1" ht="21.75" customHeight="1">
      <c r="A175" s="38"/>
      <c r="B175" s="39"/>
      <c r="C175" s="226" t="s">
        <v>76</v>
      </c>
      <c r="D175" s="226" t="s">
        <v>173</v>
      </c>
      <c r="E175" s="227" t="s">
        <v>2089</v>
      </c>
      <c r="F175" s="228" t="s">
        <v>2090</v>
      </c>
      <c r="G175" s="229" t="s">
        <v>231</v>
      </c>
      <c r="H175" s="230">
        <v>13.5</v>
      </c>
      <c r="I175" s="231"/>
      <c r="J175" s="232">
        <f>ROUND(I175*H175,2)</f>
        <v>0</v>
      </c>
      <c r="K175" s="228" t="s">
        <v>1999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178</v>
      </c>
      <c r="AT175" s="237" t="s">
        <v>173</v>
      </c>
      <c r="AU175" s="237" t="s">
        <v>84</v>
      </c>
      <c r="AY175" s="17" t="s">
        <v>171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84</v>
      </c>
      <c r="BK175" s="238">
        <f>ROUND(I175*H175,2)</f>
        <v>0</v>
      </c>
      <c r="BL175" s="17" t="s">
        <v>178</v>
      </c>
      <c r="BM175" s="237" t="s">
        <v>412</v>
      </c>
    </row>
    <row r="176" s="2" customFormat="1" ht="24.15" customHeight="1">
      <c r="A176" s="38"/>
      <c r="B176" s="39"/>
      <c r="C176" s="226" t="s">
        <v>76</v>
      </c>
      <c r="D176" s="226" t="s">
        <v>173</v>
      </c>
      <c r="E176" s="227" t="s">
        <v>2091</v>
      </c>
      <c r="F176" s="228" t="s">
        <v>2092</v>
      </c>
      <c r="G176" s="229" t="s">
        <v>231</v>
      </c>
      <c r="H176" s="230">
        <v>7</v>
      </c>
      <c r="I176" s="231"/>
      <c r="J176" s="232">
        <f>ROUND(I176*H176,2)</f>
        <v>0</v>
      </c>
      <c r="K176" s="228" t="s">
        <v>1999</v>
      </c>
      <c r="L176" s="44"/>
      <c r="M176" s="233" t="s">
        <v>1</v>
      </c>
      <c r="N176" s="234" t="s">
        <v>41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178</v>
      </c>
      <c r="AT176" s="237" t="s">
        <v>173</v>
      </c>
      <c r="AU176" s="237" t="s">
        <v>84</v>
      </c>
      <c r="AY176" s="17" t="s">
        <v>171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84</v>
      </c>
      <c r="BK176" s="238">
        <f>ROUND(I176*H176,2)</f>
        <v>0</v>
      </c>
      <c r="BL176" s="17" t="s">
        <v>178</v>
      </c>
      <c r="BM176" s="237" t="s">
        <v>418</v>
      </c>
    </row>
    <row r="177" s="2" customFormat="1" ht="24.15" customHeight="1">
      <c r="A177" s="38"/>
      <c r="B177" s="39"/>
      <c r="C177" s="226" t="s">
        <v>76</v>
      </c>
      <c r="D177" s="226" t="s">
        <v>173</v>
      </c>
      <c r="E177" s="227" t="s">
        <v>2059</v>
      </c>
      <c r="F177" s="228" t="s">
        <v>2060</v>
      </c>
      <c r="G177" s="229" t="s">
        <v>231</v>
      </c>
      <c r="H177" s="230">
        <v>13.5</v>
      </c>
      <c r="I177" s="231"/>
      <c r="J177" s="232">
        <f>ROUND(I177*H177,2)</f>
        <v>0</v>
      </c>
      <c r="K177" s="228" t="s">
        <v>1999</v>
      </c>
      <c r="L177" s="44"/>
      <c r="M177" s="233" t="s">
        <v>1</v>
      </c>
      <c r="N177" s="234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178</v>
      </c>
      <c r="AT177" s="237" t="s">
        <v>173</v>
      </c>
      <c r="AU177" s="237" t="s">
        <v>84</v>
      </c>
      <c r="AY177" s="17" t="s">
        <v>171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84</v>
      </c>
      <c r="BK177" s="238">
        <f>ROUND(I177*H177,2)</f>
        <v>0</v>
      </c>
      <c r="BL177" s="17" t="s">
        <v>178</v>
      </c>
      <c r="BM177" s="237" t="s">
        <v>422</v>
      </c>
    </row>
    <row r="178" s="2" customFormat="1" ht="24.15" customHeight="1">
      <c r="A178" s="38"/>
      <c r="B178" s="39"/>
      <c r="C178" s="226" t="s">
        <v>76</v>
      </c>
      <c r="D178" s="226" t="s">
        <v>173</v>
      </c>
      <c r="E178" s="227" t="s">
        <v>2093</v>
      </c>
      <c r="F178" s="228" t="s">
        <v>2094</v>
      </c>
      <c r="G178" s="229" t="s">
        <v>231</v>
      </c>
      <c r="H178" s="230">
        <v>216</v>
      </c>
      <c r="I178" s="231"/>
      <c r="J178" s="232">
        <f>ROUND(I178*H178,2)</f>
        <v>0</v>
      </c>
      <c r="K178" s="228" t="s">
        <v>1999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178</v>
      </c>
      <c r="AT178" s="237" t="s">
        <v>173</v>
      </c>
      <c r="AU178" s="237" t="s">
        <v>84</v>
      </c>
      <c r="AY178" s="17" t="s">
        <v>171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84</v>
      </c>
      <c r="BK178" s="238">
        <f>ROUND(I178*H178,2)</f>
        <v>0</v>
      </c>
      <c r="BL178" s="17" t="s">
        <v>178</v>
      </c>
      <c r="BM178" s="237" t="s">
        <v>428</v>
      </c>
    </row>
    <row r="179" s="2" customFormat="1" ht="33" customHeight="1">
      <c r="A179" s="38"/>
      <c r="B179" s="39"/>
      <c r="C179" s="226" t="s">
        <v>76</v>
      </c>
      <c r="D179" s="226" t="s">
        <v>173</v>
      </c>
      <c r="E179" s="227" t="s">
        <v>2095</v>
      </c>
      <c r="F179" s="228" t="s">
        <v>2096</v>
      </c>
      <c r="G179" s="229" t="s">
        <v>231</v>
      </c>
      <c r="H179" s="230">
        <v>13.5</v>
      </c>
      <c r="I179" s="231"/>
      <c r="J179" s="232">
        <f>ROUND(I179*H179,2)</f>
        <v>0</v>
      </c>
      <c r="K179" s="228" t="s">
        <v>1999</v>
      </c>
      <c r="L179" s="44"/>
      <c r="M179" s="233" t="s">
        <v>1</v>
      </c>
      <c r="N179" s="234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178</v>
      </c>
      <c r="AT179" s="237" t="s">
        <v>173</v>
      </c>
      <c r="AU179" s="237" t="s">
        <v>84</v>
      </c>
      <c r="AY179" s="17" t="s">
        <v>171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84</v>
      </c>
      <c r="BK179" s="238">
        <f>ROUND(I179*H179,2)</f>
        <v>0</v>
      </c>
      <c r="BL179" s="17" t="s">
        <v>178</v>
      </c>
      <c r="BM179" s="237" t="s">
        <v>434</v>
      </c>
    </row>
    <row r="180" s="12" customFormat="1" ht="25.92" customHeight="1">
      <c r="A180" s="12"/>
      <c r="B180" s="210"/>
      <c r="C180" s="211"/>
      <c r="D180" s="212" t="s">
        <v>75</v>
      </c>
      <c r="E180" s="213" t="s">
        <v>2097</v>
      </c>
      <c r="F180" s="213" t="s">
        <v>2098</v>
      </c>
      <c r="G180" s="211"/>
      <c r="H180" s="211"/>
      <c r="I180" s="214"/>
      <c r="J180" s="215">
        <f>BK180</f>
        <v>0</v>
      </c>
      <c r="K180" s="211"/>
      <c r="L180" s="216"/>
      <c r="M180" s="217"/>
      <c r="N180" s="218"/>
      <c r="O180" s="218"/>
      <c r="P180" s="219">
        <f>SUM(P181:P192)</f>
        <v>0</v>
      </c>
      <c r="Q180" s="218"/>
      <c r="R180" s="219">
        <f>SUM(R181:R192)</f>
        <v>0</v>
      </c>
      <c r="S180" s="218"/>
      <c r="T180" s="220">
        <f>SUM(T181:T192)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84</v>
      </c>
      <c r="AT180" s="222" t="s">
        <v>75</v>
      </c>
      <c r="AU180" s="222" t="s">
        <v>76</v>
      </c>
      <c r="AY180" s="221" t="s">
        <v>171</v>
      </c>
      <c r="BK180" s="223">
        <f>SUM(BK181:BK192)</f>
        <v>0</v>
      </c>
    </row>
    <row r="181" s="2" customFormat="1" ht="24.15" customHeight="1">
      <c r="A181" s="38"/>
      <c r="B181" s="39"/>
      <c r="C181" s="226" t="s">
        <v>76</v>
      </c>
      <c r="D181" s="226" t="s">
        <v>173</v>
      </c>
      <c r="E181" s="227" t="s">
        <v>2099</v>
      </c>
      <c r="F181" s="228" t="s">
        <v>2100</v>
      </c>
      <c r="G181" s="229" t="s">
        <v>486</v>
      </c>
      <c r="H181" s="230">
        <v>3</v>
      </c>
      <c r="I181" s="231"/>
      <c r="J181" s="232">
        <f>ROUND(I181*H181,2)</f>
        <v>0</v>
      </c>
      <c r="K181" s="228" t="s">
        <v>1999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178</v>
      </c>
      <c r="AT181" s="237" t="s">
        <v>173</v>
      </c>
      <c r="AU181" s="237" t="s">
        <v>84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84</v>
      </c>
      <c r="BK181" s="238">
        <f>ROUND(I181*H181,2)</f>
        <v>0</v>
      </c>
      <c r="BL181" s="17" t="s">
        <v>178</v>
      </c>
      <c r="BM181" s="237" t="s">
        <v>439</v>
      </c>
    </row>
    <row r="182" s="2" customFormat="1" ht="24.15" customHeight="1">
      <c r="A182" s="38"/>
      <c r="B182" s="39"/>
      <c r="C182" s="226" t="s">
        <v>76</v>
      </c>
      <c r="D182" s="226" t="s">
        <v>173</v>
      </c>
      <c r="E182" s="227" t="s">
        <v>2101</v>
      </c>
      <c r="F182" s="228" t="s">
        <v>2102</v>
      </c>
      <c r="G182" s="229" t="s">
        <v>486</v>
      </c>
      <c r="H182" s="230">
        <v>3</v>
      </c>
      <c r="I182" s="231"/>
      <c r="J182" s="232">
        <f>ROUND(I182*H182,2)</f>
        <v>0</v>
      </c>
      <c r="K182" s="228" t="s">
        <v>1999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178</v>
      </c>
      <c r="AT182" s="237" t="s">
        <v>173</v>
      </c>
      <c r="AU182" s="237" t="s">
        <v>84</v>
      </c>
      <c r="AY182" s="17" t="s">
        <v>171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84</v>
      </c>
      <c r="BK182" s="238">
        <f>ROUND(I182*H182,2)</f>
        <v>0</v>
      </c>
      <c r="BL182" s="17" t="s">
        <v>178</v>
      </c>
      <c r="BM182" s="237" t="s">
        <v>444</v>
      </c>
    </row>
    <row r="183" s="2" customFormat="1" ht="33" customHeight="1">
      <c r="A183" s="38"/>
      <c r="B183" s="39"/>
      <c r="C183" s="226" t="s">
        <v>76</v>
      </c>
      <c r="D183" s="226" t="s">
        <v>173</v>
      </c>
      <c r="E183" s="227" t="s">
        <v>2103</v>
      </c>
      <c r="F183" s="228" t="s">
        <v>2104</v>
      </c>
      <c r="G183" s="229" t="s">
        <v>536</v>
      </c>
      <c r="H183" s="230">
        <v>7</v>
      </c>
      <c r="I183" s="231"/>
      <c r="J183" s="232">
        <f>ROUND(I183*H183,2)</f>
        <v>0</v>
      </c>
      <c r="K183" s="228" t="s">
        <v>1999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178</v>
      </c>
      <c r="AT183" s="237" t="s">
        <v>173</v>
      </c>
      <c r="AU183" s="237" t="s">
        <v>84</v>
      </c>
      <c r="AY183" s="17" t="s">
        <v>171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84</v>
      </c>
      <c r="BK183" s="238">
        <f>ROUND(I183*H183,2)</f>
        <v>0</v>
      </c>
      <c r="BL183" s="17" t="s">
        <v>178</v>
      </c>
      <c r="BM183" s="237" t="s">
        <v>450</v>
      </c>
    </row>
    <row r="184" s="2" customFormat="1" ht="24.15" customHeight="1">
      <c r="A184" s="38"/>
      <c r="B184" s="39"/>
      <c r="C184" s="226" t="s">
        <v>76</v>
      </c>
      <c r="D184" s="226" t="s">
        <v>173</v>
      </c>
      <c r="E184" s="227" t="s">
        <v>2105</v>
      </c>
      <c r="F184" s="228" t="s">
        <v>2106</v>
      </c>
      <c r="G184" s="229" t="s">
        <v>536</v>
      </c>
      <c r="H184" s="230">
        <v>7</v>
      </c>
      <c r="I184" s="231"/>
      <c r="J184" s="232">
        <f>ROUND(I184*H184,2)</f>
        <v>0</v>
      </c>
      <c r="K184" s="228" t="s">
        <v>1999</v>
      </c>
      <c r="L184" s="44"/>
      <c r="M184" s="233" t="s">
        <v>1</v>
      </c>
      <c r="N184" s="234" t="s">
        <v>41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178</v>
      </c>
      <c r="AT184" s="237" t="s">
        <v>173</v>
      </c>
      <c r="AU184" s="237" t="s">
        <v>84</v>
      </c>
      <c r="AY184" s="17" t="s">
        <v>171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84</v>
      </c>
      <c r="BK184" s="238">
        <f>ROUND(I184*H184,2)</f>
        <v>0</v>
      </c>
      <c r="BL184" s="17" t="s">
        <v>178</v>
      </c>
      <c r="BM184" s="237" t="s">
        <v>457</v>
      </c>
    </row>
    <row r="185" s="2" customFormat="1" ht="24.15" customHeight="1">
      <c r="A185" s="38"/>
      <c r="B185" s="39"/>
      <c r="C185" s="226" t="s">
        <v>76</v>
      </c>
      <c r="D185" s="226" t="s">
        <v>173</v>
      </c>
      <c r="E185" s="227" t="s">
        <v>2107</v>
      </c>
      <c r="F185" s="228" t="s">
        <v>2108</v>
      </c>
      <c r="G185" s="229" t="s">
        <v>536</v>
      </c>
      <c r="H185" s="230">
        <v>16</v>
      </c>
      <c r="I185" s="231"/>
      <c r="J185" s="232">
        <f>ROUND(I185*H185,2)</f>
        <v>0</v>
      </c>
      <c r="K185" s="228" t="s">
        <v>1999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178</v>
      </c>
      <c r="AT185" s="237" t="s">
        <v>173</v>
      </c>
      <c r="AU185" s="237" t="s">
        <v>84</v>
      </c>
      <c r="AY185" s="17" t="s">
        <v>171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84</v>
      </c>
      <c r="BK185" s="238">
        <f>ROUND(I185*H185,2)</f>
        <v>0</v>
      </c>
      <c r="BL185" s="17" t="s">
        <v>178</v>
      </c>
      <c r="BM185" s="237" t="s">
        <v>468</v>
      </c>
    </row>
    <row r="186" s="2" customFormat="1" ht="24.15" customHeight="1">
      <c r="A186" s="38"/>
      <c r="B186" s="39"/>
      <c r="C186" s="226" t="s">
        <v>76</v>
      </c>
      <c r="D186" s="226" t="s">
        <v>173</v>
      </c>
      <c r="E186" s="227" t="s">
        <v>2109</v>
      </c>
      <c r="F186" s="228" t="s">
        <v>2110</v>
      </c>
      <c r="G186" s="229" t="s">
        <v>198</v>
      </c>
      <c r="H186" s="230">
        <v>2.3999999999999999</v>
      </c>
      <c r="I186" s="231"/>
      <c r="J186" s="232">
        <f>ROUND(I186*H186,2)</f>
        <v>0</v>
      </c>
      <c r="K186" s="228" t="s">
        <v>1999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178</v>
      </c>
      <c r="AT186" s="237" t="s">
        <v>173</v>
      </c>
      <c r="AU186" s="237" t="s">
        <v>84</v>
      </c>
      <c r="AY186" s="17" t="s">
        <v>171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84</v>
      </c>
      <c r="BK186" s="238">
        <f>ROUND(I186*H186,2)</f>
        <v>0</v>
      </c>
      <c r="BL186" s="17" t="s">
        <v>178</v>
      </c>
      <c r="BM186" s="237" t="s">
        <v>478</v>
      </c>
    </row>
    <row r="187" s="2" customFormat="1" ht="33" customHeight="1">
      <c r="A187" s="38"/>
      <c r="B187" s="39"/>
      <c r="C187" s="226" t="s">
        <v>76</v>
      </c>
      <c r="D187" s="226" t="s">
        <v>173</v>
      </c>
      <c r="E187" s="227" t="s">
        <v>2111</v>
      </c>
      <c r="F187" s="228" t="s">
        <v>2112</v>
      </c>
      <c r="G187" s="229" t="s">
        <v>231</v>
      </c>
      <c r="H187" s="230">
        <v>0.096000000000000002</v>
      </c>
      <c r="I187" s="231"/>
      <c r="J187" s="232">
        <f>ROUND(I187*H187,2)</f>
        <v>0</v>
      </c>
      <c r="K187" s="228" t="s">
        <v>1999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178</v>
      </c>
      <c r="AT187" s="237" t="s">
        <v>173</v>
      </c>
      <c r="AU187" s="237" t="s">
        <v>84</v>
      </c>
      <c r="AY187" s="17" t="s">
        <v>171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84</v>
      </c>
      <c r="BK187" s="238">
        <f>ROUND(I187*H187,2)</f>
        <v>0</v>
      </c>
      <c r="BL187" s="17" t="s">
        <v>178</v>
      </c>
      <c r="BM187" s="237" t="s">
        <v>482</v>
      </c>
    </row>
    <row r="188" s="2" customFormat="1" ht="37.8" customHeight="1">
      <c r="A188" s="38"/>
      <c r="B188" s="39"/>
      <c r="C188" s="226" t="s">
        <v>76</v>
      </c>
      <c r="D188" s="226" t="s">
        <v>173</v>
      </c>
      <c r="E188" s="227" t="s">
        <v>2113</v>
      </c>
      <c r="F188" s="228" t="s">
        <v>2114</v>
      </c>
      <c r="G188" s="229" t="s">
        <v>536</v>
      </c>
      <c r="H188" s="230">
        <v>160</v>
      </c>
      <c r="I188" s="231"/>
      <c r="J188" s="232">
        <f>ROUND(I188*H188,2)</f>
        <v>0</v>
      </c>
      <c r="K188" s="228" t="s">
        <v>1999</v>
      </c>
      <c r="L188" s="44"/>
      <c r="M188" s="233" t="s">
        <v>1</v>
      </c>
      <c r="N188" s="234" t="s">
        <v>41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178</v>
      </c>
      <c r="AT188" s="237" t="s">
        <v>173</v>
      </c>
      <c r="AU188" s="237" t="s">
        <v>84</v>
      </c>
      <c r="AY188" s="17" t="s">
        <v>171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84</v>
      </c>
      <c r="BK188" s="238">
        <f>ROUND(I188*H188,2)</f>
        <v>0</v>
      </c>
      <c r="BL188" s="17" t="s">
        <v>178</v>
      </c>
      <c r="BM188" s="237" t="s">
        <v>487</v>
      </c>
    </row>
    <row r="189" s="2" customFormat="1" ht="24.15" customHeight="1">
      <c r="A189" s="38"/>
      <c r="B189" s="39"/>
      <c r="C189" s="226" t="s">
        <v>76</v>
      </c>
      <c r="D189" s="226" t="s">
        <v>173</v>
      </c>
      <c r="E189" s="227" t="s">
        <v>2115</v>
      </c>
      <c r="F189" s="228" t="s">
        <v>2116</v>
      </c>
      <c r="G189" s="229" t="s">
        <v>231</v>
      </c>
      <c r="H189" s="230">
        <v>0.035000000000000003</v>
      </c>
      <c r="I189" s="231"/>
      <c r="J189" s="232">
        <f>ROUND(I189*H189,2)</f>
        <v>0</v>
      </c>
      <c r="K189" s="228" t="s">
        <v>1999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178</v>
      </c>
      <c r="AT189" s="237" t="s">
        <v>173</v>
      </c>
      <c r="AU189" s="237" t="s">
        <v>84</v>
      </c>
      <c r="AY189" s="17" t="s">
        <v>171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84</v>
      </c>
      <c r="BK189" s="238">
        <f>ROUND(I189*H189,2)</f>
        <v>0</v>
      </c>
      <c r="BL189" s="17" t="s">
        <v>178</v>
      </c>
      <c r="BM189" s="237" t="s">
        <v>495</v>
      </c>
    </row>
    <row r="190" s="2" customFormat="1" ht="24.15" customHeight="1">
      <c r="A190" s="38"/>
      <c r="B190" s="39"/>
      <c r="C190" s="226" t="s">
        <v>76</v>
      </c>
      <c r="D190" s="226" t="s">
        <v>173</v>
      </c>
      <c r="E190" s="227" t="s">
        <v>2117</v>
      </c>
      <c r="F190" s="228" t="s">
        <v>2118</v>
      </c>
      <c r="G190" s="229" t="s">
        <v>198</v>
      </c>
      <c r="H190" s="230">
        <v>2.3999999999999999</v>
      </c>
      <c r="I190" s="231"/>
      <c r="J190" s="232">
        <f>ROUND(I190*H190,2)</f>
        <v>0</v>
      </c>
      <c r="K190" s="228" t="s">
        <v>1999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178</v>
      </c>
      <c r="AT190" s="237" t="s">
        <v>173</v>
      </c>
      <c r="AU190" s="237" t="s">
        <v>84</v>
      </c>
      <c r="AY190" s="17" t="s">
        <v>171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84</v>
      </c>
      <c r="BK190" s="238">
        <f>ROUND(I190*H190,2)</f>
        <v>0</v>
      </c>
      <c r="BL190" s="17" t="s">
        <v>178</v>
      </c>
      <c r="BM190" s="237" t="s">
        <v>500</v>
      </c>
    </row>
    <row r="191" s="2" customFormat="1" ht="37.8" customHeight="1">
      <c r="A191" s="38"/>
      <c r="B191" s="39"/>
      <c r="C191" s="226" t="s">
        <v>76</v>
      </c>
      <c r="D191" s="226" t="s">
        <v>173</v>
      </c>
      <c r="E191" s="227" t="s">
        <v>2119</v>
      </c>
      <c r="F191" s="228" t="s">
        <v>2120</v>
      </c>
      <c r="G191" s="229" t="s">
        <v>198</v>
      </c>
      <c r="H191" s="230">
        <v>1</v>
      </c>
      <c r="I191" s="231"/>
      <c r="J191" s="232">
        <f>ROUND(I191*H191,2)</f>
        <v>0</v>
      </c>
      <c r="K191" s="228" t="s">
        <v>1999</v>
      </c>
      <c r="L191" s="44"/>
      <c r="M191" s="233" t="s">
        <v>1</v>
      </c>
      <c r="N191" s="234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178</v>
      </c>
      <c r="AT191" s="237" t="s">
        <v>173</v>
      </c>
      <c r="AU191" s="237" t="s">
        <v>84</v>
      </c>
      <c r="AY191" s="17" t="s">
        <v>171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84</v>
      </c>
      <c r="BK191" s="238">
        <f>ROUND(I191*H191,2)</f>
        <v>0</v>
      </c>
      <c r="BL191" s="17" t="s">
        <v>178</v>
      </c>
      <c r="BM191" s="237" t="s">
        <v>505</v>
      </c>
    </row>
    <row r="192" s="2" customFormat="1" ht="16.5" customHeight="1">
      <c r="A192" s="38"/>
      <c r="B192" s="39"/>
      <c r="C192" s="226" t="s">
        <v>76</v>
      </c>
      <c r="D192" s="226" t="s">
        <v>173</v>
      </c>
      <c r="E192" s="227" t="s">
        <v>2121</v>
      </c>
      <c r="F192" s="228" t="s">
        <v>2122</v>
      </c>
      <c r="G192" s="229" t="s">
        <v>231</v>
      </c>
      <c r="H192" s="230">
        <v>15.1</v>
      </c>
      <c r="I192" s="231"/>
      <c r="J192" s="232">
        <f>ROUND(I192*H192,2)</f>
        <v>0</v>
      </c>
      <c r="K192" s="228" t="s">
        <v>1999</v>
      </c>
      <c r="L192" s="44"/>
      <c r="M192" s="233" t="s">
        <v>1</v>
      </c>
      <c r="N192" s="234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178</v>
      </c>
      <c r="AT192" s="237" t="s">
        <v>173</v>
      </c>
      <c r="AU192" s="237" t="s">
        <v>84</v>
      </c>
      <c r="AY192" s="17" t="s">
        <v>171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84</v>
      </c>
      <c r="BK192" s="238">
        <f>ROUND(I192*H192,2)</f>
        <v>0</v>
      </c>
      <c r="BL192" s="17" t="s">
        <v>178</v>
      </c>
      <c r="BM192" s="237" t="s">
        <v>510</v>
      </c>
    </row>
    <row r="193" s="12" customFormat="1" ht="25.92" customHeight="1">
      <c r="A193" s="12"/>
      <c r="B193" s="210"/>
      <c r="C193" s="211"/>
      <c r="D193" s="212" t="s">
        <v>75</v>
      </c>
      <c r="E193" s="213" t="s">
        <v>2123</v>
      </c>
      <c r="F193" s="213" t="s">
        <v>2124</v>
      </c>
      <c r="G193" s="211"/>
      <c r="H193" s="211"/>
      <c r="I193" s="214"/>
      <c r="J193" s="215">
        <f>BK193</f>
        <v>0</v>
      </c>
      <c r="K193" s="211"/>
      <c r="L193" s="216"/>
      <c r="M193" s="217"/>
      <c r="N193" s="218"/>
      <c r="O193" s="218"/>
      <c r="P193" s="219">
        <f>SUM(P194:P200)</f>
        <v>0</v>
      </c>
      <c r="Q193" s="218"/>
      <c r="R193" s="219">
        <f>SUM(R194:R200)</f>
        <v>0</v>
      </c>
      <c r="S193" s="218"/>
      <c r="T193" s="220">
        <f>SUM(T194:T200)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1" t="s">
        <v>84</v>
      </c>
      <c r="AT193" s="222" t="s">
        <v>75</v>
      </c>
      <c r="AU193" s="222" t="s">
        <v>76</v>
      </c>
      <c r="AY193" s="221" t="s">
        <v>171</v>
      </c>
      <c r="BK193" s="223">
        <f>SUM(BK194:BK200)</f>
        <v>0</v>
      </c>
    </row>
    <row r="194" s="2" customFormat="1" ht="24.15" customHeight="1">
      <c r="A194" s="38"/>
      <c r="B194" s="39"/>
      <c r="C194" s="226" t="s">
        <v>76</v>
      </c>
      <c r="D194" s="226" t="s">
        <v>173</v>
      </c>
      <c r="E194" s="227" t="s">
        <v>2125</v>
      </c>
      <c r="F194" s="228" t="s">
        <v>2126</v>
      </c>
      <c r="G194" s="229" t="s">
        <v>176</v>
      </c>
      <c r="H194" s="230">
        <v>24</v>
      </c>
      <c r="I194" s="231"/>
      <c r="J194" s="232">
        <f>ROUND(I194*H194,2)</f>
        <v>0</v>
      </c>
      <c r="K194" s="228" t="s">
        <v>1999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178</v>
      </c>
      <c r="AT194" s="237" t="s">
        <v>173</v>
      </c>
      <c r="AU194" s="237" t="s">
        <v>84</v>
      </c>
      <c r="AY194" s="17" t="s">
        <v>171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84</v>
      </c>
      <c r="BK194" s="238">
        <f>ROUND(I194*H194,2)</f>
        <v>0</v>
      </c>
      <c r="BL194" s="17" t="s">
        <v>178</v>
      </c>
      <c r="BM194" s="237" t="s">
        <v>520</v>
      </c>
    </row>
    <row r="195" s="2" customFormat="1" ht="16.5" customHeight="1">
      <c r="A195" s="38"/>
      <c r="B195" s="39"/>
      <c r="C195" s="226" t="s">
        <v>76</v>
      </c>
      <c r="D195" s="226" t="s">
        <v>173</v>
      </c>
      <c r="E195" s="227" t="s">
        <v>2127</v>
      </c>
      <c r="F195" s="228" t="s">
        <v>2128</v>
      </c>
      <c r="G195" s="229" t="s">
        <v>176</v>
      </c>
      <c r="H195" s="230">
        <v>24</v>
      </c>
      <c r="I195" s="231"/>
      <c r="J195" s="232">
        <f>ROUND(I195*H195,2)</f>
        <v>0</v>
      </c>
      <c r="K195" s="228" t="s">
        <v>1999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178</v>
      </c>
      <c r="AT195" s="237" t="s">
        <v>173</v>
      </c>
      <c r="AU195" s="237" t="s">
        <v>84</v>
      </c>
      <c r="AY195" s="17" t="s">
        <v>171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84</v>
      </c>
      <c r="BK195" s="238">
        <f>ROUND(I195*H195,2)</f>
        <v>0</v>
      </c>
      <c r="BL195" s="17" t="s">
        <v>178</v>
      </c>
      <c r="BM195" s="237" t="s">
        <v>525</v>
      </c>
    </row>
    <row r="196" s="2" customFormat="1" ht="24.15" customHeight="1">
      <c r="A196" s="38"/>
      <c r="B196" s="39"/>
      <c r="C196" s="226" t="s">
        <v>76</v>
      </c>
      <c r="D196" s="226" t="s">
        <v>173</v>
      </c>
      <c r="E196" s="227" t="s">
        <v>2129</v>
      </c>
      <c r="F196" s="228" t="s">
        <v>2130</v>
      </c>
      <c r="G196" s="229" t="s">
        <v>176</v>
      </c>
      <c r="H196" s="230">
        <v>48</v>
      </c>
      <c r="I196" s="231"/>
      <c r="J196" s="232">
        <f>ROUND(I196*H196,2)</f>
        <v>0</v>
      </c>
      <c r="K196" s="228" t="s">
        <v>1999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178</v>
      </c>
      <c r="AT196" s="237" t="s">
        <v>173</v>
      </c>
      <c r="AU196" s="237" t="s">
        <v>84</v>
      </c>
      <c r="AY196" s="17" t="s">
        <v>171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84</v>
      </c>
      <c r="BK196" s="238">
        <f>ROUND(I196*H196,2)</f>
        <v>0</v>
      </c>
      <c r="BL196" s="17" t="s">
        <v>178</v>
      </c>
      <c r="BM196" s="237" t="s">
        <v>529</v>
      </c>
    </row>
    <row r="197" s="2" customFormat="1" ht="24.15" customHeight="1">
      <c r="A197" s="38"/>
      <c r="B197" s="39"/>
      <c r="C197" s="226" t="s">
        <v>76</v>
      </c>
      <c r="D197" s="226" t="s">
        <v>173</v>
      </c>
      <c r="E197" s="227" t="s">
        <v>2059</v>
      </c>
      <c r="F197" s="228" t="s">
        <v>2060</v>
      </c>
      <c r="G197" s="229" t="s">
        <v>231</v>
      </c>
      <c r="H197" s="230">
        <v>0.12</v>
      </c>
      <c r="I197" s="231"/>
      <c r="J197" s="232">
        <f>ROUND(I197*H197,2)</f>
        <v>0</v>
      </c>
      <c r="K197" s="228" t="s">
        <v>1999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178</v>
      </c>
      <c r="AT197" s="237" t="s">
        <v>173</v>
      </c>
      <c r="AU197" s="237" t="s">
        <v>84</v>
      </c>
      <c r="AY197" s="17" t="s">
        <v>171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84</v>
      </c>
      <c r="BK197" s="238">
        <f>ROUND(I197*H197,2)</f>
        <v>0</v>
      </c>
      <c r="BL197" s="17" t="s">
        <v>178</v>
      </c>
      <c r="BM197" s="237" t="s">
        <v>537</v>
      </c>
    </row>
    <row r="198" s="2" customFormat="1" ht="24.15" customHeight="1">
      <c r="A198" s="38"/>
      <c r="B198" s="39"/>
      <c r="C198" s="226" t="s">
        <v>76</v>
      </c>
      <c r="D198" s="226" t="s">
        <v>173</v>
      </c>
      <c r="E198" s="227" t="s">
        <v>2131</v>
      </c>
      <c r="F198" s="228" t="s">
        <v>2132</v>
      </c>
      <c r="G198" s="229" t="s">
        <v>231</v>
      </c>
      <c r="H198" s="230">
        <v>1.0800000000000001</v>
      </c>
      <c r="I198" s="231"/>
      <c r="J198" s="232">
        <f>ROUND(I198*H198,2)</f>
        <v>0</v>
      </c>
      <c r="K198" s="228" t="s">
        <v>1999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178</v>
      </c>
      <c r="AT198" s="237" t="s">
        <v>173</v>
      </c>
      <c r="AU198" s="237" t="s">
        <v>84</v>
      </c>
      <c r="AY198" s="17" t="s">
        <v>171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84</v>
      </c>
      <c r="BK198" s="238">
        <f>ROUND(I198*H198,2)</f>
        <v>0</v>
      </c>
      <c r="BL198" s="17" t="s">
        <v>178</v>
      </c>
      <c r="BM198" s="237" t="s">
        <v>547</v>
      </c>
    </row>
    <row r="199" s="2" customFormat="1" ht="24.15" customHeight="1">
      <c r="A199" s="38"/>
      <c r="B199" s="39"/>
      <c r="C199" s="226" t="s">
        <v>76</v>
      </c>
      <c r="D199" s="226" t="s">
        <v>173</v>
      </c>
      <c r="E199" s="227" t="s">
        <v>2133</v>
      </c>
      <c r="F199" s="228" t="s">
        <v>2134</v>
      </c>
      <c r="G199" s="229" t="s">
        <v>231</v>
      </c>
      <c r="H199" s="230">
        <v>0.12</v>
      </c>
      <c r="I199" s="231"/>
      <c r="J199" s="232">
        <f>ROUND(I199*H199,2)</f>
        <v>0</v>
      </c>
      <c r="K199" s="228" t="s">
        <v>1999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178</v>
      </c>
      <c r="AT199" s="237" t="s">
        <v>173</v>
      </c>
      <c r="AU199" s="237" t="s">
        <v>84</v>
      </c>
      <c r="AY199" s="17" t="s">
        <v>171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84</v>
      </c>
      <c r="BK199" s="238">
        <f>ROUND(I199*H199,2)</f>
        <v>0</v>
      </c>
      <c r="BL199" s="17" t="s">
        <v>178</v>
      </c>
      <c r="BM199" s="237" t="s">
        <v>559</v>
      </c>
    </row>
    <row r="200" s="2" customFormat="1" ht="16.5" customHeight="1">
      <c r="A200" s="38"/>
      <c r="B200" s="39"/>
      <c r="C200" s="226" t="s">
        <v>76</v>
      </c>
      <c r="D200" s="226" t="s">
        <v>173</v>
      </c>
      <c r="E200" s="227" t="s">
        <v>2135</v>
      </c>
      <c r="F200" s="228" t="s">
        <v>2136</v>
      </c>
      <c r="G200" s="229" t="s">
        <v>231</v>
      </c>
      <c r="H200" s="230">
        <v>0.23999999999999999</v>
      </c>
      <c r="I200" s="231"/>
      <c r="J200" s="232">
        <f>ROUND(I200*H200,2)</f>
        <v>0</v>
      </c>
      <c r="K200" s="228" t="s">
        <v>1999</v>
      </c>
      <c r="L200" s="44"/>
      <c r="M200" s="233" t="s">
        <v>1</v>
      </c>
      <c r="N200" s="234" t="s">
        <v>41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178</v>
      </c>
      <c r="AT200" s="237" t="s">
        <v>173</v>
      </c>
      <c r="AU200" s="237" t="s">
        <v>84</v>
      </c>
      <c r="AY200" s="17" t="s">
        <v>171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84</v>
      </c>
      <c r="BK200" s="238">
        <f>ROUND(I200*H200,2)</f>
        <v>0</v>
      </c>
      <c r="BL200" s="17" t="s">
        <v>178</v>
      </c>
      <c r="BM200" s="237" t="s">
        <v>562</v>
      </c>
    </row>
    <row r="201" s="12" customFormat="1" ht="25.92" customHeight="1">
      <c r="A201" s="12"/>
      <c r="B201" s="210"/>
      <c r="C201" s="211"/>
      <c r="D201" s="212" t="s">
        <v>75</v>
      </c>
      <c r="E201" s="213" t="s">
        <v>2137</v>
      </c>
      <c r="F201" s="213" t="s">
        <v>2138</v>
      </c>
      <c r="G201" s="211"/>
      <c r="H201" s="211"/>
      <c r="I201" s="214"/>
      <c r="J201" s="215">
        <f>BK201</f>
        <v>0</v>
      </c>
      <c r="K201" s="211"/>
      <c r="L201" s="216"/>
      <c r="M201" s="217"/>
      <c r="N201" s="218"/>
      <c r="O201" s="218"/>
      <c r="P201" s="219">
        <f>SUM(P202:P219)</f>
        <v>0</v>
      </c>
      <c r="Q201" s="218"/>
      <c r="R201" s="219">
        <f>SUM(R202:R219)</f>
        <v>0</v>
      </c>
      <c r="S201" s="218"/>
      <c r="T201" s="220">
        <f>SUM(T202:T219)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1" t="s">
        <v>84</v>
      </c>
      <c r="AT201" s="222" t="s">
        <v>75</v>
      </c>
      <c r="AU201" s="222" t="s">
        <v>76</v>
      </c>
      <c r="AY201" s="221" t="s">
        <v>171</v>
      </c>
      <c r="BK201" s="223">
        <f>SUM(BK202:BK219)</f>
        <v>0</v>
      </c>
    </row>
    <row r="202" s="2" customFormat="1" ht="24.15" customHeight="1">
      <c r="A202" s="38"/>
      <c r="B202" s="39"/>
      <c r="C202" s="226" t="s">
        <v>76</v>
      </c>
      <c r="D202" s="226" t="s">
        <v>173</v>
      </c>
      <c r="E202" s="227" t="s">
        <v>2139</v>
      </c>
      <c r="F202" s="228" t="s">
        <v>2140</v>
      </c>
      <c r="G202" s="229" t="s">
        <v>486</v>
      </c>
      <c r="H202" s="230">
        <v>10</v>
      </c>
      <c r="I202" s="231"/>
      <c r="J202" s="232">
        <f>ROUND(I202*H202,2)</f>
        <v>0</v>
      </c>
      <c r="K202" s="228" t="s">
        <v>1999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178</v>
      </c>
      <c r="AT202" s="237" t="s">
        <v>173</v>
      </c>
      <c r="AU202" s="237" t="s">
        <v>84</v>
      </c>
      <c r="AY202" s="17" t="s">
        <v>171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84</v>
      </c>
      <c r="BK202" s="238">
        <f>ROUND(I202*H202,2)</f>
        <v>0</v>
      </c>
      <c r="BL202" s="17" t="s">
        <v>178</v>
      </c>
      <c r="BM202" s="237" t="s">
        <v>566</v>
      </c>
    </row>
    <row r="203" s="2" customFormat="1" ht="21.75" customHeight="1">
      <c r="A203" s="38"/>
      <c r="B203" s="39"/>
      <c r="C203" s="226" t="s">
        <v>76</v>
      </c>
      <c r="D203" s="226" t="s">
        <v>173</v>
      </c>
      <c r="E203" s="227" t="s">
        <v>2141</v>
      </c>
      <c r="F203" s="228" t="s">
        <v>2142</v>
      </c>
      <c r="G203" s="229" t="s">
        <v>486</v>
      </c>
      <c r="H203" s="230">
        <v>10.5</v>
      </c>
      <c r="I203" s="231"/>
      <c r="J203" s="232">
        <f>ROUND(I203*H203,2)</f>
        <v>0</v>
      </c>
      <c r="K203" s="228" t="s">
        <v>1999</v>
      </c>
      <c r="L203" s="44"/>
      <c r="M203" s="233" t="s">
        <v>1</v>
      </c>
      <c r="N203" s="234" t="s">
        <v>41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178</v>
      </c>
      <c r="AT203" s="237" t="s">
        <v>173</v>
      </c>
      <c r="AU203" s="237" t="s">
        <v>84</v>
      </c>
      <c r="AY203" s="17" t="s">
        <v>171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84</v>
      </c>
      <c r="BK203" s="238">
        <f>ROUND(I203*H203,2)</f>
        <v>0</v>
      </c>
      <c r="BL203" s="17" t="s">
        <v>178</v>
      </c>
      <c r="BM203" s="237" t="s">
        <v>569</v>
      </c>
    </row>
    <row r="204" s="2" customFormat="1" ht="16.5" customHeight="1">
      <c r="A204" s="38"/>
      <c r="B204" s="39"/>
      <c r="C204" s="226" t="s">
        <v>76</v>
      </c>
      <c r="D204" s="226" t="s">
        <v>173</v>
      </c>
      <c r="E204" s="227" t="s">
        <v>2143</v>
      </c>
      <c r="F204" s="228" t="s">
        <v>2144</v>
      </c>
      <c r="G204" s="229" t="s">
        <v>486</v>
      </c>
      <c r="H204" s="230">
        <v>10.5</v>
      </c>
      <c r="I204" s="231"/>
      <c r="J204" s="232">
        <f>ROUND(I204*H204,2)</f>
        <v>0</v>
      </c>
      <c r="K204" s="228" t="s">
        <v>1999</v>
      </c>
      <c r="L204" s="44"/>
      <c r="M204" s="233" t="s">
        <v>1</v>
      </c>
      <c r="N204" s="234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178</v>
      </c>
      <c r="AT204" s="237" t="s">
        <v>173</v>
      </c>
      <c r="AU204" s="237" t="s">
        <v>84</v>
      </c>
      <c r="AY204" s="17" t="s">
        <v>171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84</v>
      </c>
      <c r="BK204" s="238">
        <f>ROUND(I204*H204,2)</f>
        <v>0</v>
      </c>
      <c r="BL204" s="17" t="s">
        <v>178</v>
      </c>
      <c r="BM204" s="237" t="s">
        <v>575</v>
      </c>
    </row>
    <row r="205" s="2" customFormat="1" ht="21.75" customHeight="1">
      <c r="A205" s="38"/>
      <c r="B205" s="39"/>
      <c r="C205" s="226" t="s">
        <v>76</v>
      </c>
      <c r="D205" s="226" t="s">
        <v>173</v>
      </c>
      <c r="E205" s="227" t="s">
        <v>2145</v>
      </c>
      <c r="F205" s="228" t="s">
        <v>2146</v>
      </c>
      <c r="G205" s="229" t="s">
        <v>536</v>
      </c>
      <c r="H205" s="230">
        <v>4</v>
      </c>
      <c r="I205" s="231"/>
      <c r="J205" s="232">
        <f>ROUND(I205*H205,2)</f>
        <v>0</v>
      </c>
      <c r="K205" s="228" t="s">
        <v>1999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178</v>
      </c>
      <c r="AT205" s="237" t="s">
        <v>173</v>
      </c>
      <c r="AU205" s="237" t="s">
        <v>84</v>
      </c>
      <c r="AY205" s="17" t="s">
        <v>171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84</v>
      </c>
      <c r="BK205" s="238">
        <f>ROUND(I205*H205,2)</f>
        <v>0</v>
      </c>
      <c r="BL205" s="17" t="s">
        <v>178</v>
      </c>
      <c r="BM205" s="237" t="s">
        <v>578</v>
      </c>
    </row>
    <row r="206" s="2" customFormat="1" ht="16.5" customHeight="1">
      <c r="A206" s="38"/>
      <c r="B206" s="39"/>
      <c r="C206" s="226" t="s">
        <v>76</v>
      </c>
      <c r="D206" s="226" t="s">
        <v>173</v>
      </c>
      <c r="E206" s="227" t="s">
        <v>2147</v>
      </c>
      <c r="F206" s="228" t="s">
        <v>2148</v>
      </c>
      <c r="G206" s="229" t="s">
        <v>536</v>
      </c>
      <c r="H206" s="230">
        <v>1</v>
      </c>
      <c r="I206" s="231"/>
      <c r="J206" s="232">
        <f>ROUND(I206*H206,2)</f>
        <v>0</v>
      </c>
      <c r="K206" s="228" t="s">
        <v>1999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178</v>
      </c>
      <c r="AT206" s="237" t="s">
        <v>173</v>
      </c>
      <c r="AU206" s="237" t="s">
        <v>84</v>
      </c>
      <c r="AY206" s="17" t="s">
        <v>171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84</v>
      </c>
      <c r="BK206" s="238">
        <f>ROUND(I206*H206,2)</f>
        <v>0</v>
      </c>
      <c r="BL206" s="17" t="s">
        <v>178</v>
      </c>
      <c r="BM206" s="237" t="s">
        <v>582</v>
      </c>
    </row>
    <row r="207" s="2" customFormat="1" ht="16.5" customHeight="1">
      <c r="A207" s="38"/>
      <c r="B207" s="39"/>
      <c r="C207" s="226" t="s">
        <v>76</v>
      </c>
      <c r="D207" s="226" t="s">
        <v>173</v>
      </c>
      <c r="E207" s="227" t="s">
        <v>2149</v>
      </c>
      <c r="F207" s="228" t="s">
        <v>2150</v>
      </c>
      <c r="G207" s="229" t="s">
        <v>536</v>
      </c>
      <c r="H207" s="230">
        <v>3</v>
      </c>
      <c r="I207" s="231"/>
      <c r="J207" s="232">
        <f>ROUND(I207*H207,2)</f>
        <v>0</v>
      </c>
      <c r="K207" s="228" t="s">
        <v>1999</v>
      </c>
      <c r="L207" s="44"/>
      <c r="M207" s="233" t="s">
        <v>1</v>
      </c>
      <c r="N207" s="234" t="s">
        <v>41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178</v>
      </c>
      <c r="AT207" s="237" t="s">
        <v>173</v>
      </c>
      <c r="AU207" s="237" t="s">
        <v>84</v>
      </c>
      <c r="AY207" s="17" t="s">
        <v>171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84</v>
      </c>
      <c r="BK207" s="238">
        <f>ROUND(I207*H207,2)</f>
        <v>0</v>
      </c>
      <c r="BL207" s="17" t="s">
        <v>178</v>
      </c>
      <c r="BM207" s="237" t="s">
        <v>585</v>
      </c>
    </row>
    <row r="208" s="2" customFormat="1" ht="16.5" customHeight="1">
      <c r="A208" s="38"/>
      <c r="B208" s="39"/>
      <c r="C208" s="226" t="s">
        <v>76</v>
      </c>
      <c r="D208" s="226" t="s">
        <v>173</v>
      </c>
      <c r="E208" s="227" t="s">
        <v>2151</v>
      </c>
      <c r="F208" s="228" t="s">
        <v>2152</v>
      </c>
      <c r="G208" s="229" t="s">
        <v>536</v>
      </c>
      <c r="H208" s="230">
        <v>1</v>
      </c>
      <c r="I208" s="231"/>
      <c r="J208" s="232">
        <f>ROUND(I208*H208,2)</f>
        <v>0</v>
      </c>
      <c r="K208" s="228" t="s">
        <v>1999</v>
      </c>
      <c r="L208" s="44"/>
      <c r="M208" s="233" t="s">
        <v>1</v>
      </c>
      <c r="N208" s="234" t="s">
        <v>41</v>
      </c>
      <c r="O208" s="91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178</v>
      </c>
      <c r="AT208" s="237" t="s">
        <v>173</v>
      </c>
      <c r="AU208" s="237" t="s">
        <v>84</v>
      </c>
      <c r="AY208" s="17" t="s">
        <v>171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84</v>
      </c>
      <c r="BK208" s="238">
        <f>ROUND(I208*H208,2)</f>
        <v>0</v>
      </c>
      <c r="BL208" s="17" t="s">
        <v>178</v>
      </c>
      <c r="BM208" s="237" t="s">
        <v>589</v>
      </c>
    </row>
    <row r="209" s="2" customFormat="1" ht="16.5" customHeight="1">
      <c r="A209" s="38"/>
      <c r="B209" s="39"/>
      <c r="C209" s="226" t="s">
        <v>76</v>
      </c>
      <c r="D209" s="226" t="s">
        <v>173</v>
      </c>
      <c r="E209" s="227" t="s">
        <v>2153</v>
      </c>
      <c r="F209" s="228" t="s">
        <v>2154</v>
      </c>
      <c r="G209" s="229" t="s">
        <v>536</v>
      </c>
      <c r="H209" s="230">
        <v>1</v>
      </c>
      <c r="I209" s="231"/>
      <c r="J209" s="232">
        <f>ROUND(I209*H209,2)</f>
        <v>0</v>
      </c>
      <c r="K209" s="228" t="s">
        <v>1999</v>
      </c>
      <c r="L209" s="44"/>
      <c r="M209" s="233" t="s">
        <v>1</v>
      </c>
      <c r="N209" s="234" t="s">
        <v>41</v>
      </c>
      <c r="O209" s="91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178</v>
      </c>
      <c r="AT209" s="237" t="s">
        <v>173</v>
      </c>
      <c r="AU209" s="237" t="s">
        <v>84</v>
      </c>
      <c r="AY209" s="17" t="s">
        <v>171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84</v>
      </c>
      <c r="BK209" s="238">
        <f>ROUND(I209*H209,2)</f>
        <v>0</v>
      </c>
      <c r="BL209" s="17" t="s">
        <v>178</v>
      </c>
      <c r="BM209" s="237" t="s">
        <v>592</v>
      </c>
    </row>
    <row r="210" s="2" customFormat="1" ht="16.5" customHeight="1">
      <c r="A210" s="38"/>
      <c r="B210" s="39"/>
      <c r="C210" s="226" t="s">
        <v>76</v>
      </c>
      <c r="D210" s="226" t="s">
        <v>173</v>
      </c>
      <c r="E210" s="227" t="s">
        <v>2155</v>
      </c>
      <c r="F210" s="228" t="s">
        <v>2156</v>
      </c>
      <c r="G210" s="229" t="s">
        <v>536</v>
      </c>
      <c r="H210" s="230">
        <v>1</v>
      </c>
      <c r="I210" s="231"/>
      <c r="J210" s="232">
        <f>ROUND(I210*H210,2)</f>
        <v>0</v>
      </c>
      <c r="K210" s="228" t="s">
        <v>1999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178</v>
      </c>
      <c r="AT210" s="237" t="s">
        <v>173</v>
      </c>
      <c r="AU210" s="237" t="s">
        <v>84</v>
      </c>
      <c r="AY210" s="17" t="s">
        <v>171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84</v>
      </c>
      <c r="BK210" s="238">
        <f>ROUND(I210*H210,2)</f>
        <v>0</v>
      </c>
      <c r="BL210" s="17" t="s">
        <v>178</v>
      </c>
      <c r="BM210" s="237" t="s">
        <v>599</v>
      </c>
    </row>
    <row r="211" s="2" customFormat="1" ht="21.75" customHeight="1">
      <c r="A211" s="38"/>
      <c r="B211" s="39"/>
      <c r="C211" s="226" t="s">
        <v>76</v>
      </c>
      <c r="D211" s="226" t="s">
        <v>173</v>
      </c>
      <c r="E211" s="227" t="s">
        <v>2157</v>
      </c>
      <c r="F211" s="228" t="s">
        <v>2158</v>
      </c>
      <c r="G211" s="229" t="s">
        <v>2159</v>
      </c>
      <c r="H211" s="230">
        <v>1</v>
      </c>
      <c r="I211" s="231"/>
      <c r="J211" s="232">
        <f>ROUND(I211*H211,2)</f>
        <v>0</v>
      </c>
      <c r="K211" s="228" t="s">
        <v>1999</v>
      </c>
      <c r="L211" s="44"/>
      <c r="M211" s="233" t="s">
        <v>1</v>
      </c>
      <c r="N211" s="234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178</v>
      </c>
      <c r="AT211" s="237" t="s">
        <v>173</v>
      </c>
      <c r="AU211" s="237" t="s">
        <v>84</v>
      </c>
      <c r="AY211" s="17" t="s">
        <v>171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84</v>
      </c>
      <c r="BK211" s="238">
        <f>ROUND(I211*H211,2)</f>
        <v>0</v>
      </c>
      <c r="BL211" s="17" t="s">
        <v>178</v>
      </c>
      <c r="BM211" s="237" t="s">
        <v>602</v>
      </c>
    </row>
    <row r="212" s="2" customFormat="1" ht="16.5" customHeight="1">
      <c r="A212" s="38"/>
      <c r="B212" s="39"/>
      <c r="C212" s="226" t="s">
        <v>76</v>
      </c>
      <c r="D212" s="226" t="s">
        <v>173</v>
      </c>
      <c r="E212" s="227" t="s">
        <v>2160</v>
      </c>
      <c r="F212" s="228" t="s">
        <v>2161</v>
      </c>
      <c r="G212" s="229" t="s">
        <v>536</v>
      </c>
      <c r="H212" s="230">
        <v>1</v>
      </c>
      <c r="I212" s="231"/>
      <c r="J212" s="232">
        <f>ROUND(I212*H212,2)</f>
        <v>0</v>
      </c>
      <c r="K212" s="228" t="s">
        <v>1999</v>
      </c>
      <c r="L212" s="44"/>
      <c r="M212" s="233" t="s">
        <v>1</v>
      </c>
      <c r="N212" s="234" t="s">
        <v>41</v>
      </c>
      <c r="O212" s="91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178</v>
      </c>
      <c r="AT212" s="237" t="s">
        <v>173</v>
      </c>
      <c r="AU212" s="237" t="s">
        <v>84</v>
      </c>
      <c r="AY212" s="17" t="s">
        <v>171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84</v>
      </c>
      <c r="BK212" s="238">
        <f>ROUND(I212*H212,2)</f>
        <v>0</v>
      </c>
      <c r="BL212" s="17" t="s">
        <v>178</v>
      </c>
      <c r="BM212" s="237" t="s">
        <v>607</v>
      </c>
    </row>
    <row r="213" s="2" customFormat="1" ht="16.5" customHeight="1">
      <c r="A213" s="38"/>
      <c r="B213" s="39"/>
      <c r="C213" s="226" t="s">
        <v>76</v>
      </c>
      <c r="D213" s="226" t="s">
        <v>173</v>
      </c>
      <c r="E213" s="227" t="s">
        <v>2162</v>
      </c>
      <c r="F213" s="228" t="s">
        <v>2163</v>
      </c>
      <c r="G213" s="229" t="s">
        <v>536</v>
      </c>
      <c r="H213" s="230">
        <v>1</v>
      </c>
      <c r="I213" s="231"/>
      <c r="J213" s="232">
        <f>ROUND(I213*H213,2)</f>
        <v>0</v>
      </c>
      <c r="K213" s="228" t="s">
        <v>1999</v>
      </c>
      <c r="L213" s="44"/>
      <c r="M213" s="233" t="s">
        <v>1</v>
      </c>
      <c r="N213" s="234" t="s">
        <v>41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178</v>
      </c>
      <c r="AT213" s="237" t="s">
        <v>173</v>
      </c>
      <c r="AU213" s="237" t="s">
        <v>84</v>
      </c>
      <c r="AY213" s="17" t="s">
        <v>171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84</v>
      </c>
      <c r="BK213" s="238">
        <f>ROUND(I213*H213,2)</f>
        <v>0</v>
      </c>
      <c r="BL213" s="17" t="s">
        <v>178</v>
      </c>
      <c r="BM213" s="237" t="s">
        <v>613</v>
      </c>
    </row>
    <row r="214" s="2" customFormat="1" ht="16.5" customHeight="1">
      <c r="A214" s="38"/>
      <c r="B214" s="39"/>
      <c r="C214" s="226" t="s">
        <v>76</v>
      </c>
      <c r="D214" s="226" t="s">
        <v>173</v>
      </c>
      <c r="E214" s="227" t="s">
        <v>2164</v>
      </c>
      <c r="F214" s="228" t="s">
        <v>2165</v>
      </c>
      <c r="G214" s="229" t="s">
        <v>536</v>
      </c>
      <c r="H214" s="230">
        <v>1</v>
      </c>
      <c r="I214" s="231"/>
      <c r="J214" s="232">
        <f>ROUND(I214*H214,2)</f>
        <v>0</v>
      </c>
      <c r="K214" s="228" t="s">
        <v>1999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178</v>
      </c>
      <c r="AT214" s="237" t="s">
        <v>173</v>
      </c>
      <c r="AU214" s="237" t="s">
        <v>84</v>
      </c>
      <c r="AY214" s="17" t="s">
        <v>171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84</v>
      </c>
      <c r="BK214" s="238">
        <f>ROUND(I214*H214,2)</f>
        <v>0</v>
      </c>
      <c r="BL214" s="17" t="s">
        <v>178</v>
      </c>
      <c r="BM214" s="237" t="s">
        <v>619</v>
      </c>
    </row>
    <row r="215" s="2" customFormat="1" ht="16.5" customHeight="1">
      <c r="A215" s="38"/>
      <c r="B215" s="39"/>
      <c r="C215" s="226" t="s">
        <v>76</v>
      </c>
      <c r="D215" s="226" t="s">
        <v>173</v>
      </c>
      <c r="E215" s="227" t="s">
        <v>2166</v>
      </c>
      <c r="F215" s="228" t="s">
        <v>2167</v>
      </c>
      <c r="G215" s="229" t="s">
        <v>536</v>
      </c>
      <c r="H215" s="230">
        <v>1</v>
      </c>
      <c r="I215" s="231"/>
      <c r="J215" s="232">
        <f>ROUND(I215*H215,2)</f>
        <v>0</v>
      </c>
      <c r="K215" s="228" t="s">
        <v>1999</v>
      </c>
      <c r="L215" s="44"/>
      <c r="M215" s="233" t="s">
        <v>1</v>
      </c>
      <c r="N215" s="234" t="s">
        <v>41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178</v>
      </c>
      <c r="AT215" s="237" t="s">
        <v>173</v>
      </c>
      <c r="AU215" s="237" t="s">
        <v>84</v>
      </c>
      <c r="AY215" s="17" t="s">
        <v>171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84</v>
      </c>
      <c r="BK215" s="238">
        <f>ROUND(I215*H215,2)</f>
        <v>0</v>
      </c>
      <c r="BL215" s="17" t="s">
        <v>178</v>
      </c>
      <c r="BM215" s="237" t="s">
        <v>627</v>
      </c>
    </row>
    <row r="216" s="2" customFormat="1" ht="16.5" customHeight="1">
      <c r="A216" s="38"/>
      <c r="B216" s="39"/>
      <c r="C216" s="226" t="s">
        <v>76</v>
      </c>
      <c r="D216" s="226" t="s">
        <v>173</v>
      </c>
      <c r="E216" s="227" t="s">
        <v>2168</v>
      </c>
      <c r="F216" s="228" t="s">
        <v>2169</v>
      </c>
      <c r="G216" s="229" t="s">
        <v>536</v>
      </c>
      <c r="H216" s="230">
        <v>1</v>
      </c>
      <c r="I216" s="231"/>
      <c r="J216" s="232">
        <f>ROUND(I216*H216,2)</f>
        <v>0</v>
      </c>
      <c r="K216" s="228" t="s">
        <v>1999</v>
      </c>
      <c r="L216" s="44"/>
      <c r="M216" s="233" t="s">
        <v>1</v>
      </c>
      <c r="N216" s="234" t="s">
        <v>41</v>
      </c>
      <c r="O216" s="91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178</v>
      </c>
      <c r="AT216" s="237" t="s">
        <v>173</v>
      </c>
      <c r="AU216" s="237" t="s">
        <v>84</v>
      </c>
      <c r="AY216" s="17" t="s">
        <v>171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84</v>
      </c>
      <c r="BK216" s="238">
        <f>ROUND(I216*H216,2)</f>
        <v>0</v>
      </c>
      <c r="BL216" s="17" t="s">
        <v>178</v>
      </c>
      <c r="BM216" s="237" t="s">
        <v>633</v>
      </c>
    </row>
    <row r="217" s="2" customFormat="1" ht="16.5" customHeight="1">
      <c r="A217" s="38"/>
      <c r="B217" s="39"/>
      <c r="C217" s="226" t="s">
        <v>76</v>
      </c>
      <c r="D217" s="226" t="s">
        <v>173</v>
      </c>
      <c r="E217" s="227" t="s">
        <v>2170</v>
      </c>
      <c r="F217" s="228" t="s">
        <v>2171</v>
      </c>
      <c r="G217" s="229" t="s">
        <v>536</v>
      </c>
      <c r="H217" s="230">
        <v>1</v>
      </c>
      <c r="I217" s="231"/>
      <c r="J217" s="232">
        <f>ROUND(I217*H217,2)</f>
        <v>0</v>
      </c>
      <c r="K217" s="228" t="s">
        <v>1999</v>
      </c>
      <c r="L217" s="44"/>
      <c r="M217" s="233" t="s">
        <v>1</v>
      </c>
      <c r="N217" s="234" t="s">
        <v>41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178</v>
      </c>
      <c r="AT217" s="237" t="s">
        <v>173</v>
      </c>
      <c r="AU217" s="237" t="s">
        <v>84</v>
      </c>
      <c r="AY217" s="17" t="s">
        <v>171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84</v>
      </c>
      <c r="BK217" s="238">
        <f>ROUND(I217*H217,2)</f>
        <v>0</v>
      </c>
      <c r="BL217" s="17" t="s">
        <v>178</v>
      </c>
      <c r="BM217" s="237" t="s">
        <v>637</v>
      </c>
    </row>
    <row r="218" s="2" customFormat="1" ht="24.15" customHeight="1">
      <c r="A218" s="38"/>
      <c r="B218" s="39"/>
      <c r="C218" s="226" t="s">
        <v>76</v>
      </c>
      <c r="D218" s="226" t="s">
        <v>173</v>
      </c>
      <c r="E218" s="227" t="s">
        <v>2172</v>
      </c>
      <c r="F218" s="228" t="s">
        <v>2173</v>
      </c>
      <c r="G218" s="229" t="s">
        <v>486</v>
      </c>
      <c r="H218" s="230">
        <v>10</v>
      </c>
      <c r="I218" s="231"/>
      <c r="J218" s="232">
        <f>ROUND(I218*H218,2)</f>
        <v>0</v>
      </c>
      <c r="K218" s="228" t="s">
        <v>1999</v>
      </c>
      <c r="L218" s="44"/>
      <c r="M218" s="233" t="s">
        <v>1</v>
      </c>
      <c r="N218" s="234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178</v>
      </c>
      <c r="AT218" s="237" t="s">
        <v>173</v>
      </c>
      <c r="AU218" s="237" t="s">
        <v>84</v>
      </c>
      <c r="AY218" s="17" t="s">
        <v>171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84</v>
      </c>
      <c r="BK218" s="238">
        <f>ROUND(I218*H218,2)</f>
        <v>0</v>
      </c>
      <c r="BL218" s="17" t="s">
        <v>178</v>
      </c>
      <c r="BM218" s="237" t="s">
        <v>642</v>
      </c>
    </row>
    <row r="219" s="2" customFormat="1" ht="24.15" customHeight="1">
      <c r="A219" s="38"/>
      <c r="B219" s="39"/>
      <c r="C219" s="226" t="s">
        <v>76</v>
      </c>
      <c r="D219" s="226" t="s">
        <v>173</v>
      </c>
      <c r="E219" s="227" t="s">
        <v>2174</v>
      </c>
      <c r="F219" s="228" t="s">
        <v>2175</v>
      </c>
      <c r="G219" s="229" t="s">
        <v>231</v>
      </c>
      <c r="H219" s="230">
        <v>0.40000000000000002</v>
      </c>
      <c r="I219" s="231"/>
      <c r="J219" s="232">
        <f>ROUND(I219*H219,2)</f>
        <v>0</v>
      </c>
      <c r="K219" s="228" t="s">
        <v>1999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178</v>
      </c>
      <c r="AT219" s="237" t="s">
        <v>173</v>
      </c>
      <c r="AU219" s="237" t="s">
        <v>84</v>
      </c>
      <c r="AY219" s="17" t="s">
        <v>171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84</v>
      </c>
      <c r="BK219" s="238">
        <f>ROUND(I219*H219,2)</f>
        <v>0</v>
      </c>
      <c r="BL219" s="17" t="s">
        <v>178</v>
      </c>
      <c r="BM219" s="237" t="s">
        <v>646</v>
      </c>
    </row>
    <row r="220" s="12" customFormat="1" ht="25.92" customHeight="1">
      <c r="A220" s="12"/>
      <c r="B220" s="210"/>
      <c r="C220" s="211"/>
      <c r="D220" s="212" t="s">
        <v>75</v>
      </c>
      <c r="E220" s="213" t="s">
        <v>2176</v>
      </c>
      <c r="F220" s="213" t="s">
        <v>2177</v>
      </c>
      <c r="G220" s="211"/>
      <c r="H220" s="211"/>
      <c r="I220" s="214"/>
      <c r="J220" s="215">
        <f>BK220</f>
        <v>0</v>
      </c>
      <c r="K220" s="211"/>
      <c r="L220" s="216"/>
      <c r="M220" s="217"/>
      <c r="N220" s="218"/>
      <c r="O220" s="218"/>
      <c r="P220" s="219">
        <f>SUM(P221:P261)</f>
        <v>0</v>
      </c>
      <c r="Q220" s="218"/>
      <c r="R220" s="219">
        <f>SUM(R221:R261)</f>
        <v>0</v>
      </c>
      <c r="S220" s="218"/>
      <c r="T220" s="220">
        <f>SUM(T221:T261)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1" t="s">
        <v>84</v>
      </c>
      <c r="AT220" s="222" t="s">
        <v>75</v>
      </c>
      <c r="AU220" s="222" t="s">
        <v>76</v>
      </c>
      <c r="AY220" s="221" t="s">
        <v>171</v>
      </c>
      <c r="BK220" s="223">
        <f>SUM(BK221:BK261)</f>
        <v>0</v>
      </c>
    </row>
    <row r="221" s="2" customFormat="1" ht="16.5" customHeight="1">
      <c r="A221" s="38"/>
      <c r="B221" s="39"/>
      <c r="C221" s="226" t="s">
        <v>76</v>
      </c>
      <c r="D221" s="226" t="s">
        <v>173</v>
      </c>
      <c r="E221" s="227" t="s">
        <v>2178</v>
      </c>
      <c r="F221" s="228" t="s">
        <v>2179</v>
      </c>
      <c r="G221" s="229" t="s">
        <v>486</v>
      </c>
      <c r="H221" s="230">
        <v>5</v>
      </c>
      <c r="I221" s="231"/>
      <c r="J221" s="232">
        <f>ROUND(I221*H221,2)</f>
        <v>0</v>
      </c>
      <c r="K221" s="228" t="s">
        <v>1999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178</v>
      </c>
      <c r="AT221" s="237" t="s">
        <v>173</v>
      </c>
      <c r="AU221" s="237" t="s">
        <v>84</v>
      </c>
      <c r="AY221" s="17" t="s">
        <v>171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84</v>
      </c>
      <c r="BK221" s="238">
        <f>ROUND(I221*H221,2)</f>
        <v>0</v>
      </c>
      <c r="BL221" s="17" t="s">
        <v>178</v>
      </c>
      <c r="BM221" s="237" t="s">
        <v>651</v>
      </c>
    </row>
    <row r="222" s="2" customFormat="1" ht="16.5" customHeight="1">
      <c r="A222" s="38"/>
      <c r="B222" s="39"/>
      <c r="C222" s="226" t="s">
        <v>76</v>
      </c>
      <c r="D222" s="226" t="s">
        <v>173</v>
      </c>
      <c r="E222" s="227" t="s">
        <v>2180</v>
      </c>
      <c r="F222" s="228" t="s">
        <v>2181</v>
      </c>
      <c r="G222" s="229" t="s">
        <v>486</v>
      </c>
      <c r="H222" s="230">
        <v>25</v>
      </c>
      <c r="I222" s="231"/>
      <c r="J222" s="232">
        <f>ROUND(I222*H222,2)</f>
        <v>0</v>
      </c>
      <c r="K222" s="228" t="s">
        <v>1999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178</v>
      </c>
      <c r="AT222" s="237" t="s">
        <v>173</v>
      </c>
      <c r="AU222" s="237" t="s">
        <v>84</v>
      </c>
      <c r="AY222" s="17" t="s">
        <v>171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84</v>
      </c>
      <c r="BK222" s="238">
        <f>ROUND(I222*H222,2)</f>
        <v>0</v>
      </c>
      <c r="BL222" s="17" t="s">
        <v>178</v>
      </c>
      <c r="BM222" s="237" t="s">
        <v>670</v>
      </c>
    </row>
    <row r="223" s="2" customFormat="1" ht="21.75" customHeight="1">
      <c r="A223" s="38"/>
      <c r="B223" s="39"/>
      <c r="C223" s="226" t="s">
        <v>76</v>
      </c>
      <c r="D223" s="226" t="s">
        <v>173</v>
      </c>
      <c r="E223" s="227" t="s">
        <v>2182</v>
      </c>
      <c r="F223" s="228" t="s">
        <v>2183</v>
      </c>
      <c r="G223" s="229" t="s">
        <v>486</v>
      </c>
      <c r="H223" s="230">
        <v>10</v>
      </c>
      <c r="I223" s="231"/>
      <c r="J223" s="232">
        <f>ROUND(I223*H223,2)</f>
        <v>0</v>
      </c>
      <c r="K223" s="228" t="s">
        <v>1999</v>
      </c>
      <c r="L223" s="44"/>
      <c r="M223" s="233" t="s">
        <v>1</v>
      </c>
      <c r="N223" s="234" t="s">
        <v>41</v>
      </c>
      <c r="O223" s="91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178</v>
      </c>
      <c r="AT223" s="237" t="s">
        <v>173</v>
      </c>
      <c r="AU223" s="237" t="s">
        <v>84</v>
      </c>
      <c r="AY223" s="17" t="s">
        <v>171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84</v>
      </c>
      <c r="BK223" s="238">
        <f>ROUND(I223*H223,2)</f>
        <v>0</v>
      </c>
      <c r="BL223" s="17" t="s">
        <v>178</v>
      </c>
      <c r="BM223" s="237" t="s">
        <v>678</v>
      </c>
    </row>
    <row r="224" s="2" customFormat="1" ht="16.5" customHeight="1">
      <c r="A224" s="38"/>
      <c r="B224" s="39"/>
      <c r="C224" s="226" t="s">
        <v>76</v>
      </c>
      <c r="D224" s="226" t="s">
        <v>173</v>
      </c>
      <c r="E224" s="227" t="s">
        <v>2184</v>
      </c>
      <c r="F224" s="228" t="s">
        <v>2185</v>
      </c>
      <c r="G224" s="229" t="s">
        <v>536</v>
      </c>
      <c r="H224" s="230">
        <v>4</v>
      </c>
      <c r="I224" s="231"/>
      <c r="J224" s="232">
        <f>ROUND(I224*H224,2)</f>
        <v>0</v>
      </c>
      <c r="K224" s="228" t="s">
        <v>1999</v>
      </c>
      <c r="L224" s="44"/>
      <c r="M224" s="233" t="s">
        <v>1</v>
      </c>
      <c r="N224" s="234" t="s">
        <v>41</v>
      </c>
      <c r="O224" s="91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178</v>
      </c>
      <c r="AT224" s="237" t="s">
        <v>173</v>
      </c>
      <c r="AU224" s="237" t="s">
        <v>84</v>
      </c>
      <c r="AY224" s="17" t="s">
        <v>171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84</v>
      </c>
      <c r="BK224" s="238">
        <f>ROUND(I224*H224,2)</f>
        <v>0</v>
      </c>
      <c r="BL224" s="17" t="s">
        <v>178</v>
      </c>
      <c r="BM224" s="237" t="s">
        <v>683</v>
      </c>
    </row>
    <row r="225" s="2" customFormat="1" ht="16.5" customHeight="1">
      <c r="A225" s="38"/>
      <c r="B225" s="39"/>
      <c r="C225" s="226" t="s">
        <v>76</v>
      </c>
      <c r="D225" s="226" t="s">
        <v>173</v>
      </c>
      <c r="E225" s="227" t="s">
        <v>2186</v>
      </c>
      <c r="F225" s="228" t="s">
        <v>2187</v>
      </c>
      <c r="G225" s="229" t="s">
        <v>486</v>
      </c>
      <c r="H225" s="230">
        <v>17</v>
      </c>
      <c r="I225" s="231"/>
      <c r="J225" s="232">
        <f>ROUND(I225*H225,2)</f>
        <v>0</v>
      </c>
      <c r="K225" s="228" t="s">
        <v>1999</v>
      </c>
      <c r="L225" s="44"/>
      <c r="M225" s="233" t="s">
        <v>1</v>
      </c>
      <c r="N225" s="234" t="s">
        <v>41</v>
      </c>
      <c r="O225" s="91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178</v>
      </c>
      <c r="AT225" s="237" t="s">
        <v>173</v>
      </c>
      <c r="AU225" s="237" t="s">
        <v>84</v>
      </c>
      <c r="AY225" s="17" t="s">
        <v>171</v>
      </c>
      <c r="BE225" s="238">
        <f>IF(N225="základní",J225,0)</f>
        <v>0</v>
      </c>
      <c r="BF225" s="238">
        <f>IF(N225="snížená",J225,0)</f>
        <v>0</v>
      </c>
      <c r="BG225" s="238">
        <f>IF(N225="zákl. přenesená",J225,0)</f>
        <v>0</v>
      </c>
      <c r="BH225" s="238">
        <f>IF(N225="sníž. přenesená",J225,0)</f>
        <v>0</v>
      </c>
      <c r="BI225" s="238">
        <f>IF(N225="nulová",J225,0)</f>
        <v>0</v>
      </c>
      <c r="BJ225" s="17" t="s">
        <v>84</v>
      </c>
      <c r="BK225" s="238">
        <f>ROUND(I225*H225,2)</f>
        <v>0</v>
      </c>
      <c r="BL225" s="17" t="s">
        <v>178</v>
      </c>
      <c r="BM225" s="237" t="s">
        <v>688</v>
      </c>
    </row>
    <row r="226" s="2" customFormat="1" ht="16.5" customHeight="1">
      <c r="A226" s="38"/>
      <c r="B226" s="39"/>
      <c r="C226" s="226" t="s">
        <v>76</v>
      </c>
      <c r="D226" s="226" t="s">
        <v>173</v>
      </c>
      <c r="E226" s="227" t="s">
        <v>2188</v>
      </c>
      <c r="F226" s="228" t="s">
        <v>2189</v>
      </c>
      <c r="G226" s="229" t="s">
        <v>486</v>
      </c>
      <c r="H226" s="230">
        <v>19</v>
      </c>
      <c r="I226" s="231"/>
      <c r="J226" s="232">
        <f>ROUND(I226*H226,2)</f>
        <v>0</v>
      </c>
      <c r="K226" s="228" t="s">
        <v>1999</v>
      </c>
      <c r="L226" s="44"/>
      <c r="M226" s="233" t="s">
        <v>1</v>
      </c>
      <c r="N226" s="234" t="s">
        <v>41</v>
      </c>
      <c r="O226" s="91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178</v>
      </c>
      <c r="AT226" s="237" t="s">
        <v>173</v>
      </c>
      <c r="AU226" s="237" t="s">
        <v>84</v>
      </c>
      <c r="AY226" s="17" t="s">
        <v>171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84</v>
      </c>
      <c r="BK226" s="238">
        <f>ROUND(I226*H226,2)</f>
        <v>0</v>
      </c>
      <c r="BL226" s="17" t="s">
        <v>178</v>
      </c>
      <c r="BM226" s="237" t="s">
        <v>702</v>
      </c>
    </row>
    <row r="227" s="2" customFormat="1" ht="16.5" customHeight="1">
      <c r="A227" s="38"/>
      <c r="B227" s="39"/>
      <c r="C227" s="226" t="s">
        <v>76</v>
      </c>
      <c r="D227" s="226" t="s">
        <v>173</v>
      </c>
      <c r="E227" s="227" t="s">
        <v>2190</v>
      </c>
      <c r="F227" s="228" t="s">
        <v>2191</v>
      </c>
      <c r="G227" s="229" t="s">
        <v>486</v>
      </c>
      <c r="H227" s="230">
        <v>21</v>
      </c>
      <c r="I227" s="231"/>
      <c r="J227" s="232">
        <f>ROUND(I227*H227,2)</f>
        <v>0</v>
      </c>
      <c r="K227" s="228" t="s">
        <v>1999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178</v>
      </c>
      <c r="AT227" s="237" t="s">
        <v>173</v>
      </c>
      <c r="AU227" s="237" t="s">
        <v>84</v>
      </c>
      <c r="AY227" s="17" t="s">
        <v>171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84</v>
      </c>
      <c r="BK227" s="238">
        <f>ROUND(I227*H227,2)</f>
        <v>0</v>
      </c>
      <c r="BL227" s="17" t="s">
        <v>178</v>
      </c>
      <c r="BM227" s="237" t="s">
        <v>709</v>
      </c>
    </row>
    <row r="228" s="2" customFormat="1" ht="24.15" customHeight="1">
      <c r="A228" s="38"/>
      <c r="B228" s="39"/>
      <c r="C228" s="226" t="s">
        <v>76</v>
      </c>
      <c r="D228" s="226" t="s">
        <v>173</v>
      </c>
      <c r="E228" s="227" t="s">
        <v>2192</v>
      </c>
      <c r="F228" s="228" t="s">
        <v>2193</v>
      </c>
      <c r="G228" s="229" t="s">
        <v>486</v>
      </c>
      <c r="H228" s="230">
        <v>14</v>
      </c>
      <c r="I228" s="231"/>
      <c r="J228" s="232">
        <f>ROUND(I228*H228,2)</f>
        <v>0</v>
      </c>
      <c r="K228" s="228" t="s">
        <v>1999</v>
      </c>
      <c r="L228" s="44"/>
      <c r="M228" s="233" t="s">
        <v>1</v>
      </c>
      <c r="N228" s="234" t="s">
        <v>41</v>
      </c>
      <c r="O228" s="91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178</v>
      </c>
      <c r="AT228" s="237" t="s">
        <v>173</v>
      </c>
      <c r="AU228" s="237" t="s">
        <v>84</v>
      </c>
      <c r="AY228" s="17" t="s">
        <v>171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84</v>
      </c>
      <c r="BK228" s="238">
        <f>ROUND(I228*H228,2)</f>
        <v>0</v>
      </c>
      <c r="BL228" s="17" t="s">
        <v>178</v>
      </c>
      <c r="BM228" s="237" t="s">
        <v>715</v>
      </c>
    </row>
    <row r="229" s="2" customFormat="1" ht="24.15" customHeight="1">
      <c r="A229" s="38"/>
      <c r="B229" s="39"/>
      <c r="C229" s="226" t="s">
        <v>76</v>
      </c>
      <c r="D229" s="226" t="s">
        <v>173</v>
      </c>
      <c r="E229" s="227" t="s">
        <v>2194</v>
      </c>
      <c r="F229" s="228" t="s">
        <v>2195</v>
      </c>
      <c r="G229" s="229" t="s">
        <v>486</v>
      </c>
      <c r="H229" s="230">
        <v>33</v>
      </c>
      <c r="I229" s="231"/>
      <c r="J229" s="232">
        <f>ROUND(I229*H229,2)</f>
        <v>0</v>
      </c>
      <c r="K229" s="228" t="s">
        <v>1999</v>
      </c>
      <c r="L229" s="44"/>
      <c r="M229" s="233" t="s">
        <v>1</v>
      </c>
      <c r="N229" s="234" t="s">
        <v>41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178</v>
      </c>
      <c r="AT229" s="237" t="s">
        <v>173</v>
      </c>
      <c r="AU229" s="237" t="s">
        <v>84</v>
      </c>
      <c r="AY229" s="17" t="s">
        <v>171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84</v>
      </c>
      <c r="BK229" s="238">
        <f>ROUND(I229*H229,2)</f>
        <v>0</v>
      </c>
      <c r="BL229" s="17" t="s">
        <v>178</v>
      </c>
      <c r="BM229" s="237" t="s">
        <v>721</v>
      </c>
    </row>
    <row r="230" s="2" customFormat="1" ht="16.5" customHeight="1">
      <c r="A230" s="38"/>
      <c r="B230" s="39"/>
      <c r="C230" s="226" t="s">
        <v>76</v>
      </c>
      <c r="D230" s="226" t="s">
        <v>173</v>
      </c>
      <c r="E230" s="227" t="s">
        <v>2196</v>
      </c>
      <c r="F230" s="228" t="s">
        <v>2197</v>
      </c>
      <c r="G230" s="229" t="s">
        <v>486</v>
      </c>
      <c r="H230" s="230">
        <v>10</v>
      </c>
      <c r="I230" s="231"/>
      <c r="J230" s="232">
        <f>ROUND(I230*H230,2)</f>
        <v>0</v>
      </c>
      <c r="K230" s="228" t="s">
        <v>1999</v>
      </c>
      <c r="L230" s="44"/>
      <c r="M230" s="233" t="s">
        <v>1</v>
      </c>
      <c r="N230" s="234" t="s">
        <v>41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178</v>
      </c>
      <c r="AT230" s="237" t="s">
        <v>173</v>
      </c>
      <c r="AU230" s="237" t="s">
        <v>84</v>
      </c>
      <c r="AY230" s="17" t="s">
        <v>171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84</v>
      </c>
      <c r="BK230" s="238">
        <f>ROUND(I230*H230,2)</f>
        <v>0</v>
      </c>
      <c r="BL230" s="17" t="s">
        <v>178</v>
      </c>
      <c r="BM230" s="237" t="s">
        <v>726</v>
      </c>
    </row>
    <row r="231" s="2" customFormat="1" ht="16.5" customHeight="1">
      <c r="A231" s="38"/>
      <c r="B231" s="39"/>
      <c r="C231" s="226" t="s">
        <v>76</v>
      </c>
      <c r="D231" s="226" t="s">
        <v>173</v>
      </c>
      <c r="E231" s="227" t="s">
        <v>2198</v>
      </c>
      <c r="F231" s="228" t="s">
        <v>2199</v>
      </c>
      <c r="G231" s="229" t="s">
        <v>486</v>
      </c>
      <c r="H231" s="230">
        <v>5.5</v>
      </c>
      <c r="I231" s="231"/>
      <c r="J231" s="232">
        <f>ROUND(I231*H231,2)</f>
        <v>0</v>
      </c>
      <c r="K231" s="228" t="s">
        <v>1999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178</v>
      </c>
      <c r="AT231" s="237" t="s">
        <v>173</v>
      </c>
      <c r="AU231" s="237" t="s">
        <v>84</v>
      </c>
      <c r="AY231" s="17" t="s">
        <v>171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84</v>
      </c>
      <c r="BK231" s="238">
        <f>ROUND(I231*H231,2)</f>
        <v>0</v>
      </c>
      <c r="BL231" s="17" t="s">
        <v>178</v>
      </c>
      <c r="BM231" s="237" t="s">
        <v>734</v>
      </c>
    </row>
    <row r="232" s="2" customFormat="1" ht="16.5" customHeight="1">
      <c r="A232" s="38"/>
      <c r="B232" s="39"/>
      <c r="C232" s="226" t="s">
        <v>76</v>
      </c>
      <c r="D232" s="226" t="s">
        <v>173</v>
      </c>
      <c r="E232" s="227" t="s">
        <v>2200</v>
      </c>
      <c r="F232" s="228" t="s">
        <v>2201</v>
      </c>
      <c r="G232" s="229" t="s">
        <v>486</v>
      </c>
      <c r="H232" s="230">
        <v>12</v>
      </c>
      <c r="I232" s="231"/>
      <c r="J232" s="232">
        <f>ROUND(I232*H232,2)</f>
        <v>0</v>
      </c>
      <c r="K232" s="228" t="s">
        <v>1999</v>
      </c>
      <c r="L232" s="44"/>
      <c r="M232" s="233" t="s">
        <v>1</v>
      </c>
      <c r="N232" s="234" t="s">
        <v>41</v>
      </c>
      <c r="O232" s="91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178</v>
      </c>
      <c r="AT232" s="237" t="s">
        <v>173</v>
      </c>
      <c r="AU232" s="237" t="s">
        <v>84</v>
      </c>
      <c r="AY232" s="17" t="s">
        <v>171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84</v>
      </c>
      <c r="BK232" s="238">
        <f>ROUND(I232*H232,2)</f>
        <v>0</v>
      </c>
      <c r="BL232" s="17" t="s">
        <v>178</v>
      </c>
      <c r="BM232" s="237" t="s">
        <v>739</v>
      </c>
    </row>
    <row r="233" s="2" customFormat="1" ht="16.5" customHeight="1">
      <c r="A233" s="38"/>
      <c r="B233" s="39"/>
      <c r="C233" s="226" t="s">
        <v>76</v>
      </c>
      <c r="D233" s="226" t="s">
        <v>173</v>
      </c>
      <c r="E233" s="227" t="s">
        <v>2202</v>
      </c>
      <c r="F233" s="228" t="s">
        <v>2203</v>
      </c>
      <c r="G233" s="229" t="s">
        <v>486</v>
      </c>
      <c r="H233" s="230">
        <v>39</v>
      </c>
      <c r="I233" s="231"/>
      <c r="J233" s="232">
        <f>ROUND(I233*H233,2)</f>
        <v>0</v>
      </c>
      <c r="K233" s="228" t="s">
        <v>1999</v>
      </c>
      <c r="L233" s="44"/>
      <c r="M233" s="233" t="s">
        <v>1</v>
      </c>
      <c r="N233" s="234" t="s">
        <v>41</v>
      </c>
      <c r="O233" s="91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178</v>
      </c>
      <c r="AT233" s="237" t="s">
        <v>173</v>
      </c>
      <c r="AU233" s="237" t="s">
        <v>84</v>
      </c>
      <c r="AY233" s="17" t="s">
        <v>171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84</v>
      </c>
      <c r="BK233" s="238">
        <f>ROUND(I233*H233,2)</f>
        <v>0</v>
      </c>
      <c r="BL233" s="17" t="s">
        <v>178</v>
      </c>
      <c r="BM233" s="237" t="s">
        <v>745</v>
      </c>
    </row>
    <row r="234" s="2" customFormat="1" ht="16.5" customHeight="1">
      <c r="A234" s="38"/>
      <c r="B234" s="39"/>
      <c r="C234" s="226" t="s">
        <v>76</v>
      </c>
      <c r="D234" s="226" t="s">
        <v>173</v>
      </c>
      <c r="E234" s="227" t="s">
        <v>2204</v>
      </c>
      <c r="F234" s="228" t="s">
        <v>2205</v>
      </c>
      <c r="G234" s="229" t="s">
        <v>486</v>
      </c>
      <c r="H234" s="230">
        <v>6</v>
      </c>
      <c r="I234" s="231"/>
      <c r="J234" s="232">
        <f>ROUND(I234*H234,2)</f>
        <v>0</v>
      </c>
      <c r="K234" s="228" t="s">
        <v>1999</v>
      </c>
      <c r="L234" s="44"/>
      <c r="M234" s="233" t="s">
        <v>1</v>
      </c>
      <c r="N234" s="234" t="s">
        <v>41</v>
      </c>
      <c r="O234" s="91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178</v>
      </c>
      <c r="AT234" s="237" t="s">
        <v>173</v>
      </c>
      <c r="AU234" s="237" t="s">
        <v>84</v>
      </c>
      <c r="AY234" s="17" t="s">
        <v>171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84</v>
      </c>
      <c r="BK234" s="238">
        <f>ROUND(I234*H234,2)</f>
        <v>0</v>
      </c>
      <c r="BL234" s="17" t="s">
        <v>178</v>
      </c>
      <c r="BM234" s="237" t="s">
        <v>750</v>
      </c>
    </row>
    <row r="235" s="2" customFormat="1" ht="16.5" customHeight="1">
      <c r="A235" s="38"/>
      <c r="B235" s="39"/>
      <c r="C235" s="226" t="s">
        <v>76</v>
      </c>
      <c r="D235" s="226" t="s">
        <v>173</v>
      </c>
      <c r="E235" s="227" t="s">
        <v>2206</v>
      </c>
      <c r="F235" s="228" t="s">
        <v>2207</v>
      </c>
      <c r="G235" s="229" t="s">
        <v>486</v>
      </c>
      <c r="H235" s="230">
        <v>24</v>
      </c>
      <c r="I235" s="231"/>
      <c r="J235" s="232">
        <f>ROUND(I235*H235,2)</f>
        <v>0</v>
      </c>
      <c r="K235" s="228" t="s">
        <v>1999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178</v>
      </c>
      <c r="AT235" s="237" t="s">
        <v>173</v>
      </c>
      <c r="AU235" s="237" t="s">
        <v>84</v>
      </c>
      <c r="AY235" s="17" t="s">
        <v>171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84</v>
      </c>
      <c r="BK235" s="238">
        <f>ROUND(I235*H235,2)</f>
        <v>0</v>
      </c>
      <c r="BL235" s="17" t="s">
        <v>178</v>
      </c>
      <c r="BM235" s="237" t="s">
        <v>755</v>
      </c>
    </row>
    <row r="236" s="2" customFormat="1" ht="16.5" customHeight="1">
      <c r="A236" s="38"/>
      <c r="B236" s="39"/>
      <c r="C236" s="226" t="s">
        <v>76</v>
      </c>
      <c r="D236" s="226" t="s">
        <v>173</v>
      </c>
      <c r="E236" s="227" t="s">
        <v>2208</v>
      </c>
      <c r="F236" s="228" t="s">
        <v>2209</v>
      </c>
      <c r="G236" s="229" t="s">
        <v>486</v>
      </c>
      <c r="H236" s="230">
        <v>5</v>
      </c>
      <c r="I236" s="231"/>
      <c r="J236" s="232">
        <f>ROUND(I236*H236,2)</f>
        <v>0</v>
      </c>
      <c r="K236" s="228" t="s">
        <v>1999</v>
      </c>
      <c r="L236" s="44"/>
      <c r="M236" s="233" t="s">
        <v>1</v>
      </c>
      <c r="N236" s="234" t="s">
        <v>41</v>
      </c>
      <c r="O236" s="91"/>
      <c r="P236" s="235">
        <f>O236*H236</f>
        <v>0</v>
      </c>
      <c r="Q236" s="235">
        <v>0</v>
      </c>
      <c r="R236" s="235">
        <f>Q236*H236</f>
        <v>0</v>
      </c>
      <c r="S236" s="235">
        <v>0</v>
      </c>
      <c r="T236" s="23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7" t="s">
        <v>178</v>
      </c>
      <c r="AT236" s="237" t="s">
        <v>173</v>
      </c>
      <c r="AU236" s="237" t="s">
        <v>84</v>
      </c>
      <c r="AY236" s="17" t="s">
        <v>171</v>
      </c>
      <c r="BE236" s="238">
        <f>IF(N236="základní",J236,0)</f>
        <v>0</v>
      </c>
      <c r="BF236" s="238">
        <f>IF(N236="snížená",J236,0)</f>
        <v>0</v>
      </c>
      <c r="BG236" s="238">
        <f>IF(N236="zákl. přenesená",J236,0)</f>
        <v>0</v>
      </c>
      <c r="BH236" s="238">
        <f>IF(N236="sníž. přenesená",J236,0)</f>
        <v>0</v>
      </c>
      <c r="BI236" s="238">
        <f>IF(N236="nulová",J236,0)</f>
        <v>0</v>
      </c>
      <c r="BJ236" s="17" t="s">
        <v>84</v>
      </c>
      <c r="BK236" s="238">
        <f>ROUND(I236*H236,2)</f>
        <v>0</v>
      </c>
      <c r="BL236" s="17" t="s">
        <v>178</v>
      </c>
      <c r="BM236" s="237" t="s">
        <v>759</v>
      </c>
    </row>
    <row r="237" s="2" customFormat="1" ht="16.5" customHeight="1">
      <c r="A237" s="38"/>
      <c r="B237" s="39"/>
      <c r="C237" s="226" t="s">
        <v>76</v>
      </c>
      <c r="D237" s="226" t="s">
        <v>173</v>
      </c>
      <c r="E237" s="227" t="s">
        <v>2210</v>
      </c>
      <c r="F237" s="228" t="s">
        <v>2211</v>
      </c>
      <c r="G237" s="229" t="s">
        <v>486</v>
      </c>
      <c r="H237" s="230">
        <v>8</v>
      </c>
      <c r="I237" s="231"/>
      <c r="J237" s="232">
        <f>ROUND(I237*H237,2)</f>
        <v>0</v>
      </c>
      <c r="K237" s="228" t="s">
        <v>1999</v>
      </c>
      <c r="L237" s="44"/>
      <c r="M237" s="233" t="s">
        <v>1</v>
      </c>
      <c r="N237" s="234" t="s">
        <v>41</v>
      </c>
      <c r="O237" s="91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178</v>
      </c>
      <c r="AT237" s="237" t="s">
        <v>173</v>
      </c>
      <c r="AU237" s="237" t="s">
        <v>84</v>
      </c>
      <c r="AY237" s="17" t="s">
        <v>171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84</v>
      </c>
      <c r="BK237" s="238">
        <f>ROUND(I237*H237,2)</f>
        <v>0</v>
      </c>
      <c r="BL237" s="17" t="s">
        <v>178</v>
      </c>
      <c r="BM237" s="237" t="s">
        <v>764</v>
      </c>
    </row>
    <row r="238" s="2" customFormat="1" ht="21.75" customHeight="1">
      <c r="A238" s="38"/>
      <c r="B238" s="39"/>
      <c r="C238" s="226" t="s">
        <v>76</v>
      </c>
      <c r="D238" s="226" t="s">
        <v>173</v>
      </c>
      <c r="E238" s="227" t="s">
        <v>2212</v>
      </c>
      <c r="F238" s="228" t="s">
        <v>2213</v>
      </c>
      <c r="G238" s="229" t="s">
        <v>536</v>
      </c>
      <c r="H238" s="230">
        <v>2</v>
      </c>
      <c r="I238" s="231"/>
      <c r="J238" s="232">
        <f>ROUND(I238*H238,2)</f>
        <v>0</v>
      </c>
      <c r="K238" s="228" t="s">
        <v>1999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178</v>
      </c>
      <c r="AT238" s="237" t="s">
        <v>173</v>
      </c>
      <c r="AU238" s="237" t="s">
        <v>84</v>
      </c>
      <c r="AY238" s="17" t="s">
        <v>171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84</v>
      </c>
      <c r="BK238" s="238">
        <f>ROUND(I238*H238,2)</f>
        <v>0</v>
      </c>
      <c r="BL238" s="17" t="s">
        <v>178</v>
      </c>
      <c r="BM238" s="237" t="s">
        <v>770</v>
      </c>
    </row>
    <row r="239" s="2" customFormat="1" ht="16.5" customHeight="1">
      <c r="A239" s="38"/>
      <c r="B239" s="39"/>
      <c r="C239" s="226" t="s">
        <v>76</v>
      </c>
      <c r="D239" s="226" t="s">
        <v>173</v>
      </c>
      <c r="E239" s="227" t="s">
        <v>2214</v>
      </c>
      <c r="F239" s="228" t="s">
        <v>2215</v>
      </c>
      <c r="G239" s="229" t="s">
        <v>536</v>
      </c>
      <c r="H239" s="230">
        <v>26</v>
      </c>
      <c r="I239" s="231"/>
      <c r="J239" s="232">
        <f>ROUND(I239*H239,2)</f>
        <v>0</v>
      </c>
      <c r="K239" s="228" t="s">
        <v>1999</v>
      </c>
      <c r="L239" s="44"/>
      <c r="M239" s="233" t="s">
        <v>1</v>
      </c>
      <c r="N239" s="234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178</v>
      </c>
      <c r="AT239" s="237" t="s">
        <v>173</v>
      </c>
      <c r="AU239" s="237" t="s">
        <v>84</v>
      </c>
      <c r="AY239" s="17" t="s">
        <v>171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84</v>
      </c>
      <c r="BK239" s="238">
        <f>ROUND(I239*H239,2)</f>
        <v>0</v>
      </c>
      <c r="BL239" s="17" t="s">
        <v>178</v>
      </c>
      <c r="BM239" s="237" t="s">
        <v>780</v>
      </c>
    </row>
    <row r="240" s="2" customFormat="1" ht="16.5" customHeight="1">
      <c r="A240" s="38"/>
      <c r="B240" s="39"/>
      <c r="C240" s="226" t="s">
        <v>76</v>
      </c>
      <c r="D240" s="226" t="s">
        <v>173</v>
      </c>
      <c r="E240" s="227" t="s">
        <v>2216</v>
      </c>
      <c r="F240" s="228" t="s">
        <v>2217</v>
      </c>
      <c r="G240" s="229" t="s">
        <v>536</v>
      </c>
      <c r="H240" s="230">
        <v>4</v>
      </c>
      <c r="I240" s="231"/>
      <c r="J240" s="232">
        <f>ROUND(I240*H240,2)</f>
        <v>0</v>
      </c>
      <c r="K240" s="228" t="s">
        <v>1999</v>
      </c>
      <c r="L240" s="44"/>
      <c r="M240" s="233" t="s">
        <v>1</v>
      </c>
      <c r="N240" s="234" t="s">
        <v>41</v>
      </c>
      <c r="O240" s="91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178</v>
      </c>
      <c r="AT240" s="237" t="s">
        <v>173</v>
      </c>
      <c r="AU240" s="237" t="s">
        <v>84</v>
      </c>
      <c r="AY240" s="17" t="s">
        <v>171</v>
      </c>
      <c r="BE240" s="238">
        <f>IF(N240="základní",J240,0)</f>
        <v>0</v>
      </c>
      <c r="BF240" s="238">
        <f>IF(N240="snížená",J240,0)</f>
        <v>0</v>
      </c>
      <c r="BG240" s="238">
        <f>IF(N240="zákl. přenesená",J240,0)</f>
        <v>0</v>
      </c>
      <c r="BH240" s="238">
        <f>IF(N240="sníž. přenesená",J240,0)</f>
        <v>0</v>
      </c>
      <c r="BI240" s="238">
        <f>IF(N240="nulová",J240,0)</f>
        <v>0</v>
      </c>
      <c r="BJ240" s="17" t="s">
        <v>84</v>
      </c>
      <c r="BK240" s="238">
        <f>ROUND(I240*H240,2)</f>
        <v>0</v>
      </c>
      <c r="BL240" s="17" t="s">
        <v>178</v>
      </c>
      <c r="BM240" s="237" t="s">
        <v>783</v>
      </c>
    </row>
    <row r="241" s="2" customFormat="1" ht="16.5" customHeight="1">
      <c r="A241" s="38"/>
      <c r="B241" s="39"/>
      <c r="C241" s="226" t="s">
        <v>76</v>
      </c>
      <c r="D241" s="226" t="s">
        <v>173</v>
      </c>
      <c r="E241" s="227" t="s">
        <v>2218</v>
      </c>
      <c r="F241" s="228" t="s">
        <v>2219</v>
      </c>
      <c r="G241" s="229" t="s">
        <v>536</v>
      </c>
      <c r="H241" s="230">
        <v>11</v>
      </c>
      <c r="I241" s="231"/>
      <c r="J241" s="232">
        <f>ROUND(I241*H241,2)</f>
        <v>0</v>
      </c>
      <c r="K241" s="228" t="s">
        <v>1999</v>
      </c>
      <c r="L241" s="44"/>
      <c r="M241" s="233" t="s">
        <v>1</v>
      </c>
      <c r="N241" s="234" t="s">
        <v>41</v>
      </c>
      <c r="O241" s="91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178</v>
      </c>
      <c r="AT241" s="237" t="s">
        <v>173</v>
      </c>
      <c r="AU241" s="237" t="s">
        <v>84</v>
      </c>
      <c r="AY241" s="17" t="s">
        <v>171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84</v>
      </c>
      <c r="BK241" s="238">
        <f>ROUND(I241*H241,2)</f>
        <v>0</v>
      </c>
      <c r="BL241" s="17" t="s">
        <v>178</v>
      </c>
      <c r="BM241" s="237" t="s">
        <v>792</v>
      </c>
    </row>
    <row r="242" s="2" customFormat="1" ht="37.8" customHeight="1">
      <c r="A242" s="38"/>
      <c r="B242" s="39"/>
      <c r="C242" s="226" t="s">
        <v>76</v>
      </c>
      <c r="D242" s="226" t="s">
        <v>173</v>
      </c>
      <c r="E242" s="227" t="s">
        <v>2220</v>
      </c>
      <c r="F242" s="228" t="s">
        <v>2221</v>
      </c>
      <c r="G242" s="229" t="s">
        <v>536</v>
      </c>
      <c r="H242" s="230">
        <v>2</v>
      </c>
      <c r="I242" s="231"/>
      <c r="J242" s="232">
        <f>ROUND(I242*H242,2)</f>
        <v>0</v>
      </c>
      <c r="K242" s="228" t="s">
        <v>1999</v>
      </c>
      <c r="L242" s="44"/>
      <c r="M242" s="233" t="s">
        <v>1</v>
      </c>
      <c r="N242" s="234" t="s">
        <v>41</v>
      </c>
      <c r="O242" s="91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178</v>
      </c>
      <c r="AT242" s="237" t="s">
        <v>173</v>
      </c>
      <c r="AU242" s="237" t="s">
        <v>84</v>
      </c>
      <c r="AY242" s="17" t="s">
        <v>171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84</v>
      </c>
      <c r="BK242" s="238">
        <f>ROUND(I242*H242,2)</f>
        <v>0</v>
      </c>
      <c r="BL242" s="17" t="s">
        <v>178</v>
      </c>
      <c r="BM242" s="237" t="s">
        <v>798</v>
      </c>
    </row>
    <row r="243" s="2" customFormat="1" ht="33" customHeight="1">
      <c r="A243" s="38"/>
      <c r="B243" s="39"/>
      <c r="C243" s="226" t="s">
        <v>76</v>
      </c>
      <c r="D243" s="226" t="s">
        <v>173</v>
      </c>
      <c r="E243" s="227" t="s">
        <v>2222</v>
      </c>
      <c r="F243" s="228" t="s">
        <v>2223</v>
      </c>
      <c r="G243" s="229" t="s">
        <v>536</v>
      </c>
      <c r="H243" s="230">
        <v>1</v>
      </c>
      <c r="I243" s="231"/>
      <c r="J243" s="232">
        <f>ROUND(I243*H243,2)</f>
        <v>0</v>
      </c>
      <c r="K243" s="228" t="s">
        <v>1999</v>
      </c>
      <c r="L243" s="44"/>
      <c r="M243" s="233" t="s">
        <v>1</v>
      </c>
      <c r="N243" s="234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178</v>
      </c>
      <c r="AT243" s="237" t="s">
        <v>173</v>
      </c>
      <c r="AU243" s="237" t="s">
        <v>84</v>
      </c>
      <c r="AY243" s="17" t="s">
        <v>171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84</v>
      </c>
      <c r="BK243" s="238">
        <f>ROUND(I243*H243,2)</f>
        <v>0</v>
      </c>
      <c r="BL243" s="17" t="s">
        <v>178</v>
      </c>
      <c r="BM243" s="237" t="s">
        <v>803</v>
      </c>
    </row>
    <row r="244" s="2" customFormat="1" ht="24.15" customHeight="1">
      <c r="A244" s="38"/>
      <c r="B244" s="39"/>
      <c r="C244" s="226" t="s">
        <v>76</v>
      </c>
      <c r="D244" s="226" t="s">
        <v>173</v>
      </c>
      <c r="E244" s="227" t="s">
        <v>2224</v>
      </c>
      <c r="F244" s="228" t="s">
        <v>2225</v>
      </c>
      <c r="G244" s="229" t="s">
        <v>536</v>
      </c>
      <c r="H244" s="230">
        <v>17</v>
      </c>
      <c r="I244" s="231"/>
      <c r="J244" s="232">
        <f>ROUND(I244*H244,2)</f>
        <v>0</v>
      </c>
      <c r="K244" s="228" t="s">
        <v>1999</v>
      </c>
      <c r="L244" s="44"/>
      <c r="M244" s="233" t="s">
        <v>1</v>
      </c>
      <c r="N244" s="234" t="s">
        <v>41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178</v>
      </c>
      <c r="AT244" s="237" t="s">
        <v>173</v>
      </c>
      <c r="AU244" s="237" t="s">
        <v>84</v>
      </c>
      <c r="AY244" s="17" t="s">
        <v>171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84</v>
      </c>
      <c r="BK244" s="238">
        <f>ROUND(I244*H244,2)</f>
        <v>0</v>
      </c>
      <c r="BL244" s="17" t="s">
        <v>178</v>
      </c>
      <c r="BM244" s="237" t="s">
        <v>808</v>
      </c>
    </row>
    <row r="245" s="2" customFormat="1" ht="16.5" customHeight="1">
      <c r="A245" s="38"/>
      <c r="B245" s="39"/>
      <c r="C245" s="226" t="s">
        <v>76</v>
      </c>
      <c r="D245" s="226" t="s">
        <v>173</v>
      </c>
      <c r="E245" s="227" t="s">
        <v>2226</v>
      </c>
      <c r="F245" s="228" t="s">
        <v>2227</v>
      </c>
      <c r="G245" s="229" t="s">
        <v>486</v>
      </c>
      <c r="H245" s="230">
        <v>60.5</v>
      </c>
      <c r="I245" s="231"/>
      <c r="J245" s="232">
        <f>ROUND(I245*H245,2)</f>
        <v>0</v>
      </c>
      <c r="K245" s="228" t="s">
        <v>1999</v>
      </c>
      <c r="L245" s="44"/>
      <c r="M245" s="233" t="s">
        <v>1</v>
      </c>
      <c r="N245" s="234" t="s">
        <v>41</v>
      </c>
      <c r="O245" s="91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178</v>
      </c>
      <c r="AT245" s="237" t="s">
        <v>173</v>
      </c>
      <c r="AU245" s="237" t="s">
        <v>84</v>
      </c>
      <c r="AY245" s="17" t="s">
        <v>171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84</v>
      </c>
      <c r="BK245" s="238">
        <f>ROUND(I245*H245,2)</f>
        <v>0</v>
      </c>
      <c r="BL245" s="17" t="s">
        <v>178</v>
      </c>
      <c r="BM245" s="237" t="s">
        <v>813</v>
      </c>
    </row>
    <row r="246" s="2" customFormat="1" ht="24.15" customHeight="1">
      <c r="A246" s="38"/>
      <c r="B246" s="39"/>
      <c r="C246" s="226" t="s">
        <v>76</v>
      </c>
      <c r="D246" s="226" t="s">
        <v>173</v>
      </c>
      <c r="E246" s="227" t="s">
        <v>2228</v>
      </c>
      <c r="F246" s="228" t="s">
        <v>2229</v>
      </c>
      <c r="G246" s="229" t="s">
        <v>486</v>
      </c>
      <c r="H246" s="230">
        <v>33</v>
      </c>
      <c r="I246" s="231"/>
      <c r="J246" s="232">
        <f>ROUND(I246*H246,2)</f>
        <v>0</v>
      </c>
      <c r="K246" s="228" t="s">
        <v>1999</v>
      </c>
      <c r="L246" s="44"/>
      <c r="M246" s="233" t="s">
        <v>1</v>
      </c>
      <c r="N246" s="234" t="s">
        <v>41</v>
      </c>
      <c r="O246" s="91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178</v>
      </c>
      <c r="AT246" s="237" t="s">
        <v>173</v>
      </c>
      <c r="AU246" s="237" t="s">
        <v>84</v>
      </c>
      <c r="AY246" s="17" t="s">
        <v>171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84</v>
      </c>
      <c r="BK246" s="238">
        <f>ROUND(I246*H246,2)</f>
        <v>0</v>
      </c>
      <c r="BL246" s="17" t="s">
        <v>178</v>
      </c>
      <c r="BM246" s="237" t="s">
        <v>819</v>
      </c>
    </row>
    <row r="247" s="2" customFormat="1" ht="24.15" customHeight="1">
      <c r="A247" s="38"/>
      <c r="B247" s="39"/>
      <c r="C247" s="226" t="s">
        <v>76</v>
      </c>
      <c r="D247" s="226" t="s">
        <v>173</v>
      </c>
      <c r="E247" s="227" t="s">
        <v>2230</v>
      </c>
      <c r="F247" s="228" t="s">
        <v>2231</v>
      </c>
      <c r="G247" s="229" t="s">
        <v>486</v>
      </c>
      <c r="H247" s="230">
        <v>10</v>
      </c>
      <c r="I247" s="231"/>
      <c r="J247" s="232">
        <f>ROUND(I247*H247,2)</f>
        <v>0</v>
      </c>
      <c r="K247" s="228" t="s">
        <v>1999</v>
      </c>
      <c r="L247" s="44"/>
      <c r="M247" s="233" t="s">
        <v>1</v>
      </c>
      <c r="N247" s="234" t="s">
        <v>41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178</v>
      </c>
      <c r="AT247" s="237" t="s">
        <v>173</v>
      </c>
      <c r="AU247" s="237" t="s">
        <v>84</v>
      </c>
      <c r="AY247" s="17" t="s">
        <v>171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84</v>
      </c>
      <c r="BK247" s="238">
        <f>ROUND(I247*H247,2)</f>
        <v>0</v>
      </c>
      <c r="BL247" s="17" t="s">
        <v>178</v>
      </c>
      <c r="BM247" s="237" t="s">
        <v>824</v>
      </c>
    </row>
    <row r="248" s="2" customFormat="1" ht="24.15" customHeight="1">
      <c r="A248" s="38"/>
      <c r="B248" s="39"/>
      <c r="C248" s="226" t="s">
        <v>76</v>
      </c>
      <c r="D248" s="226" t="s">
        <v>173</v>
      </c>
      <c r="E248" s="227" t="s">
        <v>2232</v>
      </c>
      <c r="F248" s="228" t="s">
        <v>2233</v>
      </c>
      <c r="G248" s="229" t="s">
        <v>486</v>
      </c>
      <c r="H248" s="230">
        <v>5.5</v>
      </c>
      <c r="I248" s="231"/>
      <c r="J248" s="232">
        <f>ROUND(I248*H248,2)</f>
        <v>0</v>
      </c>
      <c r="K248" s="228" t="s">
        <v>1999</v>
      </c>
      <c r="L248" s="44"/>
      <c r="M248" s="233" t="s">
        <v>1</v>
      </c>
      <c r="N248" s="234" t="s">
        <v>41</v>
      </c>
      <c r="O248" s="91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178</v>
      </c>
      <c r="AT248" s="237" t="s">
        <v>173</v>
      </c>
      <c r="AU248" s="237" t="s">
        <v>84</v>
      </c>
      <c r="AY248" s="17" t="s">
        <v>171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84</v>
      </c>
      <c r="BK248" s="238">
        <f>ROUND(I248*H248,2)</f>
        <v>0</v>
      </c>
      <c r="BL248" s="17" t="s">
        <v>178</v>
      </c>
      <c r="BM248" s="237" t="s">
        <v>830</v>
      </c>
    </row>
    <row r="249" s="2" customFormat="1" ht="24.15" customHeight="1">
      <c r="A249" s="38"/>
      <c r="B249" s="39"/>
      <c r="C249" s="226" t="s">
        <v>76</v>
      </c>
      <c r="D249" s="226" t="s">
        <v>173</v>
      </c>
      <c r="E249" s="227" t="s">
        <v>2234</v>
      </c>
      <c r="F249" s="228" t="s">
        <v>2235</v>
      </c>
      <c r="G249" s="229" t="s">
        <v>486</v>
      </c>
      <c r="H249" s="230">
        <v>12</v>
      </c>
      <c r="I249" s="231"/>
      <c r="J249" s="232">
        <f>ROUND(I249*H249,2)</f>
        <v>0</v>
      </c>
      <c r="K249" s="228" t="s">
        <v>1999</v>
      </c>
      <c r="L249" s="44"/>
      <c r="M249" s="233" t="s">
        <v>1</v>
      </c>
      <c r="N249" s="234" t="s">
        <v>41</v>
      </c>
      <c r="O249" s="91"/>
      <c r="P249" s="235">
        <f>O249*H249</f>
        <v>0</v>
      </c>
      <c r="Q249" s="235">
        <v>0</v>
      </c>
      <c r="R249" s="235">
        <f>Q249*H249</f>
        <v>0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178</v>
      </c>
      <c r="AT249" s="237" t="s">
        <v>173</v>
      </c>
      <c r="AU249" s="237" t="s">
        <v>84</v>
      </c>
      <c r="AY249" s="17" t="s">
        <v>171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84</v>
      </c>
      <c r="BK249" s="238">
        <f>ROUND(I249*H249,2)</f>
        <v>0</v>
      </c>
      <c r="BL249" s="17" t="s">
        <v>178</v>
      </c>
      <c r="BM249" s="237" t="s">
        <v>835</v>
      </c>
    </row>
    <row r="250" s="2" customFormat="1" ht="21.75" customHeight="1">
      <c r="A250" s="38"/>
      <c r="B250" s="39"/>
      <c r="C250" s="226" t="s">
        <v>76</v>
      </c>
      <c r="D250" s="226" t="s">
        <v>173</v>
      </c>
      <c r="E250" s="227" t="s">
        <v>2236</v>
      </c>
      <c r="F250" s="228" t="s">
        <v>2237</v>
      </c>
      <c r="G250" s="229" t="s">
        <v>536</v>
      </c>
      <c r="H250" s="230">
        <v>1</v>
      </c>
      <c r="I250" s="231"/>
      <c r="J250" s="232">
        <f>ROUND(I250*H250,2)</f>
        <v>0</v>
      </c>
      <c r="K250" s="228" t="s">
        <v>1999</v>
      </c>
      <c r="L250" s="44"/>
      <c r="M250" s="233" t="s">
        <v>1</v>
      </c>
      <c r="N250" s="234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178</v>
      </c>
      <c r="AT250" s="237" t="s">
        <v>173</v>
      </c>
      <c r="AU250" s="237" t="s">
        <v>84</v>
      </c>
      <c r="AY250" s="17" t="s">
        <v>171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84</v>
      </c>
      <c r="BK250" s="238">
        <f>ROUND(I250*H250,2)</f>
        <v>0</v>
      </c>
      <c r="BL250" s="17" t="s">
        <v>178</v>
      </c>
      <c r="BM250" s="237" t="s">
        <v>843</v>
      </c>
    </row>
    <row r="251" s="2" customFormat="1" ht="21.75" customHeight="1">
      <c r="A251" s="38"/>
      <c r="B251" s="39"/>
      <c r="C251" s="226" t="s">
        <v>76</v>
      </c>
      <c r="D251" s="226" t="s">
        <v>173</v>
      </c>
      <c r="E251" s="227" t="s">
        <v>2238</v>
      </c>
      <c r="F251" s="228" t="s">
        <v>2239</v>
      </c>
      <c r="G251" s="229" t="s">
        <v>536</v>
      </c>
      <c r="H251" s="230">
        <v>2</v>
      </c>
      <c r="I251" s="231"/>
      <c r="J251" s="232">
        <f>ROUND(I251*H251,2)</f>
        <v>0</v>
      </c>
      <c r="K251" s="228" t="s">
        <v>1999</v>
      </c>
      <c r="L251" s="44"/>
      <c r="M251" s="233" t="s">
        <v>1</v>
      </c>
      <c r="N251" s="234" t="s">
        <v>41</v>
      </c>
      <c r="O251" s="91"/>
      <c r="P251" s="235">
        <f>O251*H251</f>
        <v>0</v>
      </c>
      <c r="Q251" s="235">
        <v>0</v>
      </c>
      <c r="R251" s="235">
        <f>Q251*H251</f>
        <v>0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178</v>
      </c>
      <c r="AT251" s="237" t="s">
        <v>173</v>
      </c>
      <c r="AU251" s="237" t="s">
        <v>84</v>
      </c>
      <c r="AY251" s="17" t="s">
        <v>171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84</v>
      </c>
      <c r="BK251" s="238">
        <f>ROUND(I251*H251,2)</f>
        <v>0</v>
      </c>
      <c r="BL251" s="17" t="s">
        <v>178</v>
      </c>
      <c r="BM251" s="237" t="s">
        <v>848</v>
      </c>
    </row>
    <row r="252" s="2" customFormat="1" ht="21.75" customHeight="1">
      <c r="A252" s="38"/>
      <c r="B252" s="39"/>
      <c r="C252" s="226" t="s">
        <v>76</v>
      </c>
      <c r="D252" s="226" t="s">
        <v>173</v>
      </c>
      <c r="E252" s="227" t="s">
        <v>2240</v>
      </c>
      <c r="F252" s="228" t="s">
        <v>2241</v>
      </c>
      <c r="G252" s="229" t="s">
        <v>536</v>
      </c>
      <c r="H252" s="230">
        <v>1</v>
      </c>
      <c r="I252" s="231"/>
      <c r="J252" s="232">
        <f>ROUND(I252*H252,2)</f>
        <v>0</v>
      </c>
      <c r="K252" s="228" t="s">
        <v>1999</v>
      </c>
      <c r="L252" s="44"/>
      <c r="M252" s="233" t="s">
        <v>1</v>
      </c>
      <c r="N252" s="234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178</v>
      </c>
      <c r="AT252" s="237" t="s">
        <v>173</v>
      </c>
      <c r="AU252" s="237" t="s">
        <v>84</v>
      </c>
      <c r="AY252" s="17" t="s">
        <v>171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84</v>
      </c>
      <c r="BK252" s="238">
        <f>ROUND(I252*H252,2)</f>
        <v>0</v>
      </c>
      <c r="BL252" s="17" t="s">
        <v>178</v>
      </c>
      <c r="BM252" s="237" t="s">
        <v>853</v>
      </c>
    </row>
    <row r="253" s="2" customFormat="1" ht="16.5" customHeight="1">
      <c r="A253" s="38"/>
      <c r="B253" s="39"/>
      <c r="C253" s="226" t="s">
        <v>76</v>
      </c>
      <c r="D253" s="226" t="s">
        <v>173</v>
      </c>
      <c r="E253" s="227" t="s">
        <v>2242</v>
      </c>
      <c r="F253" s="228" t="s">
        <v>2243</v>
      </c>
      <c r="G253" s="229" t="s">
        <v>536</v>
      </c>
      <c r="H253" s="230">
        <v>2.1000000000000001</v>
      </c>
      <c r="I253" s="231"/>
      <c r="J253" s="232">
        <f>ROUND(I253*H253,2)</f>
        <v>0</v>
      </c>
      <c r="K253" s="228" t="s">
        <v>1999</v>
      </c>
      <c r="L253" s="44"/>
      <c r="M253" s="233" t="s">
        <v>1</v>
      </c>
      <c r="N253" s="234" t="s">
        <v>41</v>
      </c>
      <c r="O253" s="91"/>
      <c r="P253" s="235">
        <f>O253*H253</f>
        <v>0</v>
      </c>
      <c r="Q253" s="235">
        <v>0</v>
      </c>
      <c r="R253" s="235">
        <f>Q253*H253</f>
        <v>0</v>
      </c>
      <c r="S253" s="235">
        <v>0</v>
      </c>
      <c r="T253" s="236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7" t="s">
        <v>178</v>
      </c>
      <c r="AT253" s="237" t="s">
        <v>173</v>
      </c>
      <c r="AU253" s="237" t="s">
        <v>84</v>
      </c>
      <c r="AY253" s="17" t="s">
        <v>171</v>
      </c>
      <c r="BE253" s="238">
        <f>IF(N253="základní",J253,0)</f>
        <v>0</v>
      </c>
      <c r="BF253" s="238">
        <f>IF(N253="snížená",J253,0)</f>
        <v>0</v>
      </c>
      <c r="BG253" s="238">
        <f>IF(N253="zákl. přenesená",J253,0)</f>
        <v>0</v>
      </c>
      <c r="BH253" s="238">
        <f>IF(N253="sníž. přenesená",J253,0)</f>
        <v>0</v>
      </c>
      <c r="BI253" s="238">
        <f>IF(N253="nulová",J253,0)</f>
        <v>0</v>
      </c>
      <c r="BJ253" s="17" t="s">
        <v>84</v>
      </c>
      <c r="BK253" s="238">
        <f>ROUND(I253*H253,2)</f>
        <v>0</v>
      </c>
      <c r="BL253" s="17" t="s">
        <v>178</v>
      </c>
      <c r="BM253" s="237" t="s">
        <v>861</v>
      </c>
    </row>
    <row r="254" s="2" customFormat="1" ht="21.75" customHeight="1">
      <c r="A254" s="38"/>
      <c r="B254" s="39"/>
      <c r="C254" s="226" t="s">
        <v>76</v>
      </c>
      <c r="D254" s="226" t="s">
        <v>173</v>
      </c>
      <c r="E254" s="227" t="s">
        <v>2244</v>
      </c>
      <c r="F254" s="228" t="s">
        <v>2245</v>
      </c>
      <c r="G254" s="229" t="s">
        <v>486</v>
      </c>
      <c r="H254" s="230">
        <v>2.1000000000000001</v>
      </c>
      <c r="I254" s="231"/>
      <c r="J254" s="232">
        <f>ROUND(I254*H254,2)</f>
        <v>0</v>
      </c>
      <c r="K254" s="228" t="s">
        <v>1999</v>
      </c>
      <c r="L254" s="44"/>
      <c r="M254" s="233" t="s">
        <v>1</v>
      </c>
      <c r="N254" s="234" t="s">
        <v>41</v>
      </c>
      <c r="O254" s="91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178</v>
      </c>
      <c r="AT254" s="237" t="s">
        <v>173</v>
      </c>
      <c r="AU254" s="237" t="s">
        <v>84</v>
      </c>
      <c r="AY254" s="17" t="s">
        <v>171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84</v>
      </c>
      <c r="BK254" s="238">
        <f>ROUND(I254*H254,2)</f>
        <v>0</v>
      </c>
      <c r="BL254" s="17" t="s">
        <v>178</v>
      </c>
      <c r="BM254" s="237" t="s">
        <v>865</v>
      </c>
    </row>
    <row r="255" s="2" customFormat="1" ht="16.5" customHeight="1">
      <c r="A255" s="38"/>
      <c r="B255" s="39"/>
      <c r="C255" s="226" t="s">
        <v>76</v>
      </c>
      <c r="D255" s="226" t="s">
        <v>173</v>
      </c>
      <c r="E255" s="227" t="s">
        <v>2246</v>
      </c>
      <c r="F255" s="228" t="s">
        <v>2247</v>
      </c>
      <c r="G255" s="229" t="s">
        <v>486</v>
      </c>
      <c r="H255" s="230">
        <v>2</v>
      </c>
      <c r="I255" s="231"/>
      <c r="J255" s="232">
        <f>ROUND(I255*H255,2)</f>
        <v>0</v>
      </c>
      <c r="K255" s="228" t="s">
        <v>1999</v>
      </c>
      <c r="L255" s="44"/>
      <c r="M255" s="233" t="s">
        <v>1</v>
      </c>
      <c r="N255" s="234" t="s">
        <v>41</v>
      </c>
      <c r="O255" s="91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178</v>
      </c>
      <c r="AT255" s="237" t="s">
        <v>173</v>
      </c>
      <c r="AU255" s="237" t="s">
        <v>84</v>
      </c>
      <c r="AY255" s="17" t="s">
        <v>171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84</v>
      </c>
      <c r="BK255" s="238">
        <f>ROUND(I255*H255,2)</f>
        <v>0</v>
      </c>
      <c r="BL255" s="17" t="s">
        <v>178</v>
      </c>
      <c r="BM255" s="237" t="s">
        <v>870</v>
      </c>
    </row>
    <row r="256" s="2" customFormat="1" ht="24.15" customHeight="1">
      <c r="A256" s="38"/>
      <c r="B256" s="39"/>
      <c r="C256" s="226" t="s">
        <v>76</v>
      </c>
      <c r="D256" s="226" t="s">
        <v>173</v>
      </c>
      <c r="E256" s="227" t="s">
        <v>2248</v>
      </c>
      <c r="F256" s="228" t="s">
        <v>2249</v>
      </c>
      <c r="G256" s="229" t="s">
        <v>536</v>
      </c>
      <c r="H256" s="230">
        <v>5</v>
      </c>
      <c r="I256" s="231"/>
      <c r="J256" s="232">
        <f>ROUND(I256*H256,2)</f>
        <v>0</v>
      </c>
      <c r="K256" s="228" t="s">
        <v>1999</v>
      </c>
      <c r="L256" s="44"/>
      <c r="M256" s="233" t="s">
        <v>1</v>
      </c>
      <c r="N256" s="234" t="s">
        <v>41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178</v>
      </c>
      <c r="AT256" s="237" t="s">
        <v>173</v>
      </c>
      <c r="AU256" s="237" t="s">
        <v>84</v>
      </c>
      <c r="AY256" s="17" t="s">
        <v>171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84</v>
      </c>
      <c r="BK256" s="238">
        <f>ROUND(I256*H256,2)</f>
        <v>0</v>
      </c>
      <c r="BL256" s="17" t="s">
        <v>178</v>
      </c>
      <c r="BM256" s="237" t="s">
        <v>875</v>
      </c>
    </row>
    <row r="257" s="2" customFormat="1" ht="24.15" customHeight="1">
      <c r="A257" s="38"/>
      <c r="B257" s="39"/>
      <c r="C257" s="226" t="s">
        <v>76</v>
      </c>
      <c r="D257" s="226" t="s">
        <v>173</v>
      </c>
      <c r="E257" s="227" t="s">
        <v>2250</v>
      </c>
      <c r="F257" s="228" t="s">
        <v>2251</v>
      </c>
      <c r="G257" s="229" t="s">
        <v>536</v>
      </c>
      <c r="H257" s="230">
        <v>5</v>
      </c>
      <c r="I257" s="231"/>
      <c r="J257" s="232">
        <f>ROUND(I257*H257,2)</f>
        <v>0</v>
      </c>
      <c r="K257" s="228" t="s">
        <v>1999</v>
      </c>
      <c r="L257" s="44"/>
      <c r="M257" s="233" t="s">
        <v>1</v>
      </c>
      <c r="N257" s="234" t="s">
        <v>41</v>
      </c>
      <c r="O257" s="91"/>
      <c r="P257" s="235">
        <f>O257*H257</f>
        <v>0</v>
      </c>
      <c r="Q257" s="235">
        <v>0</v>
      </c>
      <c r="R257" s="235">
        <f>Q257*H257</f>
        <v>0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178</v>
      </c>
      <c r="AT257" s="237" t="s">
        <v>173</v>
      </c>
      <c r="AU257" s="237" t="s">
        <v>84</v>
      </c>
      <c r="AY257" s="17" t="s">
        <v>171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84</v>
      </c>
      <c r="BK257" s="238">
        <f>ROUND(I257*H257,2)</f>
        <v>0</v>
      </c>
      <c r="BL257" s="17" t="s">
        <v>178</v>
      </c>
      <c r="BM257" s="237" t="s">
        <v>880</v>
      </c>
    </row>
    <row r="258" s="2" customFormat="1" ht="24.15" customHeight="1">
      <c r="A258" s="38"/>
      <c r="B258" s="39"/>
      <c r="C258" s="226" t="s">
        <v>76</v>
      </c>
      <c r="D258" s="226" t="s">
        <v>173</v>
      </c>
      <c r="E258" s="227" t="s">
        <v>2252</v>
      </c>
      <c r="F258" s="228" t="s">
        <v>2253</v>
      </c>
      <c r="G258" s="229" t="s">
        <v>536</v>
      </c>
      <c r="H258" s="230">
        <v>9</v>
      </c>
      <c r="I258" s="231"/>
      <c r="J258" s="232">
        <f>ROUND(I258*H258,2)</f>
        <v>0</v>
      </c>
      <c r="K258" s="228" t="s">
        <v>1999</v>
      </c>
      <c r="L258" s="44"/>
      <c r="M258" s="233" t="s">
        <v>1</v>
      </c>
      <c r="N258" s="234" t="s">
        <v>41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178</v>
      </c>
      <c r="AT258" s="237" t="s">
        <v>173</v>
      </c>
      <c r="AU258" s="237" t="s">
        <v>84</v>
      </c>
      <c r="AY258" s="17" t="s">
        <v>171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84</v>
      </c>
      <c r="BK258" s="238">
        <f>ROUND(I258*H258,2)</f>
        <v>0</v>
      </c>
      <c r="BL258" s="17" t="s">
        <v>178</v>
      </c>
      <c r="BM258" s="237" t="s">
        <v>885</v>
      </c>
    </row>
    <row r="259" s="2" customFormat="1" ht="24.15" customHeight="1">
      <c r="A259" s="38"/>
      <c r="B259" s="39"/>
      <c r="C259" s="226" t="s">
        <v>76</v>
      </c>
      <c r="D259" s="226" t="s">
        <v>173</v>
      </c>
      <c r="E259" s="227" t="s">
        <v>2254</v>
      </c>
      <c r="F259" s="228" t="s">
        <v>2255</v>
      </c>
      <c r="G259" s="229" t="s">
        <v>536</v>
      </c>
      <c r="H259" s="230">
        <v>3</v>
      </c>
      <c r="I259" s="231"/>
      <c r="J259" s="232">
        <f>ROUND(I259*H259,2)</f>
        <v>0</v>
      </c>
      <c r="K259" s="228" t="s">
        <v>1999</v>
      </c>
      <c r="L259" s="44"/>
      <c r="M259" s="233" t="s">
        <v>1</v>
      </c>
      <c r="N259" s="234" t="s">
        <v>41</v>
      </c>
      <c r="O259" s="91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178</v>
      </c>
      <c r="AT259" s="237" t="s">
        <v>173</v>
      </c>
      <c r="AU259" s="237" t="s">
        <v>84</v>
      </c>
      <c r="AY259" s="17" t="s">
        <v>171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84</v>
      </c>
      <c r="BK259" s="238">
        <f>ROUND(I259*H259,2)</f>
        <v>0</v>
      </c>
      <c r="BL259" s="17" t="s">
        <v>178</v>
      </c>
      <c r="BM259" s="237" t="s">
        <v>890</v>
      </c>
    </row>
    <row r="260" s="2" customFormat="1" ht="24.15" customHeight="1">
      <c r="A260" s="38"/>
      <c r="B260" s="39"/>
      <c r="C260" s="226" t="s">
        <v>76</v>
      </c>
      <c r="D260" s="226" t="s">
        <v>173</v>
      </c>
      <c r="E260" s="227" t="s">
        <v>2256</v>
      </c>
      <c r="F260" s="228" t="s">
        <v>2257</v>
      </c>
      <c r="G260" s="229" t="s">
        <v>486</v>
      </c>
      <c r="H260" s="230">
        <v>213.5</v>
      </c>
      <c r="I260" s="231"/>
      <c r="J260" s="232">
        <f>ROUND(I260*H260,2)</f>
        <v>0</v>
      </c>
      <c r="K260" s="228" t="s">
        <v>1999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178</v>
      </c>
      <c r="AT260" s="237" t="s">
        <v>173</v>
      </c>
      <c r="AU260" s="237" t="s">
        <v>84</v>
      </c>
      <c r="AY260" s="17" t="s">
        <v>171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84</v>
      </c>
      <c r="BK260" s="238">
        <f>ROUND(I260*H260,2)</f>
        <v>0</v>
      </c>
      <c r="BL260" s="17" t="s">
        <v>178</v>
      </c>
      <c r="BM260" s="237" t="s">
        <v>894</v>
      </c>
    </row>
    <row r="261" s="2" customFormat="1" ht="16.5" customHeight="1">
      <c r="A261" s="38"/>
      <c r="B261" s="39"/>
      <c r="C261" s="226" t="s">
        <v>76</v>
      </c>
      <c r="D261" s="226" t="s">
        <v>173</v>
      </c>
      <c r="E261" s="227" t="s">
        <v>2258</v>
      </c>
      <c r="F261" s="228" t="s">
        <v>2259</v>
      </c>
      <c r="G261" s="229" t="s">
        <v>231</v>
      </c>
      <c r="H261" s="230">
        <v>2.9399999999999999</v>
      </c>
      <c r="I261" s="231"/>
      <c r="J261" s="232">
        <f>ROUND(I261*H261,2)</f>
        <v>0</v>
      </c>
      <c r="K261" s="228" t="s">
        <v>1999</v>
      </c>
      <c r="L261" s="44"/>
      <c r="M261" s="233" t="s">
        <v>1</v>
      </c>
      <c r="N261" s="234" t="s">
        <v>41</v>
      </c>
      <c r="O261" s="91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178</v>
      </c>
      <c r="AT261" s="237" t="s">
        <v>173</v>
      </c>
      <c r="AU261" s="237" t="s">
        <v>84</v>
      </c>
      <c r="AY261" s="17" t="s">
        <v>171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84</v>
      </c>
      <c r="BK261" s="238">
        <f>ROUND(I261*H261,2)</f>
        <v>0</v>
      </c>
      <c r="BL261" s="17" t="s">
        <v>178</v>
      </c>
      <c r="BM261" s="237" t="s">
        <v>899</v>
      </c>
    </row>
    <row r="262" s="12" customFormat="1" ht="25.92" customHeight="1">
      <c r="A262" s="12"/>
      <c r="B262" s="210"/>
      <c r="C262" s="211"/>
      <c r="D262" s="212" t="s">
        <v>75</v>
      </c>
      <c r="E262" s="213" t="s">
        <v>2260</v>
      </c>
      <c r="F262" s="213" t="s">
        <v>2261</v>
      </c>
      <c r="G262" s="211"/>
      <c r="H262" s="211"/>
      <c r="I262" s="214"/>
      <c r="J262" s="215">
        <f>BK262</f>
        <v>0</v>
      </c>
      <c r="K262" s="211"/>
      <c r="L262" s="216"/>
      <c r="M262" s="217"/>
      <c r="N262" s="218"/>
      <c r="O262" s="218"/>
      <c r="P262" s="219">
        <f>SUM(P263:P308)</f>
        <v>0</v>
      </c>
      <c r="Q262" s="218"/>
      <c r="R262" s="219">
        <f>SUM(R263:R308)</f>
        <v>0</v>
      </c>
      <c r="S262" s="218"/>
      <c r="T262" s="220">
        <f>SUM(T263:T308)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21" t="s">
        <v>84</v>
      </c>
      <c r="AT262" s="222" t="s">
        <v>75</v>
      </c>
      <c r="AU262" s="222" t="s">
        <v>76</v>
      </c>
      <c r="AY262" s="221" t="s">
        <v>171</v>
      </c>
      <c r="BK262" s="223">
        <f>SUM(BK263:BK308)</f>
        <v>0</v>
      </c>
    </row>
    <row r="263" s="2" customFormat="1" ht="21.75" customHeight="1">
      <c r="A263" s="38"/>
      <c r="B263" s="39"/>
      <c r="C263" s="226" t="s">
        <v>76</v>
      </c>
      <c r="D263" s="226" t="s">
        <v>173</v>
      </c>
      <c r="E263" s="227" t="s">
        <v>2262</v>
      </c>
      <c r="F263" s="228" t="s">
        <v>2263</v>
      </c>
      <c r="G263" s="229" t="s">
        <v>536</v>
      </c>
      <c r="H263" s="230">
        <v>6</v>
      </c>
      <c r="I263" s="231"/>
      <c r="J263" s="232">
        <f>ROUND(I263*H263,2)</f>
        <v>0</v>
      </c>
      <c r="K263" s="228" t="s">
        <v>1999</v>
      </c>
      <c r="L263" s="44"/>
      <c r="M263" s="233" t="s">
        <v>1</v>
      </c>
      <c r="N263" s="234" t="s">
        <v>41</v>
      </c>
      <c r="O263" s="91"/>
      <c r="P263" s="235">
        <f>O263*H263</f>
        <v>0</v>
      </c>
      <c r="Q263" s="235">
        <v>0</v>
      </c>
      <c r="R263" s="235">
        <f>Q263*H263</f>
        <v>0</v>
      </c>
      <c r="S263" s="235">
        <v>0</v>
      </c>
      <c r="T263" s="23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7" t="s">
        <v>178</v>
      </c>
      <c r="AT263" s="237" t="s">
        <v>173</v>
      </c>
      <c r="AU263" s="237" t="s">
        <v>84</v>
      </c>
      <c r="AY263" s="17" t="s">
        <v>171</v>
      </c>
      <c r="BE263" s="238">
        <f>IF(N263="základní",J263,0)</f>
        <v>0</v>
      </c>
      <c r="BF263" s="238">
        <f>IF(N263="snížená",J263,0)</f>
        <v>0</v>
      </c>
      <c r="BG263" s="238">
        <f>IF(N263="zákl. přenesená",J263,0)</f>
        <v>0</v>
      </c>
      <c r="BH263" s="238">
        <f>IF(N263="sníž. přenesená",J263,0)</f>
        <v>0</v>
      </c>
      <c r="BI263" s="238">
        <f>IF(N263="nulová",J263,0)</f>
        <v>0</v>
      </c>
      <c r="BJ263" s="17" t="s">
        <v>84</v>
      </c>
      <c r="BK263" s="238">
        <f>ROUND(I263*H263,2)</f>
        <v>0</v>
      </c>
      <c r="BL263" s="17" t="s">
        <v>178</v>
      </c>
      <c r="BM263" s="237" t="s">
        <v>903</v>
      </c>
    </row>
    <row r="264" s="2" customFormat="1" ht="24.15" customHeight="1">
      <c r="A264" s="38"/>
      <c r="B264" s="39"/>
      <c r="C264" s="226" t="s">
        <v>76</v>
      </c>
      <c r="D264" s="226" t="s">
        <v>173</v>
      </c>
      <c r="E264" s="227" t="s">
        <v>2264</v>
      </c>
      <c r="F264" s="228" t="s">
        <v>2265</v>
      </c>
      <c r="G264" s="229" t="s">
        <v>486</v>
      </c>
      <c r="H264" s="230">
        <v>6</v>
      </c>
      <c r="I264" s="231"/>
      <c r="J264" s="232">
        <f>ROUND(I264*H264,2)</f>
        <v>0</v>
      </c>
      <c r="K264" s="228" t="s">
        <v>1999</v>
      </c>
      <c r="L264" s="44"/>
      <c r="M264" s="233" t="s">
        <v>1</v>
      </c>
      <c r="N264" s="234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178</v>
      </c>
      <c r="AT264" s="237" t="s">
        <v>173</v>
      </c>
      <c r="AU264" s="237" t="s">
        <v>84</v>
      </c>
      <c r="AY264" s="17" t="s">
        <v>171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84</v>
      </c>
      <c r="BK264" s="238">
        <f>ROUND(I264*H264,2)</f>
        <v>0</v>
      </c>
      <c r="BL264" s="17" t="s">
        <v>178</v>
      </c>
      <c r="BM264" s="237" t="s">
        <v>907</v>
      </c>
    </row>
    <row r="265" s="2" customFormat="1" ht="16.5" customHeight="1">
      <c r="A265" s="38"/>
      <c r="B265" s="39"/>
      <c r="C265" s="226" t="s">
        <v>76</v>
      </c>
      <c r="D265" s="226" t="s">
        <v>173</v>
      </c>
      <c r="E265" s="227" t="s">
        <v>2266</v>
      </c>
      <c r="F265" s="228" t="s">
        <v>2267</v>
      </c>
      <c r="G265" s="229" t="s">
        <v>486</v>
      </c>
      <c r="H265" s="230">
        <v>16</v>
      </c>
      <c r="I265" s="231"/>
      <c r="J265" s="232">
        <f>ROUND(I265*H265,2)</f>
        <v>0</v>
      </c>
      <c r="K265" s="228" t="s">
        <v>1999</v>
      </c>
      <c r="L265" s="44"/>
      <c r="M265" s="233" t="s">
        <v>1</v>
      </c>
      <c r="N265" s="234" t="s">
        <v>41</v>
      </c>
      <c r="O265" s="91"/>
      <c r="P265" s="235">
        <f>O265*H265</f>
        <v>0</v>
      </c>
      <c r="Q265" s="235">
        <v>0</v>
      </c>
      <c r="R265" s="235">
        <f>Q265*H265</f>
        <v>0</v>
      </c>
      <c r="S265" s="235">
        <v>0</v>
      </c>
      <c r="T265" s="23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7" t="s">
        <v>178</v>
      </c>
      <c r="AT265" s="237" t="s">
        <v>173</v>
      </c>
      <c r="AU265" s="237" t="s">
        <v>84</v>
      </c>
      <c r="AY265" s="17" t="s">
        <v>171</v>
      </c>
      <c r="BE265" s="238">
        <f>IF(N265="základní",J265,0)</f>
        <v>0</v>
      </c>
      <c r="BF265" s="238">
        <f>IF(N265="snížená",J265,0)</f>
        <v>0</v>
      </c>
      <c r="BG265" s="238">
        <f>IF(N265="zákl. přenesená",J265,0)</f>
        <v>0</v>
      </c>
      <c r="BH265" s="238">
        <f>IF(N265="sníž. přenesená",J265,0)</f>
        <v>0</v>
      </c>
      <c r="BI265" s="238">
        <f>IF(N265="nulová",J265,0)</f>
        <v>0</v>
      </c>
      <c r="BJ265" s="17" t="s">
        <v>84</v>
      </c>
      <c r="BK265" s="238">
        <f>ROUND(I265*H265,2)</f>
        <v>0</v>
      </c>
      <c r="BL265" s="17" t="s">
        <v>178</v>
      </c>
      <c r="BM265" s="237" t="s">
        <v>913</v>
      </c>
    </row>
    <row r="266" s="2" customFormat="1" ht="24.15" customHeight="1">
      <c r="A266" s="38"/>
      <c r="B266" s="39"/>
      <c r="C266" s="226" t="s">
        <v>76</v>
      </c>
      <c r="D266" s="226" t="s">
        <v>173</v>
      </c>
      <c r="E266" s="227" t="s">
        <v>2268</v>
      </c>
      <c r="F266" s="228" t="s">
        <v>2269</v>
      </c>
      <c r="G266" s="229" t="s">
        <v>486</v>
      </c>
      <c r="H266" s="230">
        <v>22</v>
      </c>
      <c r="I266" s="231"/>
      <c r="J266" s="232">
        <f>ROUND(I266*H266,2)</f>
        <v>0</v>
      </c>
      <c r="K266" s="228" t="s">
        <v>1999</v>
      </c>
      <c r="L266" s="44"/>
      <c r="M266" s="233" t="s">
        <v>1</v>
      </c>
      <c r="N266" s="234" t="s">
        <v>41</v>
      </c>
      <c r="O266" s="91"/>
      <c r="P266" s="235">
        <f>O266*H266</f>
        <v>0</v>
      </c>
      <c r="Q266" s="235">
        <v>0</v>
      </c>
      <c r="R266" s="235">
        <f>Q266*H266</f>
        <v>0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178</v>
      </c>
      <c r="AT266" s="237" t="s">
        <v>173</v>
      </c>
      <c r="AU266" s="237" t="s">
        <v>84</v>
      </c>
      <c r="AY266" s="17" t="s">
        <v>171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84</v>
      </c>
      <c r="BK266" s="238">
        <f>ROUND(I266*H266,2)</f>
        <v>0</v>
      </c>
      <c r="BL266" s="17" t="s">
        <v>178</v>
      </c>
      <c r="BM266" s="237" t="s">
        <v>918</v>
      </c>
    </row>
    <row r="267" s="2" customFormat="1" ht="24.15" customHeight="1">
      <c r="A267" s="38"/>
      <c r="B267" s="39"/>
      <c r="C267" s="226" t="s">
        <v>76</v>
      </c>
      <c r="D267" s="226" t="s">
        <v>173</v>
      </c>
      <c r="E267" s="227" t="s">
        <v>2270</v>
      </c>
      <c r="F267" s="228" t="s">
        <v>2271</v>
      </c>
      <c r="G267" s="229" t="s">
        <v>536</v>
      </c>
      <c r="H267" s="230">
        <v>3</v>
      </c>
      <c r="I267" s="231"/>
      <c r="J267" s="232">
        <f>ROUND(I267*H267,2)</f>
        <v>0</v>
      </c>
      <c r="K267" s="228" t="s">
        <v>1999</v>
      </c>
      <c r="L267" s="44"/>
      <c r="M267" s="233" t="s">
        <v>1</v>
      </c>
      <c r="N267" s="234" t="s">
        <v>41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178</v>
      </c>
      <c r="AT267" s="237" t="s">
        <v>173</v>
      </c>
      <c r="AU267" s="237" t="s">
        <v>84</v>
      </c>
      <c r="AY267" s="17" t="s">
        <v>171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84</v>
      </c>
      <c r="BK267" s="238">
        <f>ROUND(I267*H267,2)</f>
        <v>0</v>
      </c>
      <c r="BL267" s="17" t="s">
        <v>178</v>
      </c>
      <c r="BM267" s="237" t="s">
        <v>924</v>
      </c>
    </row>
    <row r="268" s="2" customFormat="1" ht="16.5" customHeight="1">
      <c r="A268" s="38"/>
      <c r="B268" s="39"/>
      <c r="C268" s="226" t="s">
        <v>76</v>
      </c>
      <c r="D268" s="226" t="s">
        <v>173</v>
      </c>
      <c r="E268" s="227" t="s">
        <v>2272</v>
      </c>
      <c r="F268" s="228" t="s">
        <v>2273</v>
      </c>
      <c r="G268" s="229" t="s">
        <v>486</v>
      </c>
      <c r="H268" s="230">
        <v>0.5</v>
      </c>
      <c r="I268" s="231"/>
      <c r="J268" s="232">
        <f>ROUND(I268*H268,2)</f>
        <v>0</v>
      </c>
      <c r="K268" s="228" t="s">
        <v>1999</v>
      </c>
      <c r="L268" s="44"/>
      <c r="M268" s="233" t="s">
        <v>1</v>
      </c>
      <c r="N268" s="234" t="s">
        <v>41</v>
      </c>
      <c r="O268" s="91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178</v>
      </c>
      <c r="AT268" s="237" t="s">
        <v>173</v>
      </c>
      <c r="AU268" s="237" t="s">
        <v>84</v>
      </c>
      <c r="AY268" s="17" t="s">
        <v>171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84</v>
      </c>
      <c r="BK268" s="238">
        <f>ROUND(I268*H268,2)</f>
        <v>0</v>
      </c>
      <c r="BL268" s="17" t="s">
        <v>178</v>
      </c>
      <c r="BM268" s="237" t="s">
        <v>931</v>
      </c>
    </row>
    <row r="269" s="2" customFormat="1" ht="37.8" customHeight="1">
      <c r="A269" s="38"/>
      <c r="B269" s="39"/>
      <c r="C269" s="226" t="s">
        <v>76</v>
      </c>
      <c r="D269" s="226" t="s">
        <v>173</v>
      </c>
      <c r="E269" s="227" t="s">
        <v>2274</v>
      </c>
      <c r="F269" s="228" t="s">
        <v>2275</v>
      </c>
      <c r="G269" s="229" t="s">
        <v>486</v>
      </c>
      <c r="H269" s="230">
        <v>98</v>
      </c>
      <c r="I269" s="231"/>
      <c r="J269" s="232">
        <f>ROUND(I269*H269,2)</f>
        <v>0</v>
      </c>
      <c r="K269" s="228" t="s">
        <v>1999</v>
      </c>
      <c r="L269" s="44"/>
      <c r="M269" s="233" t="s">
        <v>1</v>
      </c>
      <c r="N269" s="234" t="s">
        <v>41</v>
      </c>
      <c r="O269" s="91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178</v>
      </c>
      <c r="AT269" s="237" t="s">
        <v>173</v>
      </c>
      <c r="AU269" s="237" t="s">
        <v>84</v>
      </c>
      <c r="AY269" s="17" t="s">
        <v>171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84</v>
      </c>
      <c r="BK269" s="238">
        <f>ROUND(I269*H269,2)</f>
        <v>0</v>
      </c>
      <c r="BL269" s="17" t="s">
        <v>178</v>
      </c>
      <c r="BM269" s="237" t="s">
        <v>935</v>
      </c>
    </row>
    <row r="270" s="2" customFormat="1" ht="37.8" customHeight="1">
      <c r="A270" s="38"/>
      <c r="B270" s="39"/>
      <c r="C270" s="226" t="s">
        <v>76</v>
      </c>
      <c r="D270" s="226" t="s">
        <v>173</v>
      </c>
      <c r="E270" s="227" t="s">
        <v>2276</v>
      </c>
      <c r="F270" s="228" t="s">
        <v>2277</v>
      </c>
      <c r="G270" s="229" t="s">
        <v>486</v>
      </c>
      <c r="H270" s="230">
        <v>30</v>
      </c>
      <c r="I270" s="231"/>
      <c r="J270" s="232">
        <f>ROUND(I270*H270,2)</f>
        <v>0</v>
      </c>
      <c r="K270" s="228" t="s">
        <v>1999</v>
      </c>
      <c r="L270" s="44"/>
      <c r="M270" s="233" t="s">
        <v>1</v>
      </c>
      <c r="N270" s="234" t="s">
        <v>41</v>
      </c>
      <c r="O270" s="91"/>
      <c r="P270" s="235">
        <f>O270*H270</f>
        <v>0</v>
      </c>
      <c r="Q270" s="235">
        <v>0</v>
      </c>
      <c r="R270" s="235">
        <f>Q270*H270</f>
        <v>0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178</v>
      </c>
      <c r="AT270" s="237" t="s">
        <v>173</v>
      </c>
      <c r="AU270" s="237" t="s">
        <v>84</v>
      </c>
      <c r="AY270" s="17" t="s">
        <v>171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84</v>
      </c>
      <c r="BK270" s="238">
        <f>ROUND(I270*H270,2)</f>
        <v>0</v>
      </c>
      <c r="BL270" s="17" t="s">
        <v>178</v>
      </c>
      <c r="BM270" s="237" t="s">
        <v>940</v>
      </c>
    </row>
    <row r="271" s="2" customFormat="1" ht="37.8" customHeight="1">
      <c r="A271" s="38"/>
      <c r="B271" s="39"/>
      <c r="C271" s="226" t="s">
        <v>76</v>
      </c>
      <c r="D271" s="226" t="s">
        <v>173</v>
      </c>
      <c r="E271" s="227" t="s">
        <v>2278</v>
      </c>
      <c r="F271" s="228" t="s">
        <v>2279</v>
      </c>
      <c r="G271" s="229" t="s">
        <v>486</v>
      </c>
      <c r="H271" s="230">
        <v>41</v>
      </c>
      <c r="I271" s="231"/>
      <c r="J271" s="232">
        <f>ROUND(I271*H271,2)</f>
        <v>0</v>
      </c>
      <c r="K271" s="228" t="s">
        <v>1999</v>
      </c>
      <c r="L271" s="44"/>
      <c r="M271" s="233" t="s">
        <v>1</v>
      </c>
      <c r="N271" s="234" t="s">
        <v>41</v>
      </c>
      <c r="O271" s="91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178</v>
      </c>
      <c r="AT271" s="237" t="s">
        <v>173</v>
      </c>
      <c r="AU271" s="237" t="s">
        <v>84</v>
      </c>
      <c r="AY271" s="17" t="s">
        <v>171</v>
      </c>
      <c r="BE271" s="238">
        <f>IF(N271="základní",J271,0)</f>
        <v>0</v>
      </c>
      <c r="BF271" s="238">
        <f>IF(N271="snížená",J271,0)</f>
        <v>0</v>
      </c>
      <c r="BG271" s="238">
        <f>IF(N271="zákl. přenesená",J271,0)</f>
        <v>0</v>
      </c>
      <c r="BH271" s="238">
        <f>IF(N271="sníž. přenesená",J271,0)</f>
        <v>0</v>
      </c>
      <c r="BI271" s="238">
        <f>IF(N271="nulová",J271,0)</f>
        <v>0</v>
      </c>
      <c r="BJ271" s="17" t="s">
        <v>84</v>
      </c>
      <c r="BK271" s="238">
        <f>ROUND(I271*H271,2)</f>
        <v>0</v>
      </c>
      <c r="BL271" s="17" t="s">
        <v>178</v>
      </c>
      <c r="BM271" s="237" t="s">
        <v>946</v>
      </c>
    </row>
    <row r="272" s="2" customFormat="1" ht="37.8" customHeight="1">
      <c r="A272" s="38"/>
      <c r="B272" s="39"/>
      <c r="C272" s="226" t="s">
        <v>76</v>
      </c>
      <c r="D272" s="226" t="s">
        <v>173</v>
      </c>
      <c r="E272" s="227" t="s">
        <v>2280</v>
      </c>
      <c r="F272" s="228" t="s">
        <v>2281</v>
      </c>
      <c r="G272" s="229" t="s">
        <v>486</v>
      </c>
      <c r="H272" s="230">
        <v>54</v>
      </c>
      <c r="I272" s="231"/>
      <c r="J272" s="232">
        <f>ROUND(I272*H272,2)</f>
        <v>0</v>
      </c>
      <c r="K272" s="228" t="s">
        <v>1999</v>
      </c>
      <c r="L272" s="44"/>
      <c r="M272" s="233" t="s">
        <v>1</v>
      </c>
      <c r="N272" s="234" t="s">
        <v>41</v>
      </c>
      <c r="O272" s="91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178</v>
      </c>
      <c r="AT272" s="237" t="s">
        <v>173</v>
      </c>
      <c r="AU272" s="237" t="s">
        <v>84</v>
      </c>
      <c r="AY272" s="17" t="s">
        <v>171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84</v>
      </c>
      <c r="BK272" s="238">
        <f>ROUND(I272*H272,2)</f>
        <v>0</v>
      </c>
      <c r="BL272" s="17" t="s">
        <v>178</v>
      </c>
      <c r="BM272" s="237" t="s">
        <v>951</v>
      </c>
    </row>
    <row r="273" s="2" customFormat="1" ht="16.5" customHeight="1">
      <c r="A273" s="38"/>
      <c r="B273" s="39"/>
      <c r="C273" s="226" t="s">
        <v>76</v>
      </c>
      <c r="D273" s="226" t="s">
        <v>173</v>
      </c>
      <c r="E273" s="227" t="s">
        <v>2282</v>
      </c>
      <c r="F273" s="228" t="s">
        <v>2283</v>
      </c>
      <c r="G273" s="229" t="s">
        <v>486</v>
      </c>
      <c r="H273" s="230">
        <v>223</v>
      </c>
      <c r="I273" s="231"/>
      <c r="J273" s="232">
        <f>ROUND(I273*H273,2)</f>
        <v>0</v>
      </c>
      <c r="K273" s="228" t="s">
        <v>1999</v>
      </c>
      <c r="L273" s="44"/>
      <c r="M273" s="233" t="s">
        <v>1</v>
      </c>
      <c r="N273" s="234" t="s">
        <v>41</v>
      </c>
      <c r="O273" s="91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178</v>
      </c>
      <c r="AT273" s="237" t="s">
        <v>173</v>
      </c>
      <c r="AU273" s="237" t="s">
        <v>84</v>
      </c>
      <c r="AY273" s="17" t="s">
        <v>171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84</v>
      </c>
      <c r="BK273" s="238">
        <f>ROUND(I273*H273,2)</f>
        <v>0</v>
      </c>
      <c r="BL273" s="17" t="s">
        <v>178</v>
      </c>
      <c r="BM273" s="237" t="s">
        <v>954</v>
      </c>
    </row>
    <row r="274" s="2" customFormat="1" ht="21.75" customHeight="1">
      <c r="A274" s="38"/>
      <c r="B274" s="39"/>
      <c r="C274" s="226" t="s">
        <v>76</v>
      </c>
      <c r="D274" s="226" t="s">
        <v>173</v>
      </c>
      <c r="E274" s="227" t="s">
        <v>2284</v>
      </c>
      <c r="F274" s="228" t="s">
        <v>2285</v>
      </c>
      <c r="G274" s="229" t="s">
        <v>486</v>
      </c>
      <c r="H274" s="230">
        <v>34</v>
      </c>
      <c r="I274" s="231"/>
      <c r="J274" s="232">
        <f>ROUND(I274*H274,2)</f>
        <v>0</v>
      </c>
      <c r="K274" s="228" t="s">
        <v>1999</v>
      </c>
      <c r="L274" s="44"/>
      <c r="M274" s="233" t="s">
        <v>1</v>
      </c>
      <c r="N274" s="234" t="s">
        <v>41</v>
      </c>
      <c r="O274" s="91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7" t="s">
        <v>178</v>
      </c>
      <c r="AT274" s="237" t="s">
        <v>173</v>
      </c>
      <c r="AU274" s="237" t="s">
        <v>84</v>
      </c>
      <c r="AY274" s="17" t="s">
        <v>171</v>
      </c>
      <c r="BE274" s="238">
        <f>IF(N274="základní",J274,0)</f>
        <v>0</v>
      </c>
      <c r="BF274" s="238">
        <f>IF(N274="snížená",J274,0)</f>
        <v>0</v>
      </c>
      <c r="BG274" s="238">
        <f>IF(N274="zákl. přenesená",J274,0)</f>
        <v>0</v>
      </c>
      <c r="BH274" s="238">
        <f>IF(N274="sníž. přenesená",J274,0)</f>
        <v>0</v>
      </c>
      <c r="BI274" s="238">
        <f>IF(N274="nulová",J274,0)</f>
        <v>0</v>
      </c>
      <c r="BJ274" s="17" t="s">
        <v>84</v>
      </c>
      <c r="BK274" s="238">
        <f>ROUND(I274*H274,2)</f>
        <v>0</v>
      </c>
      <c r="BL274" s="17" t="s">
        <v>178</v>
      </c>
      <c r="BM274" s="237" t="s">
        <v>961</v>
      </c>
    </row>
    <row r="275" s="2" customFormat="1" ht="21.75" customHeight="1">
      <c r="A275" s="38"/>
      <c r="B275" s="39"/>
      <c r="C275" s="226" t="s">
        <v>76</v>
      </c>
      <c r="D275" s="226" t="s">
        <v>173</v>
      </c>
      <c r="E275" s="227" t="s">
        <v>2286</v>
      </c>
      <c r="F275" s="228" t="s">
        <v>2287</v>
      </c>
      <c r="G275" s="229" t="s">
        <v>486</v>
      </c>
      <c r="H275" s="230">
        <v>5</v>
      </c>
      <c r="I275" s="231"/>
      <c r="J275" s="232">
        <f>ROUND(I275*H275,2)</f>
        <v>0</v>
      </c>
      <c r="K275" s="228" t="s">
        <v>1999</v>
      </c>
      <c r="L275" s="44"/>
      <c r="M275" s="233" t="s">
        <v>1</v>
      </c>
      <c r="N275" s="234" t="s">
        <v>41</v>
      </c>
      <c r="O275" s="91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178</v>
      </c>
      <c r="AT275" s="237" t="s">
        <v>173</v>
      </c>
      <c r="AU275" s="237" t="s">
        <v>84</v>
      </c>
      <c r="AY275" s="17" t="s">
        <v>171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84</v>
      </c>
      <c r="BK275" s="238">
        <f>ROUND(I275*H275,2)</f>
        <v>0</v>
      </c>
      <c r="BL275" s="17" t="s">
        <v>178</v>
      </c>
      <c r="BM275" s="237" t="s">
        <v>1669</v>
      </c>
    </row>
    <row r="276" s="2" customFormat="1" ht="24.15" customHeight="1">
      <c r="A276" s="38"/>
      <c r="B276" s="39"/>
      <c r="C276" s="226" t="s">
        <v>76</v>
      </c>
      <c r="D276" s="226" t="s">
        <v>173</v>
      </c>
      <c r="E276" s="227" t="s">
        <v>2288</v>
      </c>
      <c r="F276" s="228" t="s">
        <v>2289</v>
      </c>
      <c r="G276" s="229" t="s">
        <v>486</v>
      </c>
      <c r="H276" s="230">
        <v>47</v>
      </c>
      <c r="I276" s="231"/>
      <c r="J276" s="232">
        <f>ROUND(I276*H276,2)</f>
        <v>0</v>
      </c>
      <c r="K276" s="228" t="s">
        <v>1999</v>
      </c>
      <c r="L276" s="44"/>
      <c r="M276" s="233" t="s">
        <v>1</v>
      </c>
      <c r="N276" s="234" t="s">
        <v>41</v>
      </c>
      <c r="O276" s="91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178</v>
      </c>
      <c r="AT276" s="237" t="s">
        <v>173</v>
      </c>
      <c r="AU276" s="237" t="s">
        <v>84</v>
      </c>
      <c r="AY276" s="17" t="s">
        <v>171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84</v>
      </c>
      <c r="BK276" s="238">
        <f>ROUND(I276*H276,2)</f>
        <v>0</v>
      </c>
      <c r="BL276" s="17" t="s">
        <v>178</v>
      </c>
      <c r="BM276" s="237" t="s">
        <v>1679</v>
      </c>
    </row>
    <row r="277" s="2" customFormat="1" ht="24.15" customHeight="1">
      <c r="A277" s="38"/>
      <c r="B277" s="39"/>
      <c r="C277" s="226" t="s">
        <v>76</v>
      </c>
      <c r="D277" s="226" t="s">
        <v>173</v>
      </c>
      <c r="E277" s="227" t="s">
        <v>2290</v>
      </c>
      <c r="F277" s="228" t="s">
        <v>2291</v>
      </c>
      <c r="G277" s="229" t="s">
        <v>486</v>
      </c>
      <c r="H277" s="230">
        <v>19</v>
      </c>
      <c r="I277" s="231"/>
      <c r="J277" s="232">
        <f>ROUND(I277*H277,2)</f>
        <v>0</v>
      </c>
      <c r="K277" s="228" t="s">
        <v>1999</v>
      </c>
      <c r="L277" s="44"/>
      <c r="M277" s="233" t="s">
        <v>1</v>
      </c>
      <c r="N277" s="234" t="s">
        <v>41</v>
      </c>
      <c r="O277" s="91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178</v>
      </c>
      <c r="AT277" s="237" t="s">
        <v>173</v>
      </c>
      <c r="AU277" s="237" t="s">
        <v>84</v>
      </c>
      <c r="AY277" s="17" t="s">
        <v>171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84</v>
      </c>
      <c r="BK277" s="238">
        <f>ROUND(I277*H277,2)</f>
        <v>0</v>
      </c>
      <c r="BL277" s="17" t="s">
        <v>178</v>
      </c>
      <c r="BM277" s="237" t="s">
        <v>970</v>
      </c>
    </row>
    <row r="278" s="2" customFormat="1" ht="24.15" customHeight="1">
      <c r="A278" s="38"/>
      <c r="B278" s="39"/>
      <c r="C278" s="226" t="s">
        <v>76</v>
      </c>
      <c r="D278" s="226" t="s">
        <v>173</v>
      </c>
      <c r="E278" s="227" t="s">
        <v>2292</v>
      </c>
      <c r="F278" s="228" t="s">
        <v>2293</v>
      </c>
      <c r="G278" s="229" t="s">
        <v>486</v>
      </c>
      <c r="H278" s="230">
        <v>9</v>
      </c>
      <c r="I278" s="231"/>
      <c r="J278" s="232">
        <f>ROUND(I278*H278,2)</f>
        <v>0</v>
      </c>
      <c r="K278" s="228" t="s">
        <v>1999</v>
      </c>
      <c r="L278" s="44"/>
      <c r="M278" s="233" t="s">
        <v>1</v>
      </c>
      <c r="N278" s="234" t="s">
        <v>41</v>
      </c>
      <c r="O278" s="91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178</v>
      </c>
      <c r="AT278" s="237" t="s">
        <v>173</v>
      </c>
      <c r="AU278" s="237" t="s">
        <v>84</v>
      </c>
      <c r="AY278" s="17" t="s">
        <v>171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84</v>
      </c>
      <c r="BK278" s="238">
        <f>ROUND(I278*H278,2)</f>
        <v>0</v>
      </c>
      <c r="BL278" s="17" t="s">
        <v>178</v>
      </c>
      <c r="BM278" s="237" t="s">
        <v>1700</v>
      </c>
    </row>
    <row r="279" s="2" customFormat="1" ht="24.15" customHeight="1">
      <c r="A279" s="38"/>
      <c r="B279" s="39"/>
      <c r="C279" s="226" t="s">
        <v>76</v>
      </c>
      <c r="D279" s="226" t="s">
        <v>173</v>
      </c>
      <c r="E279" s="227" t="s">
        <v>2294</v>
      </c>
      <c r="F279" s="228" t="s">
        <v>2295</v>
      </c>
      <c r="G279" s="229" t="s">
        <v>486</v>
      </c>
      <c r="H279" s="230">
        <v>45</v>
      </c>
      <c r="I279" s="231"/>
      <c r="J279" s="232">
        <f>ROUND(I279*H279,2)</f>
        <v>0</v>
      </c>
      <c r="K279" s="228" t="s">
        <v>1999</v>
      </c>
      <c r="L279" s="44"/>
      <c r="M279" s="233" t="s">
        <v>1</v>
      </c>
      <c r="N279" s="234" t="s">
        <v>41</v>
      </c>
      <c r="O279" s="91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178</v>
      </c>
      <c r="AT279" s="237" t="s">
        <v>173</v>
      </c>
      <c r="AU279" s="237" t="s">
        <v>84</v>
      </c>
      <c r="AY279" s="17" t="s">
        <v>171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84</v>
      </c>
      <c r="BK279" s="238">
        <f>ROUND(I279*H279,2)</f>
        <v>0</v>
      </c>
      <c r="BL279" s="17" t="s">
        <v>178</v>
      </c>
      <c r="BM279" s="237" t="s">
        <v>977</v>
      </c>
    </row>
    <row r="280" s="2" customFormat="1" ht="24.15" customHeight="1">
      <c r="A280" s="38"/>
      <c r="B280" s="39"/>
      <c r="C280" s="226" t="s">
        <v>76</v>
      </c>
      <c r="D280" s="226" t="s">
        <v>173</v>
      </c>
      <c r="E280" s="227" t="s">
        <v>2296</v>
      </c>
      <c r="F280" s="228" t="s">
        <v>2297</v>
      </c>
      <c r="G280" s="229" t="s">
        <v>486</v>
      </c>
      <c r="H280" s="230">
        <v>17</v>
      </c>
      <c r="I280" s="231"/>
      <c r="J280" s="232">
        <f>ROUND(I280*H280,2)</f>
        <v>0</v>
      </c>
      <c r="K280" s="228" t="s">
        <v>1999</v>
      </c>
      <c r="L280" s="44"/>
      <c r="M280" s="233" t="s">
        <v>1</v>
      </c>
      <c r="N280" s="234" t="s">
        <v>41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178</v>
      </c>
      <c r="AT280" s="237" t="s">
        <v>173</v>
      </c>
      <c r="AU280" s="237" t="s">
        <v>84</v>
      </c>
      <c r="AY280" s="17" t="s">
        <v>171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84</v>
      </c>
      <c r="BK280" s="238">
        <f>ROUND(I280*H280,2)</f>
        <v>0</v>
      </c>
      <c r="BL280" s="17" t="s">
        <v>178</v>
      </c>
      <c r="BM280" s="237" t="s">
        <v>981</v>
      </c>
    </row>
    <row r="281" s="2" customFormat="1" ht="24.15" customHeight="1">
      <c r="A281" s="38"/>
      <c r="B281" s="39"/>
      <c r="C281" s="226" t="s">
        <v>76</v>
      </c>
      <c r="D281" s="226" t="s">
        <v>173</v>
      </c>
      <c r="E281" s="227" t="s">
        <v>2298</v>
      </c>
      <c r="F281" s="228" t="s">
        <v>2299</v>
      </c>
      <c r="G281" s="229" t="s">
        <v>486</v>
      </c>
      <c r="H281" s="230">
        <v>6</v>
      </c>
      <c r="I281" s="231"/>
      <c r="J281" s="232">
        <f>ROUND(I281*H281,2)</f>
        <v>0</v>
      </c>
      <c r="K281" s="228" t="s">
        <v>1999</v>
      </c>
      <c r="L281" s="44"/>
      <c r="M281" s="233" t="s">
        <v>1</v>
      </c>
      <c r="N281" s="234" t="s">
        <v>41</v>
      </c>
      <c r="O281" s="91"/>
      <c r="P281" s="235">
        <f>O281*H281</f>
        <v>0</v>
      </c>
      <c r="Q281" s="235">
        <v>0</v>
      </c>
      <c r="R281" s="235">
        <f>Q281*H281</f>
        <v>0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178</v>
      </c>
      <c r="AT281" s="237" t="s">
        <v>173</v>
      </c>
      <c r="AU281" s="237" t="s">
        <v>84</v>
      </c>
      <c r="AY281" s="17" t="s">
        <v>171</v>
      </c>
      <c r="BE281" s="238">
        <f>IF(N281="základní",J281,0)</f>
        <v>0</v>
      </c>
      <c r="BF281" s="238">
        <f>IF(N281="snížená",J281,0)</f>
        <v>0</v>
      </c>
      <c r="BG281" s="238">
        <f>IF(N281="zákl. přenesená",J281,0)</f>
        <v>0</v>
      </c>
      <c r="BH281" s="238">
        <f>IF(N281="sníž. přenesená",J281,0)</f>
        <v>0</v>
      </c>
      <c r="BI281" s="238">
        <f>IF(N281="nulová",J281,0)</f>
        <v>0</v>
      </c>
      <c r="BJ281" s="17" t="s">
        <v>84</v>
      </c>
      <c r="BK281" s="238">
        <f>ROUND(I281*H281,2)</f>
        <v>0</v>
      </c>
      <c r="BL281" s="17" t="s">
        <v>178</v>
      </c>
      <c r="BM281" s="237" t="s">
        <v>984</v>
      </c>
    </row>
    <row r="282" s="2" customFormat="1" ht="24.15" customHeight="1">
      <c r="A282" s="38"/>
      <c r="B282" s="39"/>
      <c r="C282" s="226" t="s">
        <v>76</v>
      </c>
      <c r="D282" s="226" t="s">
        <v>173</v>
      </c>
      <c r="E282" s="227" t="s">
        <v>2300</v>
      </c>
      <c r="F282" s="228" t="s">
        <v>2301</v>
      </c>
      <c r="G282" s="229" t="s">
        <v>486</v>
      </c>
      <c r="H282" s="230">
        <v>32</v>
      </c>
      <c r="I282" s="231"/>
      <c r="J282" s="232">
        <f>ROUND(I282*H282,2)</f>
        <v>0</v>
      </c>
      <c r="K282" s="228" t="s">
        <v>1999</v>
      </c>
      <c r="L282" s="44"/>
      <c r="M282" s="233" t="s">
        <v>1</v>
      </c>
      <c r="N282" s="234" t="s">
        <v>41</v>
      </c>
      <c r="O282" s="91"/>
      <c r="P282" s="235">
        <f>O282*H282</f>
        <v>0</v>
      </c>
      <c r="Q282" s="235">
        <v>0</v>
      </c>
      <c r="R282" s="235">
        <f>Q282*H282</f>
        <v>0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178</v>
      </c>
      <c r="AT282" s="237" t="s">
        <v>173</v>
      </c>
      <c r="AU282" s="237" t="s">
        <v>84</v>
      </c>
      <c r="AY282" s="17" t="s">
        <v>171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84</v>
      </c>
      <c r="BK282" s="238">
        <f>ROUND(I282*H282,2)</f>
        <v>0</v>
      </c>
      <c r="BL282" s="17" t="s">
        <v>178</v>
      </c>
      <c r="BM282" s="237" t="s">
        <v>988</v>
      </c>
    </row>
    <row r="283" s="2" customFormat="1" ht="24.15" customHeight="1">
      <c r="A283" s="38"/>
      <c r="B283" s="39"/>
      <c r="C283" s="226" t="s">
        <v>76</v>
      </c>
      <c r="D283" s="226" t="s">
        <v>173</v>
      </c>
      <c r="E283" s="227" t="s">
        <v>2302</v>
      </c>
      <c r="F283" s="228" t="s">
        <v>2303</v>
      </c>
      <c r="G283" s="229" t="s">
        <v>486</v>
      </c>
      <c r="H283" s="230">
        <v>9</v>
      </c>
      <c r="I283" s="231"/>
      <c r="J283" s="232">
        <f>ROUND(I283*H283,2)</f>
        <v>0</v>
      </c>
      <c r="K283" s="228" t="s">
        <v>1999</v>
      </c>
      <c r="L283" s="44"/>
      <c r="M283" s="233" t="s">
        <v>1</v>
      </c>
      <c r="N283" s="234" t="s">
        <v>41</v>
      </c>
      <c r="O283" s="91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178</v>
      </c>
      <c r="AT283" s="237" t="s">
        <v>173</v>
      </c>
      <c r="AU283" s="237" t="s">
        <v>84</v>
      </c>
      <c r="AY283" s="17" t="s">
        <v>171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84</v>
      </c>
      <c r="BK283" s="238">
        <f>ROUND(I283*H283,2)</f>
        <v>0</v>
      </c>
      <c r="BL283" s="17" t="s">
        <v>178</v>
      </c>
      <c r="BM283" s="237" t="s">
        <v>991</v>
      </c>
    </row>
    <row r="284" s="2" customFormat="1" ht="16.5" customHeight="1">
      <c r="A284" s="38"/>
      <c r="B284" s="39"/>
      <c r="C284" s="226" t="s">
        <v>76</v>
      </c>
      <c r="D284" s="226" t="s">
        <v>173</v>
      </c>
      <c r="E284" s="227" t="s">
        <v>2304</v>
      </c>
      <c r="F284" s="228" t="s">
        <v>2305</v>
      </c>
      <c r="G284" s="229" t="s">
        <v>536</v>
      </c>
      <c r="H284" s="230">
        <v>38</v>
      </c>
      <c r="I284" s="231"/>
      <c r="J284" s="232">
        <f>ROUND(I284*H284,2)</f>
        <v>0</v>
      </c>
      <c r="K284" s="228" t="s">
        <v>1999</v>
      </c>
      <c r="L284" s="44"/>
      <c r="M284" s="233" t="s">
        <v>1</v>
      </c>
      <c r="N284" s="234" t="s">
        <v>41</v>
      </c>
      <c r="O284" s="91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178</v>
      </c>
      <c r="AT284" s="237" t="s">
        <v>173</v>
      </c>
      <c r="AU284" s="237" t="s">
        <v>84</v>
      </c>
      <c r="AY284" s="17" t="s">
        <v>171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84</v>
      </c>
      <c r="BK284" s="238">
        <f>ROUND(I284*H284,2)</f>
        <v>0</v>
      </c>
      <c r="BL284" s="17" t="s">
        <v>178</v>
      </c>
      <c r="BM284" s="237" t="s">
        <v>995</v>
      </c>
    </row>
    <row r="285" s="2" customFormat="1" ht="16.5" customHeight="1">
      <c r="A285" s="38"/>
      <c r="B285" s="39"/>
      <c r="C285" s="226" t="s">
        <v>76</v>
      </c>
      <c r="D285" s="226" t="s">
        <v>173</v>
      </c>
      <c r="E285" s="227" t="s">
        <v>2306</v>
      </c>
      <c r="F285" s="228" t="s">
        <v>2307</v>
      </c>
      <c r="G285" s="229" t="s">
        <v>536</v>
      </c>
      <c r="H285" s="230">
        <v>2</v>
      </c>
      <c r="I285" s="231"/>
      <c r="J285" s="232">
        <f>ROUND(I285*H285,2)</f>
        <v>0</v>
      </c>
      <c r="K285" s="228" t="s">
        <v>1999</v>
      </c>
      <c r="L285" s="44"/>
      <c r="M285" s="233" t="s">
        <v>1</v>
      </c>
      <c r="N285" s="234" t="s">
        <v>41</v>
      </c>
      <c r="O285" s="91"/>
      <c r="P285" s="235">
        <f>O285*H285</f>
        <v>0</v>
      </c>
      <c r="Q285" s="235">
        <v>0</v>
      </c>
      <c r="R285" s="235">
        <f>Q285*H285</f>
        <v>0</v>
      </c>
      <c r="S285" s="235">
        <v>0</v>
      </c>
      <c r="T285" s="23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7" t="s">
        <v>178</v>
      </c>
      <c r="AT285" s="237" t="s">
        <v>173</v>
      </c>
      <c r="AU285" s="237" t="s">
        <v>84</v>
      </c>
      <c r="AY285" s="17" t="s">
        <v>171</v>
      </c>
      <c r="BE285" s="238">
        <f>IF(N285="základní",J285,0)</f>
        <v>0</v>
      </c>
      <c r="BF285" s="238">
        <f>IF(N285="snížená",J285,0)</f>
        <v>0</v>
      </c>
      <c r="BG285" s="238">
        <f>IF(N285="zákl. přenesená",J285,0)</f>
        <v>0</v>
      </c>
      <c r="BH285" s="238">
        <f>IF(N285="sníž. přenesená",J285,0)</f>
        <v>0</v>
      </c>
      <c r="BI285" s="238">
        <f>IF(N285="nulová",J285,0)</f>
        <v>0</v>
      </c>
      <c r="BJ285" s="17" t="s">
        <v>84</v>
      </c>
      <c r="BK285" s="238">
        <f>ROUND(I285*H285,2)</f>
        <v>0</v>
      </c>
      <c r="BL285" s="17" t="s">
        <v>178</v>
      </c>
      <c r="BM285" s="237" t="s">
        <v>999</v>
      </c>
    </row>
    <row r="286" s="2" customFormat="1" ht="21.75" customHeight="1">
      <c r="A286" s="38"/>
      <c r="B286" s="39"/>
      <c r="C286" s="226" t="s">
        <v>76</v>
      </c>
      <c r="D286" s="226" t="s">
        <v>173</v>
      </c>
      <c r="E286" s="227" t="s">
        <v>2308</v>
      </c>
      <c r="F286" s="228" t="s">
        <v>2309</v>
      </c>
      <c r="G286" s="229" t="s">
        <v>536</v>
      </c>
      <c r="H286" s="230">
        <v>10</v>
      </c>
      <c r="I286" s="231"/>
      <c r="J286" s="232">
        <f>ROUND(I286*H286,2)</f>
        <v>0</v>
      </c>
      <c r="K286" s="228" t="s">
        <v>1999</v>
      </c>
      <c r="L286" s="44"/>
      <c r="M286" s="233" t="s">
        <v>1</v>
      </c>
      <c r="N286" s="234" t="s">
        <v>41</v>
      </c>
      <c r="O286" s="91"/>
      <c r="P286" s="235">
        <f>O286*H286</f>
        <v>0</v>
      </c>
      <c r="Q286" s="235">
        <v>0</v>
      </c>
      <c r="R286" s="235">
        <f>Q286*H286</f>
        <v>0</v>
      </c>
      <c r="S286" s="235">
        <v>0</v>
      </c>
      <c r="T286" s="23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7" t="s">
        <v>178</v>
      </c>
      <c r="AT286" s="237" t="s">
        <v>173</v>
      </c>
      <c r="AU286" s="237" t="s">
        <v>84</v>
      </c>
      <c r="AY286" s="17" t="s">
        <v>171</v>
      </c>
      <c r="BE286" s="238">
        <f>IF(N286="základní",J286,0)</f>
        <v>0</v>
      </c>
      <c r="BF286" s="238">
        <f>IF(N286="snížená",J286,0)</f>
        <v>0</v>
      </c>
      <c r="BG286" s="238">
        <f>IF(N286="zákl. přenesená",J286,0)</f>
        <v>0</v>
      </c>
      <c r="BH286" s="238">
        <f>IF(N286="sníž. přenesená",J286,0)</f>
        <v>0</v>
      </c>
      <c r="BI286" s="238">
        <f>IF(N286="nulová",J286,0)</f>
        <v>0</v>
      </c>
      <c r="BJ286" s="17" t="s">
        <v>84</v>
      </c>
      <c r="BK286" s="238">
        <f>ROUND(I286*H286,2)</f>
        <v>0</v>
      </c>
      <c r="BL286" s="17" t="s">
        <v>178</v>
      </c>
      <c r="BM286" s="237" t="s">
        <v>1799</v>
      </c>
    </row>
    <row r="287" s="2" customFormat="1" ht="16.5" customHeight="1">
      <c r="A287" s="38"/>
      <c r="B287" s="39"/>
      <c r="C287" s="226" t="s">
        <v>76</v>
      </c>
      <c r="D287" s="226" t="s">
        <v>173</v>
      </c>
      <c r="E287" s="227" t="s">
        <v>2310</v>
      </c>
      <c r="F287" s="228" t="s">
        <v>2311</v>
      </c>
      <c r="G287" s="229" t="s">
        <v>536</v>
      </c>
      <c r="H287" s="230">
        <v>9</v>
      </c>
      <c r="I287" s="231"/>
      <c r="J287" s="232">
        <f>ROUND(I287*H287,2)</f>
        <v>0</v>
      </c>
      <c r="K287" s="228" t="s">
        <v>1999</v>
      </c>
      <c r="L287" s="44"/>
      <c r="M287" s="233" t="s">
        <v>1</v>
      </c>
      <c r="N287" s="234" t="s">
        <v>41</v>
      </c>
      <c r="O287" s="91"/>
      <c r="P287" s="235">
        <f>O287*H287</f>
        <v>0</v>
      </c>
      <c r="Q287" s="235">
        <v>0</v>
      </c>
      <c r="R287" s="235">
        <f>Q287*H287</f>
        <v>0</v>
      </c>
      <c r="S287" s="235">
        <v>0</v>
      </c>
      <c r="T287" s="23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178</v>
      </c>
      <c r="AT287" s="237" t="s">
        <v>173</v>
      </c>
      <c r="AU287" s="237" t="s">
        <v>84</v>
      </c>
      <c r="AY287" s="17" t="s">
        <v>171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84</v>
      </c>
      <c r="BK287" s="238">
        <f>ROUND(I287*H287,2)</f>
        <v>0</v>
      </c>
      <c r="BL287" s="17" t="s">
        <v>178</v>
      </c>
      <c r="BM287" s="237" t="s">
        <v>1811</v>
      </c>
    </row>
    <row r="288" s="2" customFormat="1" ht="16.5" customHeight="1">
      <c r="A288" s="38"/>
      <c r="B288" s="39"/>
      <c r="C288" s="226" t="s">
        <v>76</v>
      </c>
      <c r="D288" s="226" t="s">
        <v>173</v>
      </c>
      <c r="E288" s="227" t="s">
        <v>2312</v>
      </c>
      <c r="F288" s="228" t="s">
        <v>2313</v>
      </c>
      <c r="G288" s="229" t="s">
        <v>536</v>
      </c>
      <c r="H288" s="230">
        <v>1</v>
      </c>
      <c r="I288" s="231"/>
      <c r="J288" s="232">
        <f>ROUND(I288*H288,2)</f>
        <v>0</v>
      </c>
      <c r="K288" s="228" t="s">
        <v>1999</v>
      </c>
      <c r="L288" s="44"/>
      <c r="M288" s="233" t="s">
        <v>1</v>
      </c>
      <c r="N288" s="234" t="s">
        <v>41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178</v>
      </c>
      <c r="AT288" s="237" t="s">
        <v>173</v>
      </c>
      <c r="AU288" s="237" t="s">
        <v>84</v>
      </c>
      <c r="AY288" s="17" t="s">
        <v>171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84</v>
      </c>
      <c r="BK288" s="238">
        <f>ROUND(I288*H288,2)</f>
        <v>0</v>
      </c>
      <c r="BL288" s="17" t="s">
        <v>178</v>
      </c>
      <c r="BM288" s="237" t="s">
        <v>1006</v>
      </c>
    </row>
    <row r="289" s="2" customFormat="1" ht="16.5" customHeight="1">
      <c r="A289" s="38"/>
      <c r="B289" s="39"/>
      <c r="C289" s="226" t="s">
        <v>76</v>
      </c>
      <c r="D289" s="226" t="s">
        <v>173</v>
      </c>
      <c r="E289" s="227" t="s">
        <v>2314</v>
      </c>
      <c r="F289" s="228" t="s">
        <v>2315</v>
      </c>
      <c r="G289" s="229" t="s">
        <v>536</v>
      </c>
      <c r="H289" s="230">
        <v>3</v>
      </c>
      <c r="I289" s="231"/>
      <c r="J289" s="232">
        <f>ROUND(I289*H289,2)</f>
        <v>0</v>
      </c>
      <c r="K289" s="228" t="s">
        <v>1999</v>
      </c>
      <c r="L289" s="44"/>
      <c r="M289" s="233" t="s">
        <v>1</v>
      </c>
      <c r="N289" s="234" t="s">
        <v>41</v>
      </c>
      <c r="O289" s="91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178</v>
      </c>
      <c r="AT289" s="237" t="s">
        <v>173</v>
      </c>
      <c r="AU289" s="237" t="s">
        <v>84</v>
      </c>
      <c r="AY289" s="17" t="s">
        <v>171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84</v>
      </c>
      <c r="BK289" s="238">
        <f>ROUND(I289*H289,2)</f>
        <v>0</v>
      </c>
      <c r="BL289" s="17" t="s">
        <v>178</v>
      </c>
      <c r="BM289" s="237" t="s">
        <v>1845</v>
      </c>
    </row>
    <row r="290" s="2" customFormat="1" ht="16.5" customHeight="1">
      <c r="A290" s="38"/>
      <c r="B290" s="39"/>
      <c r="C290" s="226" t="s">
        <v>76</v>
      </c>
      <c r="D290" s="226" t="s">
        <v>173</v>
      </c>
      <c r="E290" s="227" t="s">
        <v>2316</v>
      </c>
      <c r="F290" s="228" t="s">
        <v>2317</v>
      </c>
      <c r="G290" s="229" t="s">
        <v>536</v>
      </c>
      <c r="H290" s="230">
        <v>1</v>
      </c>
      <c r="I290" s="231"/>
      <c r="J290" s="232">
        <f>ROUND(I290*H290,2)</f>
        <v>0</v>
      </c>
      <c r="K290" s="228" t="s">
        <v>1999</v>
      </c>
      <c r="L290" s="44"/>
      <c r="M290" s="233" t="s">
        <v>1</v>
      </c>
      <c r="N290" s="234" t="s">
        <v>41</v>
      </c>
      <c r="O290" s="91"/>
      <c r="P290" s="235">
        <f>O290*H290</f>
        <v>0</v>
      </c>
      <c r="Q290" s="235">
        <v>0</v>
      </c>
      <c r="R290" s="235">
        <f>Q290*H290</f>
        <v>0</v>
      </c>
      <c r="S290" s="235">
        <v>0</v>
      </c>
      <c r="T290" s="23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178</v>
      </c>
      <c r="AT290" s="237" t="s">
        <v>173</v>
      </c>
      <c r="AU290" s="237" t="s">
        <v>84</v>
      </c>
      <c r="AY290" s="17" t="s">
        <v>171</v>
      </c>
      <c r="BE290" s="238">
        <f>IF(N290="základní",J290,0)</f>
        <v>0</v>
      </c>
      <c r="BF290" s="238">
        <f>IF(N290="snížená",J290,0)</f>
        <v>0</v>
      </c>
      <c r="BG290" s="238">
        <f>IF(N290="zákl. přenesená",J290,0)</f>
        <v>0</v>
      </c>
      <c r="BH290" s="238">
        <f>IF(N290="sníž. přenesená",J290,0)</f>
        <v>0</v>
      </c>
      <c r="BI290" s="238">
        <f>IF(N290="nulová",J290,0)</f>
        <v>0</v>
      </c>
      <c r="BJ290" s="17" t="s">
        <v>84</v>
      </c>
      <c r="BK290" s="238">
        <f>ROUND(I290*H290,2)</f>
        <v>0</v>
      </c>
      <c r="BL290" s="17" t="s">
        <v>178</v>
      </c>
      <c r="BM290" s="237" t="s">
        <v>1010</v>
      </c>
    </row>
    <row r="291" s="2" customFormat="1" ht="24.15" customHeight="1">
      <c r="A291" s="38"/>
      <c r="B291" s="39"/>
      <c r="C291" s="226" t="s">
        <v>76</v>
      </c>
      <c r="D291" s="226" t="s">
        <v>173</v>
      </c>
      <c r="E291" s="227" t="s">
        <v>2318</v>
      </c>
      <c r="F291" s="228" t="s">
        <v>2319</v>
      </c>
      <c r="G291" s="229" t="s">
        <v>536</v>
      </c>
      <c r="H291" s="230">
        <v>2</v>
      </c>
      <c r="I291" s="231"/>
      <c r="J291" s="232">
        <f>ROUND(I291*H291,2)</f>
        <v>0</v>
      </c>
      <c r="K291" s="228" t="s">
        <v>1999</v>
      </c>
      <c r="L291" s="44"/>
      <c r="M291" s="233" t="s">
        <v>1</v>
      </c>
      <c r="N291" s="234" t="s">
        <v>41</v>
      </c>
      <c r="O291" s="91"/>
      <c r="P291" s="235">
        <f>O291*H291</f>
        <v>0</v>
      </c>
      <c r="Q291" s="235">
        <v>0</v>
      </c>
      <c r="R291" s="235">
        <f>Q291*H291</f>
        <v>0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178</v>
      </c>
      <c r="AT291" s="237" t="s">
        <v>173</v>
      </c>
      <c r="AU291" s="237" t="s">
        <v>84</v>
      </c>
      <c r="AY291" s="17" t="s">
        <v>171</v>
      </c>
      <c r="BE291" s="238">
        <f>IF(N291="základní",J291,0)</f>
        <v>0</v>
      </c>
      <c r="BF291" s="238">
        <f>IF(N291="snížená",J291,0)</f>
        <v>0</v>
      </c>
      <c r="BG291" s="238">
        <f>IF(N291="zákl. přenesená",J291,0)</f>
        <v>0</v>
      </c>
      <c r="BH291" s="238">
        <f>IF(N291="sníž. přenesená",J291,0)</f>
        <v>0</v>
      </c>
      <c r="BI291" s="238">
        <f>IF(N291="nulová",J291,0)</f>
        <v>0</v>
      </c>
      <c r="BJ291" s="17" t="s">
        <v>84</v>
      </c>
      <c r="BK291" s="238">
        <f>ROUND(I291*H291,2)</f>
        <v>0</v>
      </c>
      <c r="BL291" s="17" t="s">
        <v>178</v>
      </c>
      <c r="BM291" s="237" t="s">
        <v>1017</v>
      </c>
    </row>
    <row r="292" s="2" customFormat="1" ht="16.5" customHeight="1">
      <c r="A292" s="38"/>
      <c r="B292" s="39"/>
      <c r="C292" s="226" t="s">
        <v>76</v>
      </c>
      <c r="D292" s="226" t="s">
        <v>173</v>
      </c>
      <c r="E292" s="227" t="s">
        <v>2320</v>
      </c>
      <c r="F292" s="228" t="s">
        <v>2321</v>
      </c>
      <c r="G292" s="229" t="s">
        <v>536</v>
      </c>
      <c r="H292" s="230">
        <v>5</v>
      </c>
      <c r="I292" s="231"/>
      <c r="J292" s="232">
        <f>ROUND(I292*H292,2)</f>
        <v>0</v>
      </c>
      <c r="K292" s="228" t="s">
        <v>1999</v>
      </c>
      <c r="L292" s="44"/>
      <c r="M292" s="233" t="s">
        <v>1</v>
      </c>
      <c r="N292" s="234" t="s">
        <v>41</v>
      </c>
      <c r="O292" s="91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178</v>
      </c>
      <c r="AT292" s="237" t="s">
        <v>173</v>
      </c>
      <c r="AU292" s="237" t="s">
        <v>84</v>
      </c>
      <c r="AY292" s="17" t="s">
        <v>171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84</v>
      </c>
      <c r="BK292" s="238">
        <f>ROUND(I292*H292,2)</f>
        <v>0</v>
      </c>
      <c r="BL292" s="17" t="s">
        <v>178</v>
      </c>
      <c r="BM292" s="237" t="s">
        <v>1022</v>
      </c>
    </row>
    <row r="293" s="2" customFormat="1" ht="16.5" customHeight="1">
      <c r="A293" s="38"/>
      <c r="B293" s="39"/>
      <c r="C293" s="226" t="s">
        <v>76</v>
      </c>
      <c r="D293" s="226" t="s">
        <v>173</v>
      </c>
      <c r="E293" s="227" t="s">
        <v>2322</v>
      </c>
      <c r="F293" s="228" t="s">
        <v>2323</v>
      </c>
      <c r="G293" s="229" t="s">
        <v>536</v>
      </c>
      <c r="H293" s="230">
        <v>4</v>
      </c>
      <c r="I293" s="231"/>
      <c r="J293" s="232">
        <f>ROUND(I293*H293,2)</f>
        <v>0</v>
      </c>
      <c r="K293" s="228" t="s">
        <v>1999</v>
      </c>
      <c r="L293" s="44"/>
      <c r="M293" s="233" t="s">
        <v>1</v>
      </c>
      <c r="N293" s="234" t="s">
        <v>41</v>
      </c>
      <c r="O293" s="91"/>
      <c r="P293" s="235">
        <f>O293*H293</f>
        <v>0</v>
      </c>
      <c r="Q293" s="235">
        <v>0</v>
      </c>
      <c r="R293" s="235">
        <f>Q293*H293</f>
        <v>0</v>
      </c>
      <c r="S293" s="235">
        <v>0</v>
      </c>
      <c r="T293" s="23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7" t="s">
        <v>178</v>
      </c>
      <c r="AT293" s="237" t="s">
        <v>173</v>
      </c>
      <c r="AU293" s="237" t="s">
        <v>84</v>
      </c>
      <c r="AY293" s="17" t="s">
        <v>171</v>
      </c>
      <c r="BE293" s="238">
        <f>IF(N293="základní",J293,0)</f>
        <v>0</v>
      </c>
      <c r="BF293" s="238">
        <f>IF(N293="snížená",J293,0)</f>
        <v>0</v>
      </c>
      <c r="BG293" s="238">
        <f>IF(N293="zákl. přenesená",J293,0)</f>
        <v>0</v>
      </c>
      <c r="BH293" s="238">
        <f>IF(N293="sníž. přenesená",J293,0)</f>
        <v>0</v>
      </c>
      <c r="BI293" s="238">
        <f>IF(N293="nulová",J293,0)</f>
        <v>0</v>
      </c>
      <c r="BJ293" s="17" t="s">
        <v>84</v>
      </c>
      <c r="BK293" s="238">
        <f>ROUND(I293*H293,2)</f>
        <v>0</v>
      </c>
      <c r="BL293" s="17" t="s">
        <v>178</v>
      </c>
      <c r="BM293" s="237" t="s">
        <v>1028</v>
      </c>
    </row>
    <row r="294" s="2" customFormat="1" ht="16.5" customHeight="1">
      <c r="A294" s="38"/>
      <c r="B294" s="39"/>
      <c r="C294" s="226" t="s">
        <v>76</v>
      </c>
      <c r="D294" s="226" t="s">
        <v>173</v>
      </c>
      <c r="E294" s="227" t="s">
        <v>2324</v>
      </c>
      <c r="F294" s="228" t="s">
        <v>2325</v>
      </c>
      <c r="G294" s="229" t="s">
        <v>536</v>
      </c>
      <c r="H294" s="230">
        <v>1</v>
      </c>
      <c r="I294" s="231"/>
      <c r="J294" s="232">
        <f>ROUND(I294*H294,2)</f>
        <v>0</v>
      </c>
      <c r="K294" s="228" t="s">
        <v>1999</v>
      </c>
      <c r="L294" s="44"/>
      <c r="M294" s="233" t="s">
        <v>1</v>
      </c>
      <c r="N294" s="234" t="s">
        <v>41</v>
      </c>
      <c r="O294" s="91"/>
      <c r="P294" s="235">
        <f>O294*H294</f>
        <v>0</v>
      </c>
      <c r="Q294" s="235">
        <v>0</v>
      </c>
      <c r="R294" s="235">
        <f>Q294*H294</f>
        <v>0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178</v>
      </c>
      <c r="AT294" s="237" t="s">
        <v>173</v>
      </c>
      <c r="AU294" s="237" t="s">
        <v>84</v>
      </c>
      <c r="AY294" s="17" t="s">
        <v>171</v>
      </c>
      <c r="BE294" s="238">
        <f>IF(N294="základní",J294,0)</f>
        <v>0</v>
      </c>
      <c r="BF294" s="238">
        <f>IF(N294="snížená",J294,0)</f>
        <v>0</v>
      </c>
      <c r="BG294" s="238">
        <f>IF(N294="zákl. přenesená",J294,0)</f>
        <v>0</v>
      </c>
      <c r="BH294" s="238">
        <f>IF(N294="sníž. přenesená",J294,0)</f>
        <v>0</v>
      </c>
      <c r="BI294" s="238">
        <f>IF(N294="nulová",J294,0)</f>
        <v>0</v>
      </c>
      <c r="BJ294" s="17" t="s">
        <v>84</v>
      </c>
      <c r="BK294" s="238">
        <f>ROUND(I294*H294,2)</f>
        <v>0</v>
      </c>
      <c r="BL294" s="17" t="s">
        <v>178</v>
      </c>
      <c r="BM294" s="237" t="s">
        <v>1033</v>
      </c>
    </row>
    <row r="295" s="2" customFormat="1" ht="16.5" customHeight="1">
      <c r="A295" s="38"/>
      <c r="B295" s="39"/>
      <c r="C295" s="226" t="s">
        <v>76</v>
      </c>
      <c r="D295" s="226" t="s">
        <v>173</v>
      </c>
      <c r="E295" s="227" t="s">
        <v>2326</v>
      </c>
      <c r="F295" s="228" t="s">
        <v>2327</v>
      </c>
      <c r="G295" s="229" t="s">
        <v>536</v>
      </c>
      <c r="H295" s="230">
        <v>16</v>
      </c>
      <c r="I295" s="231"/>
      <c r="J295" s="232">
        <f>ROUND(I295*H295,2)</f>
        <v>0</v>
      </c>
      <c r="K295" s="228" t="s">
        <v>1999</v>
      </c>
      <c r="L295" s="44"/>
      <c r="M295" s="233" t="s">
        <v>1</v>
      </c>
      <c r="N295" s="234" t="s">
        <v>41</v>
      </c>
      <c r="O295" s="91"/>
      <c r="P295" s="235">
        <f>O295*H295</f>
        <v>0</v>
      </c>
      <c r="Q295" s="235">
        <v>0</v>
      </c>
      <c r="R295" s="235">
        <f>Q295*H295</f>
        <v>0</v>
      </c>
      <c r="S295" s="235">
        <v>0</v>
      </c>
      <c r="T295" s="23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7" t="s">
        <v>178</v>
      </c>
      <c r="AT295" s="237" t="s">
        <v>173</v>
      </c>
      <c r="AU295" s="237" t="s">
        <v>84</v>
      </c>
      <c r="AY295" s="17" t="s">
        <v>171</v>
      </c>
      <c r="BE295" s="238">
        <f>IF(N295="základní",J295,0)</f>
        <v>0</v>
      </c>
      <c r="BF295" s="238">
        <f>IF(N295="snížená",J295,0)</f>
        <v>0</v>
      </c>
      <c r="BG295" s="238">
        <f>IF(N295="zákl. přenesená",J295,0)</f>
        <v>0</v>
      </c>
      <c r="BH295" s="238">
        <f>IF(N295="sníž. přenesená",J295,0)</f>
        <v>0</v>
      </c>
      <c r="BI295" s="238">
        <f>IF(N295="nulová",J295,0)</f>
        <v>0</v>
      </c>
      <c r="BJ295" s="17" t="s">
        <v>84</v>
      </c>
      <c r="BK295" s="238">
        <f>ROUND(I295*H295,2)</f>
        <v>0</v>
      </c>
      <c r="BL295" s="17" t="s">
        <v>178</v>
      </c>
      <c r="BM295" s="237" t="s">
        <v>1037</v>
      </c>
    </row>
    <row r="296" s="2" customFormat="1" ht="16.5" customHeight="1">
      <c r="A296" s="38"/>
      <c r="B296" s="39"/>
      <c r="C296" s="226" t="s">
        <v>76</v>
      </c>
      <c r="D296" s="226" t="s">
        <v>173</v>
      </c>
      <c r="E296" s="227" t="s">
        <v>2328</v>
      </c>
      <c r="F296" s="228" t="s">
        <v>2329</v>
      </c>
      <c r="G296" s="229" t="s">
        <v>536</v>
      </c>
      <c r="H296" s="230">
        <v>10</v>
      </c>
      <c r="I296" s="231"/>
      <c r="J296" s="232">
        <f>ROUND(I296*H296,2)</f>
        <v>0</v>
      </c>
      <c r="K296" s="228" t="s">
        <v>1999</v>
      </c>
      <c r="L296" s="44"/>
      <c r="M296" s="233" t="s">
        <v>1</v>
      </c>
      <c r="N296" s="234" t="s">
        <v>41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178</v>
      </c>
      <c r="AT296" s="237" t="s">
        <v>173</v>
      </c>
      <c r="AU296" s="237" t="s">
        <v>84</v>
      </c>
      <c r="AY296" s="17" t="s">
        <v>171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84</v>
      </c>
      <c r="BK296" s="238">
        <f>ROUND(I296*H296,2)</f>
        <v>0</v>
      </c>
      <c r="BL296" s="17" t="s">
        <v>178</v>
      </c>
      <c r="BM296" s="237" t="s">
        <v>1042</v>
      </c>
    </row>
    <row r="297" s="2" customFormat="1" ht="16.5" customHeight="1">
      <c r="A297" s="38"/>
      <c r="B297" s="39"/>
      <c r="C297" s="226" t="s">
        <v>76</v>
      </c>
      <c r="D297" s="226" t="s">
        <v>173</v>
      </c>
      <c r="E297" s="227" t="s">
        <v>2330</v>
      </c>
      <c r="F297" s="228" t="s">
        <v>2331</v>
      </c>
      <c r="G297" s="229" t="s">
        <v>536</v>
      </c>
      <c r="H297" s="230">
        <v>5</v>
      </c>
      <c r="I297" s="231"/>
      <c r="J297" s="232">
        <f>ROUND(I297*H297,2)</f>
        <v>0</v>
      </c>
      <c r="K297" s="228" t="s">
        <v>1999</v>
      </c>
      <c r="L297" s="44"/>
      <c r="M297" s="233" t="s">
        <v>1</v>
      </c>
      <c r="N297" s="234" t="s">
        <v>41</v>
      </c>
      <c r="O297" s="91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178</v>
      </c>
      <c r="AT297" s="237" t="s">
        <v>173</v>
      </c>
      <c r="AU297" s="237" t="s">
        <v>84</v>
      </c>
      <c r="AY297" s="17" t="s">
        <v>171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84</v>
      </c>
      <c r="BK297" s="238">
        <f>ROUND(I297*H297,2)</f>
        <v>0</v>
      </c>
      <c r="BL297" s="17" t="s">
        <v>178</v>
      </c>
      <c r="BM297" s="237" t="s">
        <v>1048</v>
      </c>
    </row>
    <row r="298" s="2" customFormat="1" ht="24.15" customHeight="1">
      <c r="A298" s="38"/>
      <c r="B298" s="39"/>
      <c r="C298" s="226" t="s">
        <v>76</v>
      </c>
      <c r="D298" s="226" t="s">
        <v>173</v>
      </c>
      <c r="E298" s="227" t="s">
        <v>2332</v>
      </c>
      <c r="F298" s="228" t="s">
        <v>2333</v>
      </c>
      <c r="G298" s="229" t="s">
        <v>536</v>
      </c>
      <c r="H298" s="230">
        <v>1</v>
      </c>
      <c r="I298" s="231"/>
      <c r="J298" s="232">
        <f>ROUND(I298*H298,2)</f>
        <v>0</v>
      </c>
      <c r="K298" s="228" t="s">
        <v>1999</v>
      </c>
      <c r="L298" s="44"/>
      <c r="M298" s="233" t="s">
        <v>1</v>
      </c>
      <c r="N298" s="234" t="s">
        <v>41</v>
      </c>
      <c r="O298" s="91"/>
      <c r="P298" s="235">
        <f>O298*H298</f>
        <v>0</v>
      </c>
      <c r="Q298" s="235">
        <v>0</v>
      </c>
      <c r="R298" s="235">
        <f>Q298*H298</f>
        <v>0</v>
      </c>
      <c r="S298" s="235">
        <v>0</v>
      </c>
      <c r="T298" s="23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7" t="s">
        <v>178</v>
      </c>
      <c r="AT298" s="237" t="s">
        <v>173</v>
      </c>
      <c r="AU298" s="237" t="s">
        <v>84</v>
      </c>
      <c r="AY298" s="17" t="s">
        <v>171</v>
      </c>
      <c r="BE298" s="238">
        <f>IF(N298="základní",J298,0)</f>
        <v>0</v>
      </c>
      <c r="BF298" s="238">
        <f>IF(N298="snížená",J298,0)</f>
        <v>0</v>
      </c>
      <c r="BG298" s="238">
        <f>IF(N298="zákl. přenesená",J298,0)</f>
        <v>0</v>
      </c>
      <c r="BH298" s="238">
        <f>IF(N298="sníž. přenesená",J298,0)</f>
        <v>0</v>
      </c>
      <c r="BI298" s="238">
        <f>IF(N298="nulová",J298,0)</f>
        <v>0</v>
      </c>
      <c r="BJ298" s="17" t="s">
        <v>84</v>
      </c>
      <c r="BK298" s="238">
        <f>ROUND(I298*H298,2)</f>
        <v>0</v>
      </c>
      <c r="BL298" s="17" t="s">
        <v>178</v>
      </c>
      <c r="BM298" s="237" t="s">
        <v>1051</v>
      </c>
    </row>
    <row r="299" s="2" customFormat="1" ht="16.5" customHeight="1">
      <c r="A299" s="38"/>
      <c r="B299" s="39"/>
      <c r="C299" s="226" t="s">
        <v>76</v>
      </c>
      <c r="D299" s="226" t="s">
        <v>173</v>
      </c>
      <c r="E299" s="227" t="s">
        <v>2334</v>
      </c>
      <c r="F299" s="228" t="s">
        <v>2335</v>
      </c>
      <c r="G299" s="229" t="s">
        <v>536</v>
      </c>
      <c r="H299" s="230">
        <v>5</v>
      </c>
      <c r="I299" s="231"/>
      <c r="J299" s="232">
        <f>ROUND(I299*H299,2)</f>
        <v>0</v>
      </c>
      <c r="K299" s="228" t="s">
        <v>1999</v>
      </c>
      <c r="L299" s="44"/>
      <c r="M299" s="233" t="s">
        <v>1</v>
      </c>
      <c r="N299" s="234" t="s">
        <v>41</v>
      </c>
      <c r="O299" s="91"/>
      <c r="P299" s="235">
        <f>O299*H299</f>
        <v>0</v>
      </c>
      <c r="Q299" s="235">
        <v>0</v>
      </c>
      <c r="R299" s="235">
        <f>Q299*H299</f>
        <v>0</v>
      </c>
      <c r="S299" s="235">
        <v>0</v>
      </c>
      <c r="T299" s="23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7" t="s">
        <v>178</v>
      </c>
      <c r="AT299" s="237" t="s">
        <v>173</v>
      </c>
      <c r="AU299" s="237" t="s">
        <v>84</v>
      </c>
      <c r="AY299" s="17" t="s">
        <v>171</v>
      </c>
      <c r="BE299" s="238">
        <f>IF(N299="základní",J299,0)</f>
        <v>0</v>
      </c>
      <c r="BF299" s="238">
        <f>IF(N299="snížená",J299,0)</f>
        <v>0</v>
      </c>
      <c r="BG299" s="238">
        <f>IF(N299="zákl. přenesená",J299,0)</f>
        <v>0</v>
      </c>
      <c r="BH299" s="238">
        <f>IF(N299="sníž. přenesená",J299,0)</f>
        <v>0</v>
      </c>
      <c r="BI299" s="238">
        <f>IF(N299="nulová",J299,0)</f>
        <v>0</v>
      </c>
      <c r="BJ299" s="17" t="s">
        <v>84</v>
      </c>
      <c r="BK299" s="238">
        <f>ROUND(I299*H299,2)</f>
        <v>0</v>
      </c>
      <c r="BL299" s="17" t="s">
        <v>178</v>
      </c>
      <c r="BM299" s="237" t="s">
        <v>1058</v>
      </c>
    </row>
    <row r="300" s="2" customFormat="1" ht="16.5" customHeight="1">
      <c r="A300" s="38"/>
      <c r="B300" s="39"/>
      <c r="C300" s="226" t="s">
        <v>76</v>
      </c>
      <c r="D300" s="226" t="s">
        <v>173</v>
      </c>
      <c r="E300" s="227" t="s">
        <v>2336</v>
      </c>
      <c r="F300" s="228" t="s">
        <v>2337</v>
      </c>
      <c r="G300" s="229" t="s">
        <v>536</v>
      </c>
      <c r="H300" s="230">
        <v>4</v>
      </c>
      <c r="I300" s="231"/>
      <c r="J300" s="232">
        <f>ROUND(I300*H300,2)</f>
        <v>0</v>
      </c>
      <c r="K300" s="228" t="s">
        <v>1999</v>
      </c>
      <c r="L300" s="44"/>
      <c r="M300" s="233" t="s">
        <v>1</v>
      </c>
      <c r="N300" s="234" t="s">
        <v>41</v>
      </c>
      <c r="O300" s="91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178</v>
      </c>
      <c r="AT300" s="237" t="s">
        <v>173</v>
      </c>
      <c r="AU300" s="237" t="s">
        <v>84</v>
      </c>
      <c r="AY300" s="17" t="s">
        <v>171</v>
      </c>
      <c r="BE300" s="238">
        <f>IF(N300="základní",J300,0)</f>
        <v>0</v>
      </c>
      <c r="BF300" s="238">
        <f>IF(N300="snížená",J300,0)</f>
        <v>0</v>
      </c>
      <c r="BG300" s="238">
        <f>IF(N300="zákl. přenesená",J300,0)</f>
        <v>0</v>
      </c>
      <c r="BH300" s="238">
        <f>IF(N300="sníž. přenesená",J300,0)</f>
        <v>0</v>
      </c>
      <c r="BI300" s="238">
        <f>IF(N300="nulová",J300,0)</f>
        <v>0</v>
      </c>
      <c r="BJ300" s="17" t="s">
        <v>84</v>
      </c>
      <c r="BK300" s="238">
        <f>ROUND(I300*H300,2)</f>
        <v>0</v>
      </c>
      <c r="BL300" s="17" t="s">
        <v>178</v>
      </c>
      <c r="BM300" s="237" t="s">
        <v>1064</v>
      </c>
    </row>
    <row r="301" s="2" customFormat="1" ht="24.15" customHeight="1">
      <c r="A301" s="38"/>
      <c r="B301" s="39"/>
      <c r="C301" s="226" t="s">
        <v>76</v>
      </c>
      <c r="D301" s="226" t="s">
        <v>173</v>
      </c>
      <c r="E301" s="227" t="s">
        <v>2338</v>
      </c>
      <c r="F301" s="228" t="s">
        <v>2339</v>
      </c>
      <c r="G301" s="229" t="s">
        <v>536</v>
      </c>
      <c r="H301" s="230">
        <v>1</v>
      </c>
      <c r="I301" s="231"/>
      <c r="J301" s="232">
        <f>ROUND(I301*H301,2)</f>
        <v>0</v>
      </c>
      <c r="K301" s="228" t="s">
        <v>1999</v>
      </c>
      <c r="L301" s="44"/>
      <c r="M301" s="233" t="s">
        <v>1</v>
      </c>
      <c r="N301" s="234" t="s">
        <v>41</v>
      </c>
      <c r="O301" s="91"/>
      <c r="P301" s="235">
        <f>O301*H301</f>
        <v>0</v>
      </c>
      <c r="Q301" s="235">
        <v>0</v>
      </c>
      <c r="R301" s="235">
        <f>Q301*H301</f>
        <v>0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178</v>
      </c>
      <c r="AT301" s="237" t="s">
        <v>173</v>
      </c>
      <c r="AU301" s="237" t="s">
        <v>84</v>
      </c>
      <c r="AY301" s="17" t="s">
        <v>171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84</v>
      </c>
      <c r="BK301" s="238">
        <f>ROUND(I301*H301,2)</f>
        <v>0</v>
      </c>
      <c r="BL301" s="17" t="s">
        <v>178</v>
      </c>
      <c r="BM301" s="237" t="s">
        <v>1071</v>
      </c>
    </row>
    <row r="302" s="2" customFormat="1" ht="16.5" customHeight="1">
      <c r="A302" s="38"/>
      <c r="B302" s="39"/>
      <c r="C302" s="226" t="s">
        <v>76</v>
      </c>
      <c r="D302" s="226" t="s">
        <v>173</v>
      </c>
      <c r="E302" s="227" t="s">
        <v>2340</v>
      </c>
      <c r="F302" s="228" t="s">
        <v>2341</v>
      </c>
      <c r="G302" s="229" t="s">
        <v>536</v>
      </c>
      <c r="H302" s="230">
        <v>4</v>
      </c>
      <c r="I302" s="231"/>
      <c r="J302" s="232">
        <f>ROUND(I302*H302,2)</f>
        <v>0</v>
      </c>
      <c r="K302" s="228" t="s">
        <v>1999</v>
      </c>
      <c r="L302" s="44"/>
      <c r="M302" s="233" t="s">
        <v>1</v>
      </c>
      <c r="N302" s="234" t="s">
        <v>41</v>
      </c>
      <c r="O302" s="91"/>
      <c r="P302" s="235">
        <f>O302*H302</f>
        <v>0</v>
      </c>
      <c r="Q302" s="235">
        <v>0</v>
      </c>
      <c r="R302" s="235">
        <f>Q302*H302</f>
        <v>0</v>
      </c>
      <c r="S302" s="235">
        <v>0</v>
      </c>
      <c r="T302" s="23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7" t="s">
        <v>178</v>
      </c>
      <c r="AT302" s="237" t="s">
        <v>173</v>
      </c>
      <c r="AU302" s="237" t="s">
        <v>84</v>
      </c>
      <c r="AY302" s="17" t="s">
        <v>171</v>
      </c>
      <c r="BE302" s="238">
        <f>IF(N302="základní",J302,0)</f>
        <v>0</v>
      </c>
      <c r="BF302" s="238">
        <f>IF(N302="snížená",J302,0)</f>
        <v>0</v>
      </c>
      <c r="BG302" s="238">
        <f>IF(N302="zákl. přenesená",J302,0)</f>
        <v>0</v>
      </c>
      <c r="BH302" s="238">
        <f>IF(N302="sníž. přenesená",J302,0)</f>
        <v>0</v>
      </c>
      <c r="BI302" s="238">
        <f>IF(N302="nulová",J302,0)</f>
        <v>0</v>
      </c>
      <c r="BJ302" s="17" t="s">
        <v>84</v>
      </c>
      <c r="BK302" s="238">
        <f>ROUND(I302*H302,2)</f>
        <v>0</v>
      </c>
      <c r="BL302" s="17" t="s">
        <v>178</v>
      </c>
      <c r="BM302" s="237" t="s">
        <v>1080</v>
      </c>
    </row>
    <row r="303" s="2" customFormat="1" ht="16.5" customHeight="1">
      <c r="A303" s="38"/>
      <c r="B303" s="39"/>
      <c r="C303" s="226" t="s">
        <v>76</v>
      </c>
      <c r="D303" s="226" t="s">
        <v>173</v>
      </c>
      <c r="E303" s="227" t="s">
        <v>2342</v>
      </c>
      <c r="F303" s="228" t="s">
        <v>2343</v>
      </c>
      <c r="G303" s="229" t="s">
        <v>536</v>
      </c>
      <c r="H303" s="230">
        <v>1</v>
      </c>
      <c r="I303" s="231"/>
      <c r="J303" s="232">
        <f>ROUND(I303*H303,2)</f>
        <v>0</v>
      </c>
      <c r="K303" s="228" t="s">
        <v>1999</v>
      </c>
      <c r="L303" s="44"/>
      <c r="M303" s="233" t="s">
        <v>1</v>
      </c>
      <c r="N303" s="234" t="s">
        <v>41</v>
      </c>
      <c r="O303" s="91"/>
      <c r="P303" s="235">
        <f>O303*H303</f>
        <v>0</v>
      </c>
      <c r="Q303" s="235">
        <v>0</v>
      </c>
      <c r="R303" s="235">
        <f>Q303*H303</f>
        <v>0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178</v>
      </c>
      <c r="AT303" s="237" t="s">
        <v>173</v>
      </c>
      <c r="AU303" s="237" t="s">
        <v>84</v>
      </c>
      <c r="AY303" s="17" t="s">
        <v>171</v>
      </c>
      <c r="BE303" s="238">
        <f>IF(N303="základní",J303,0)</f>
        <v>0</v>
      </c>
      <c r="BF303" s="238">
        <f>IF(N303="snížená",J303,0)</f>
        <v>0</v>
      </c>
      <c r="BG303" s="238">
        <f>IF(N303="zákl. přenesená",J303,0)</f>
        <v>0</v>
      </c>
      <c r="BH303" s="238">
        <f>IF(N303="sníž. přenesená",J303,0)</f>
        <v>0</v>
      </c>
      <c r="BI303" s="238">
        <f>IF(N303="nulová",J303,0)</f>
        <v>0</v>
      </c>
      <c r="BJ303" s="17" t="s">
        <v>84</v>
      </c>
      <c r="BK303" s="238">
        <f>ROUND(I303*H303,2)</f>
        <v>0</v>
      </c>
      <c r="BL303" s="17" t="s">
        <v>178</v>
      </c>
      <c r="BM303" s="237" t="s">
        <v>1087</v>
      </c>
    </row>
    <row r="304" s="2" customFormat="1" ht="16.5" customHeight="1">
      <c r="A304" s="38"/>
      <c r="B304" s="39"/>
      <c r="C304" s="226" t="s">
        <v>76</v>
      </c>
      <c r="D304" s="226" t="s">
        <v>173</v>
      </c>
      <c r="E304" s="227" t="s">
        <v>2344</v>
      </c>
      <c r="F304" s="228" t="s">
        <v>2345</v>
      </c>
      <c r="G304" s="229" t="s">
        <v>486</v>
      </c>
      <c r="H304" s="230">
        <v>223</v>
      </c>
      <c r="I304" s="231"/>
      <c r="J304" s="232">
        <f>ROUND(I304*H304,2)</f>
        <v>0</v>
      </c>
      <c r="K304" s="228" t="s">
        <v>1999</v>
      </c>
      <c r="L304" s="44"/>
      <c r="M304" s="233" t="s">
        <v>1</v>
      </c>
      <c r="N304" s="234" t="s">
        <v>41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178</v>
      </c>
      <c r="AT304" s="237" t="s">
        <v>173</v>
      </c>
      <c r="AU304" s="237" t="s">
        <v>84</v>
      </c>
      <c r="AY304" s="17" t="s">
        <v>171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84</v>
      </c>
      <c r="BK304" s="238">
        <f>ROUND(I304*H304,2)</f>
        <v>0</v>
      </c>
      <c r="BL304" s="17" t="s">
        <v>178</v>
      </c>
      <c r="BM304" s="237" t="s">
        <v>1093</v>
      </c>
    </row>
    <row r="305" s="2" customFormat="1" ht="24.15" customHeight="1">
      <c r="A305" s="38"/>
      <c r="B305" s="39"/>
      <c r="C305" s="226" t="s">
        <v>76</v>
      </c>
      <c r="D305" s="226" t="s">
        <v>173</v>
      </c>
      <c r="E305" s="227" t="s">
        <v>2346</v>
      </c>
      <c r="F305" s="228" t="s">
        <v>2347</v>
      </c>
      <c r="G305" s="229" t="s">
        <v>486</v>
      </c>
      <c r="H305" s="230">
        <v>223</v>
      </c>
      <c r="I305" s="231"/>
      <c r="J305" s="232">
        <f>ROUND(I305*H305,2)</f>
        <v>0</v>
      </c>
      <c r="K305" s="228" t="s">
        <v>1999</v>
      </c>
      <c r="L305" s="44"/>
      <c r="M305" s="233" t="s">
        <v>1</v>
      </c>
      <c r="N305" s="234" t="s">
        <v>41</v>
      </c>
      <c r="O305" s="91"/>
      <c r="P305" s="235">
        <f>O305*H305</f>
        <v>0</v>
      </c>
      <c r="Q305" s="235">
        <v>0</v>
      </c>
      <c r="R305" s="235">
        <f>Q305*H305</f>
        <v>0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178</v>
      </c>
      <c r="AT305" s="237" t="s">
        <v>173</v>
      </c>
      <c r="AU305" s="237" t="s">
        <v>84</v>
      </c>
      <c r="AY305" s="17" t="s">
        <v>171</v>
      </c>
      <c r="BE305" s="238">
        <f>IF(N305="základní",J305,0)</f>
        <v>0</v>
      </c>
      <c r="BF305" s="238">
        <f>IF(N305="snížená",J305,0)</f>
        <v>0</v>
      </c>
      <c r="BG305" s="238">
        <f>IF(N305="zákl. přenesená",J305,0)</f>
        <v>0</v>
      </c>
      <c r="BH305" s="238">
        <f>IF(N305="sníž. přenesená",J305,0)</f>
        <v>0</v>
      </c>
      <c r="BI305" s="238">
        <f>IF(N305="nulová",J305,0)</f>
        <v>0</v>
      </c>
      <c r="BJ305" s="17" t="s">
        <v>84</v>
      </c>
      <c r="BK305" s="238">
        <f>ROUND(I305*H305,2)</f>
        <v>0</v>
      </c>
      <c r="BL305" s="17" t="s">
        <v>178</v>
      </c>
      <c r="BM305" s="237" t="s">
        <v>1100</v>
      </c>
    </row>
    <row r="306" s="2" customFormat="1" ht="24.15" customHeight="1">
      <c r="A306" s="38"/>
      <c r="B306" s="39"/>
      <c r="C306" s="226" t="s">
        <v>76</v>
      </c>
      <c r="D306" s="226" t="s">
        <v>173</v>
      </c>
      <c r="E306" s="227" t="s">
        <v>2348</v>
      </c>
      <c r="F306" s="228" t="s">
        <v>2349</v>
      </c>
      <c r="G306" s="229" t="s">
        <v>536</v>
      </c>
      <c r="H306" s="230">
        <v>12</v>
      </c>
      <c r="I306" s="231"/>
      <c r="J306" s="232">
        <f>ROUND(I306*H306,2)</f>
        <v>0</v>
      </c>
      <c r="K306" s="228" t="s">
        <v>1999</v>
      </c>
      <c r="L306" s="44"/>
      <c r="M306" s="233" t="s">
        <v>1</v>
      </c>
      <c r="N306" s="234" t="s">
        <v>41</v>
      </c>
      <c r="O306" s="91"/>
      <c r="P306" s="235">
        <f>O306*H306</f>
        <v>0</v>
      </c>
      <c r="Q306" s="235">
        <v>0</v>
      </c>
      <c r="R306" s="235">
        <f>Q306*H306</f>
        <v>0</v>
      </c>
      <c r="S306" s="235">
        <v>0</v>
      </c>
      <c r="T306" s="23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7" t="s">
        <v>178</v>
      </c>
      <c r="AT306" s="237" t="s">
        <v>173</v>
      </c>
      <c r="AU306" s="237" t="s">
        <v>84</v>
      </c>
      <c r="AY306" s="17" t="s">
        <v>171</v>
      </c>
      <c r="BE306" s="238">
        <f>IF(N306="základní",J306,0)</f>
        <v>0</v>
      </c>
      <c r="BF306" s="238">
        <f>IF(N306="snížená",J306,0)</f>
        <v>0</v>
      </c>
      <c r="BG306" s="238">
        <f>IF(N306="zákl. přenesená",J306,0)</f>
        <v>0</v>
      </c>
      <c r="BH306" s="238">
        <f>IF(N306="sníž. přenesená",J306,0)</f>
        <v>0</v>
      </c>
      <c r="BI306" s="238">
        <f>IF(N306="nulová",J306,0)</f>
        <v>0</v>
      </c>
      <c r="BJ306" s="17" t="s">
        <v>84</v>
      </c>
      <c r="BK306" s="238">
        <f>ROUND(I306*H306,2)</f>
        <v>0</v>
      </c>
      <c r="BL306" s="17" t="s">
        <v>178</v>
      </c>
      <c r="BM306" s="237" t="s">
        <v>1104</v>
      </c>
    </row>
    <row r="307" s="2" customFormat="1" ht="21.75" customHeight="1">
      <c r="A307" s="38"/>
      <c r="B307" s="39"/>
      <c r="C307" s="226" t="s">
        <v>76</v>
      </c>
      <c r="D307" s="226" t="s">
        <v>173</v>
      </c>
      <c r="E307" s="227" t="s">
        <v>2350</v>
      </c>
      <c r="F307" s="228" t="s">
        <v>2351</v>
      </c>
      <c r="G307" s="229" t="s">
        <v>536</v>
      </c>
      <c r="H307" s="230">
        <v>2</v>
      </c>
      <c r="I307" s="231"/>
      <c r="J307" s="232">
        <f>ROUND(I307*H307,2)</f>
        <v>0</v>
      </c>
      <c r="K307" s="228" t="s">
        <v>1999</v>
      </c>
      <c r="L307" s="44"/>
      <c r="M307" s="233" t="s">
        <v>1</v>
      </c>
      <c r="N307" s="234" t="s">
        <v>41</v>
      </c>
      <c r="O307" s="91"/>
      <c r="P307" s="235">
        <f>O307*H307</f>
        <v>0</v>
      </c>
      <c r="Q307" s="235">
        <v>0</v>
      </c>
      <c r="R307" s="235">
        <f>Q307*H307</f>
        <v>0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178</v>
      </c>
      <c r="AT307" s="237" t="s">
        <v>173</v>
      </c>
      <c r="AU307" s="237" t="s">
        <v>84</v>
      </c>
      <c r="AY307" s="17" t="s">
        <v>171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84</v>
      </c>
      <c r="BK307" s="238">
        <f>ROUND(I307*H307,2)</f>
        <v>0</v>
      </c>
      <c r="BL307" s="17" t="s">
        <v>178</v>
      </c>
      <c r="BM307" s="237" t="s">
        <v>1110</v>
      </c>
    </row>
    <row r="308" s="2" customFormat="1" ht="16.5" customHeight="1">
      <c r="A308" s="38"/>
      <c r="B308" s="39"/>
      <c r="C308" s="226" t="s">
        <v>76</v>
      </c>
      <c r="D308" s="226" t="s">
        <v>173</v>
      </c>
      <c r="E308" s="227" t="s">
        <v>2352</v>
      </c>
      <c r="F308" s="228" t="s">
        <v>2353</v>
      </c>
      <c r="G308" s="229" t="s">
        <v>231</v>
      </c>
      <c r="H308" s="230">
        <v>0.5</v>
      </c>
      <c r="I308" s="231"/>
      <c r="J308" s="232">
        <f>ROUND(I308*H308,2)</f>
        <v>0</v>
      </c>
      <c r="K308" s="228" t="s">
        <v>1999</v>
      </c>
      <c r="L308" s="44"/>
      <c r="M308" s="233" t="s">
        <v>1</v>
      </c>
      <c r="N308" s="234" t="s">
        <v>41</v>
      </c>
      <c r="O308" s="91"/>
      <c r="P308" s="235">
        <f>O308*H308</f>
        <v>0</v>
      </c>
      <c r="Q308" s="235">
        <v>0</v>
      </c>
      <c r="R308" s="235">
        <f>Q308*H308</f>
        <v>0</v>
      </c>
      <c r="S308" s="235">
        <v>0</v>
      </c>
      <c r="T308" s="23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178</v>
      </c>
      <c r="AT308" s="237" t="s">
        <v>173</v>
      </c>
      <c r="AU308" s="237" t="s">
        <v>84</v>
      </c>
      <c r="AY308" s="17" t="s">
        <v>171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84</v>
      </c>
      <c r="BK308" s="238">
        <f>ROUND(I308*H308,2)</f>
        <v>0</v>
      </c>
      <c r="BL308" s="17" t="s">
        <v>178</v>
      </c>
      <c r="BM308" s="237" t="s">
        <v>1115</v>
      </c>
    </row>
    <row r="309" s="12" customFormat="1" ht="25.92" customHeight="1">
      <c r="A309" s="12"/>
      <c r="B309" s="210"/>
      <c r="C309" s="211"/>
      <c r="D309" s="212" t="s">
        <v>75</v>
      </c>
      <c r="E309" s="213" t="s">
        <v>2354</v>
      </c>
      <c r="F309" s="213" t="s">
        <v>2355</v>
      </c>
      <c r="G309" s="211"/>
      <c r="H309" s="211"/>
      <c r="I309" s="214"/>
      <c r="J309" s="215">
        <f>BK309</f>
        <v>0</v>
      </c>
      <c r="K309" s="211"/>
      <c r="L309" s="216"/>
      <c r="M309" s="217"/>
      <c r="N309" s="218"/>
      <c r="O309" s="218"/>
      <c r="P309" s="219">
        <f>SUM(P310:P312)</f>
        <v>0</v>
      </c>
      <c r="Q309" s="218"/>
      <c r="R309" s="219">
        <f>SUM(R310:R312)</f>
        <v>0</v>
      </c>
      <c r="S309" s="218"/>
      <c r="T309" s="220">
        <f>SUM(T310:T312)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21" t="s">
        <v>84</v>
      </c>
      <c r="AT309" s="222" t="s">
        <v>75</v>
      </c>
      <c r="AU309" s="222" t="s">
        <v>76</v>
      </c>
      <c r="AY309" s="221" t="s">
        <v>171</v>
      </c>
      <c r="BK309" s="223">
        <f>SUM(BK310:BK312)</f>
        <v>0</v>
      </c>
    </row>
    <row r="310" s="2" customFormat="1" ht="24.15" customHeight="1">
      <c r="A310" s="38"/>
      <c r="B310" s="39"/>
      <c r="C310" s="226" t="s">
        <v>76</v>
      </c>
      <c r="D310" s="226" t="s">
        <v>173</v>
      </c>
      <c r="E310" s="227" t="s">
        <v>2356</v>
      </c>
      <c r="F310" s="228" t="s">
        <v>2357</v>
      </c>
      <c r="G310" s="229" t="s">
        <v>536</v>
      </c>
      <c r="H310" s="230">
        <v>1</v>
      </c>
      <c r="I310" s="231"/>
      <c r="J310" s="232">
        <f>ROUND(I310*H310,2)</f>
        <v>0</v>
      </c>
      <c r="K310" s="228" t="s">
        <v>1999</v>
      </c>
      <c r="L310" s="44"/>
      <c r="M310" s="233" t="s">
        <v>1</v>
      </c>
      <c r="N310" s="234" t="s">
        <v>41</v>
      </c>
      <c r="O310" s="91"/>
      <c r="P310" s="235">
        <f>O310*H310</f>
        <v>0</v>
      </c>
      <c r="Q310" s="235">
        <v>0</v>
      </c>
      <c r="R310" s="235">
        <f>Q310*H310</f>
        <v>0</v>
      </c>
      <c r="S310" s="235">
        <v>0</v>
      </c>
      <c r="T310" s="23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7" t="s">
        <v>178</v>
      </c>
      <c r="AT310" s="237" t="s">
        <v>173</v>
      </c>
      <c r="AU310" s="237" t="s">
        <v>84</v>
      </c>
      <c r="AY310" s="17" t="s">
        <v>171</v>
      </c>
      <c r="BE310" s="238">
        <f>IF(N310="základní",J310,0)</f>
        <v>0</v>
      </c>
      <c r="BF310" s="238">
        <f>IF(N310="snížená",J310,0)</f>
        <v>0</v>
      </c>
      <c r="BG310" s="238">
        <f>IF(N310="zákl. přenesená",J310,0)</f>
        <v>0</v>
      </c>
      <c r="BH310" s="238">
        <f>IF(N310="sníž. přenesená",J310,0)</f>
        <v>0</v>
      </c>
      <c r="BI310" s="238">
        <f>IF(N310="nulová",J310,0)</f>
        <v>0</v>
      </c>
      <c r="BJ310" s="17" t="s">
        <v>84</v>
      </c>
      <c r="BK310" s="238">
        <f>ROUND(I310*H310,2)</f>
        <v>0</v>
      </c>
      <c r="BL310" s="17" t="s">
        <v>178</v>
      </c>
      <c r="BM310" s="237" t="s">
        <v>1122</v>
      </c>
    </row>
    <row r="311" s="2" customFormat="1" ht="24.15" customHeight="1">
      <c r="A311" s="38"/>
      <c r="B311" s="39"/>
      <c r="C311" s="226" t="s">
        <v>76</v>
      </c>
      <c r="D311" s="226" t="s">
        <v>173</v>
      </c>
      <c r="E311" s="227" t="s">
        <v>2358</v>
      </c>
      <c r="F311" s="228" t="s">
        <v>2359</v>
      </c>
      <c r="G311" s="229" t="s">
        <v>536</v>
      </c>
      <c r="H311" s="230">
        <v>1</v>
      </c>
      <c r="I311" s="231"/>
      <c r="J311" s="232">
        <f>ROUND(I311*H311,2)</f>
        <v>0</v>
      </c>
      <c r="K311" s="228" t="s">
        <v>1999</v>
      </c>
      <c r="L311" s="44"/>
      <c r="M311" s="233" t="s">
        <v>1</v>
      </c>
      <c r="N311" s="234" t="s">
        <v>41</v>
      </c>
      <c r="O311" s="91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178</v>
      </c>
      <c r="AT311" s="237" t="s">
        <v>173</v>
      </c>
      <c r="AU311" s="237" t="s">
        <v>84</v>
      </c>
      <c r="AY311" s="17" t="s">
        <v>171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84</v>
      </c>
      <c r="BK311" s="238">
        <f>ROUND(I311*H311,2)</f>
        <v>0</v>
      </c>
      <c r="BL311" s="17" t="s">
        <v>178</v>
      </c>
      <c r="BM311" s="237" t="s">
        <v>1127</v>
      </c>
    </row>
    <row r="312" s="2" customFormat="1" ht="16.5" customHeight="1">
      <c r="A312" s="38"/>
      <c r="B312" s="39"/>
      <c r="C312" s="226" t="s">
        <v>76</v>
      </c>
      <c r="D312" s="226" t="s">
        <v>173</v>
      </c>
      <c r="E312" s="227" t="s">
        <v>2360</v>
      </c>
      <c r="F312" s="228" t="s">
        <v>2361</v>
      </c>
      <c r="G312" s="229" t="s">
        <v>231</v>
      </c>
      <c r="H312" s="230">
        <v>0.002</v>
      </c>
      <c r="I312" s="231"/>
      <c r="J312" s="232">
        <f>ROUND(I312*H312,2)</f>
        <v>0</v>
      </c>
      <c r="K312" s="228" t="s">
        <v>1999</v>
      </c>
      <c r="L312" s="44"/>
      <c r="M312" s="233" t="s">
        <v>1</v>
      </c>
      <c r="N312" s="234" t="s">
        <v>41</v>
      </c>
      <c r="O312" s="91"/>
      <c r="P312" s="235">
        <f>O312*H312</f>
        <v>0</v>
      </c>
      <c r="Q312" s="235">
        <v>0</v>
      </c>
      <c r="R312" s="235">
        <f>Q312*H312</f>
        <v>0</v>
      </c>
      <c r="S312" s="235">
        <v>0</v>
      </c>
      <c r="T312" s="23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7" t="s">
        <v>178</v>
      </c>
      <c r="AT312" s="237" t="s">
        <v>173</v>
      </c>
      <c r="AU312" s="237" t="s">
        <v>84</v>
      </c>
      <c r="AY312" s="17" t="s">
        <v>171</v>
      </c>
      <c r="BE312" s="238">
        <f>IF(N312="základní",J312,0)</f>
        <v>0</v>
      </c>
      <c r="BF312" s="238">
        <f>IF(N312="snížená",J312,0)</f>
        <v>0</v>
      </c>
      <c r="BG312" s="238">
        <f>IF(N312="zákl. přenesená",J312,0)</f>
        <v>0</v>
      </c>
      <c r="BH312" s="238">
        <f>IF(N312="sníž. přenesená",J312,0)</f>
        <v>0</v>
      </c>
      <c r="BI312" s="238">
        <f>IF(N312="nulová",J312,0)</f>
        <v>0</v>
      </c>
      <c r="BJ312" s="17" t="s">
        <v>84</v>
      </c>
      <c r="BK312" s="238">
        <f>ROUND(I312*H312,2)</f>
        <v>0</v>
      </c>
      <c r="BL312" s="17" t="s">
        <v>178</v>
      </c>
      <c r="BM312" s="237" t="s">
        <v>1133</v>
      </c>
    </row>
    <row r="313" s="12" customFormat="1" ht="25.92" customHeight="1">
      <c r="A313" s="12"/>
      <c r="B313" s="210"/>
      <c r="C313" s="211"/>
      <c r="D313" s="212" t="s">
        <v>75</v>
      </c>
      <c r="E313" s="213" t="s">
        <v>2362</v>
      </c>
      <c r="F313" s="213" t="s">
        <v>2363</v>
      </c>
      <c r="G313" s="211"/>
      <c r="H313" s="211"/>
      <c r="I313" s="214"/>
      <c r="J313" s="215">
        <f>BK313</f>
        <v>0</v>
      </c>
      <c r="K313" s="211"/>
      <c r="L313" s="216"/>
      <c r="M313" s="217"/>
      <c r="N313" s="218"/>
      <c r="O313" s="218"/>
      <c r="P313" s="219">
        <f>SUM(P314:P351)</f>
        <v>0</v>
      </c>
      <c r="Q313" s="218"/>
      <c r="R313" s="219">
        <f>SUM(R314:R351)</f>
        <v>0</v>
      </c>
      <c r="S313" s="218"/>
      <c r="T313" s="220">
        <f>SUM(T314:T351)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21" t="s">
        <v>84</v>
      </c>
      <c r="AT313" s="222" t="s">
        <v>75</v>
      </c>
      <c r="AU313" s="222" t="s">
        <v>76</v>
      </c>
      <c r="AY313" s="221" t="s">
        <v>171</v>
      </c>
      <c r="BK313" s="223">
        <f>SUM(BK314:BK351)</f>
        <v>0</v>
      </c>
    </row>
    <row r="314" s="2" customFormat="1" ht="16.5" customHeight="1">
      <c r="A314" s="38"/>
      <c r="B314" s="39"/>
      <c r="C314" s="226" t="s">
        <v>76</v>
      </c>
      <c r="D314" s="226" t="s">
        <v>173</v>
      </c>
      <c r="E314" s="227" t="s">
        <v>2364</v>
      </c>
      <c r="F314" s="228" t="s">
        <v>2365</v>
      </c>
      <c r="G314" s="229" t="s">
        <v>536</v>
      </c>
      <c r="H314" s="230">
        <v>3</v>
      </c>
      <c r="I314" s="231"/>
      <c r="J314" s="232">
        <f>ROUND(I314*H314,2)</f>
        <v>0</v>
      </c>
      <c r="K314" s="228" t="s">
        <v>1999</v>
      </c>
      <c r="L314" s="44"/>
      <c r="M314" s="233" t="s">
        <v>1</v>
      </c>
      <c r="N314" s="234" t="s">
        <v>41</v>
      </c>
      <c r="O314" s="91"/>
      <c r="P314" s="235">
        <f>O314*H314</f>
        <v>0</v>
      </c>
      <c r="Q314" s="235">
        <v>0</v>
      </c>
      <c r="R314" s="235">
        <f>Q314*H314</f>
        <v>0</v>
      </c>
      <c r="S314" s="235">
        <v>0</v>
      </c>
      <c r="T314" s="23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7" t="s">
        <v>178</v>
      </c>
      <c r="AT314" s="237" t="s">
        <v>173</v>
      </c>
      <c r="AU314" s="237" t="s">
        <v>84</v>
      </c>
      <c r="AY314" s="17" t="s">
        <v>171</v>
      </c>
      <c r="BE314" s="238">
        <f>IF(N314="základní",J314,0)</f>
        <v>0</v>
      </c>
      <c r="BF314" s="238">
        <f>IF(N314="snížená",J314,0)</f>
        <v>0</v>
      </c>
      <c r="BG314" s="238">
        <f>IF(N314="zákl. přenesená",J314,0)</f>
        <v>0</v>
      </c>
      <c r="BH314" s="238">
        <f>IF(N314="sníž. přenesená",J314,0)</f>
        <v>0</v>
      </c>
      <c r="BI314" s="238">
        <f>IF(N314="nulová",J314,0)</f>
        <v>0</v>
      </c>
      <c r="BJ314" s="17" t="s">
        <v>84</v>
      </c>
      <c r="BK314" s="238">
        <f>ROUND(I314*H314,2)</f>
        <v>0</v>
      </c>
      <c r="BL314" s="17" t="s">
        <v>178</v>
      </c>
      <c r="BM314" s="237" t="s">
        <v>1139</v>
      </c>
    </row>
    <row r="315" s="2" customFormat="1" ht="16.5" customHeight="1">
      <c r="A315" s="38"/>
      <c r="B315" s="39"/>
      <c r="C315" s="226" t="s">
        <v>76</v>
      </c>
      <c r="D315" s="226" t="s">
        <v>173</v>
      </c>
      <c r="E315" s="227" t="s">
        <v>2366</v>
      </c>
      <c r="F315" s="228" t="s">
        <v>2367</v>
      </c>
      <c r="G315" s="229" t="s">
        <v>536</v>
      </c>
      <c r="H315" s="230">
        <v>3</v>
      </c>
      <c r="I315" s="231"/>
      <c r="J315" s="232">
        <f>ROUND(I315*H315,2)</f>
        <v>0</v>
      </c>
      <c r="K315" s="228" t="s">
        <v>1999</v>
      </c>
      <c r="L315" s="44"/>
      <c r="M315" s="233" t="s">
        <v>1</v>
      </c>
      <c r="N315" s="234" t="s">
        <v>41</v>
      </c>
      <c r="O315" s="91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178</v>
      </c>
      <c r="AT315" s="237" t="s">
        <v>173</v>
      </c>
      <c r="AU315" s="237" t="s">
        <v>84</v>
      </c>
      <c r="AY315" s="17" t="s">
        <v>171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84</v>
      </c>
      <c r="BK315" s="238">
        <f>ROUND(I315*H315,2)</f>
        <v>0</v>
      </c>
      <c r="BL315" s="17" t="s">
        <v>178</v>
      </c>
      <c r="BM315" s="237" t="s">
        <v>1150</v>
      </c>
    </row>
    <row r="316" s="2" customFormat="1" ht="16.5" customHeight="1">
      <c r="A316" s="38"/>
      <c r="B316" s="39"/>
      <c r="C316" s="226" t="s">
        <v>76</v>
      </c>
      <c r="D316" s="226" t="s">
        <v>173</v>
      </c>
      <c r="E316" s="227" t="s">
        <v>2368</v>
      </c>
      <c r="F316" s="228" t="s">
        <v>2369</v>
      </c>
      <c r="G316" s="229" t="s">
        <v>536</v>
      </c>
      <c r="H316" s="230">
        <v>1</v>
      </c>
      <c r="I316" s="231"/>
      <c r="J316" s="232">
        <f>ROUND(I316*H316,2)</f>
        <v>0</v>
      </c>
      <c r="K316" s="228" t="s">
        <v>1999</v>
      </c>
      <c r="L316" s="44"/>
      <c r="M316" s="233" t="s">
        <v>1</v>
      </c>
      <c r="N316" s="234" t="s">
        <v>41</v>
      </c>
      <c r="O316" s="91"/>
      <c r="P316" s="235">
        <f>O316*H316</f>
        <v>0</v>
      </c>
      <c r="Q316" s="235">
        <v>0</v>
      </c>
      <c r="R316" s="235">
        <f>Q316*H316</f>
        <v>0</v>
      </c>
      <c r="S316" s="235">
        <v>0</v>
      </c>
      <c r="T316" s="23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7" t="s">
        <v>178</v>
      </c>
      <c r="AT316" s="237" t="s">
        <v>173</v>
      </c>
      <c r="AU316" s="237" t="s">
        <v>84</v>
      </c>
      <c r="AY316" s="17" t="s">
        <v>171</v>
      </c>
      <c r="BE316" s="238">
        <f>IF(N316="základní",J316,0)</f>
        <v>0</v>
      </c>
      <c r="BF316" s="238">
        <f>IF(N316="snížená",J316,0)</f>
        <v>0</v>
      </c>
      <c r="BG316" s="238">
        <f>IF(N316="zákl. přenesená",J316,0)</f>
        <v>0</v>
      </c>
      <c r="BH316" s="238">
        <f>IF(N316="sníž. přenesená",J316,0)</f>
        <v>0</v>
      </c>
      <c r="BI316" s="238">
        <f>IF(N316="nulová",J316,0)</f>
        <v>0</v>
      </c>
      <c r="BJ316" s="17" t="s">
        <v>84</v>
      </c>
      <c r="BK316" s="238">
        <f>ROUND(I316*H316,2)</f>
        <v>0</v>
      </c>
      <c r="BL316" s="17" t="s">
        <v>178</v>
      </c>
      <c r="BM316" s="237" t="s">
        <v>1157</v>
      </c>
    </row>
    <row r="317" s="2" customFormat="1" ht="24.15" customHeight="1">
      <c r="A317" s="38"/>
      <c r="B317" s="39"/>
      <c r="C317" s="226" t="s">
        <v>76</v>
      </c>
      <c r="D317" s="226" t="s">
        <v>173</v>
      </c>
      <c r="E317" s="227" t="s">
        <v>2370</v>
      </c>
      <c r="F317" s="228" t="s">
        <v>2371</v>
      </c>
      <c r="G317" s="229" t="s">
        <v>536</v>
      </c>
      <c r="H317" s="230">
        <v>6</v>
      </c>
      <c r="I317" s="231"/>
      <c r="J317" s="232">
        <f>ROUND(I317*H317,2)</f>
        <v>0</v>
      </c>
      <c r="K317" s="228" t="s">
        <v>1999</v>
      </c>
      <c r="L317" s="44"/>
      <c r="M317" s="233" t="s">
        <v>1</v>
      </c>
      <c r="N317" s="234" t="s">
        <v>41</v>
      </c>
      <c r="O317" s="91"/>
      <c r="P317" s="235">
        <f>O317*H317</f>
        <v>0</v>
      </c>
      <c r="Q317" s="235">
        <v>0</v>
      </c>
      <c r="R317" s="235">
        <f>Q317*H317</f>
        <v>0</v>
      </c>
      <c r="S317" s="235">
        <v>0</v>
      </c>
      <c r="T317" s="23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7" t="s">
        <v>178</v>
      </c>
      <c r="AT317" s="237" t="s">
        <v>173</v>
      </c>
      <c r="AU317" s="237" t="s">
        <v>84</v>
      </c>
      <c r="AY317" s="17" t="s">
        <v>171</v>
      </c>
      <c r="BE317" s="238">
        <f>IF(N317="základní",J317,0)</f>
        <v>0</v>
      </c>
      <c r="BF317" s="238">
        <f>IF(N317="snížená",J317,0)</f>
        <v>0</v>
      </c>
      <c r="BG317" s="238">
        <f>IF(N317="zákl. přenesená",J317,0)</f>
        <v>0</v>
      </c>
      <c r="BH317" s="238">
        <f>IF(N317="sníž. přenesená",J317,0)</f>
        <v>0</v>
      </c>
      <c r="BI317" s="238">
        <f>IF(N317="nulová",J317,0)</f>
        <v>0</v>
      </c>
      <c r="BJ317" s="17" t="s">
        <v>84</v>
      </c>
      <c r="BK317" s="238">
        <f>ROUND(I317*H317,2)</f>
        <v>0</v>
      </c>
      <c r="BL317" s="17" t="s">
        <v>178</v>
      </c>
      <c r="BM317" s="237" t="s">
        <v>1161</v>
      </c>
    </row>
    <row r="318" s="2" customFormat="1" ht="37.8" customHeight="1">
      <c r="A318" s="38"/>
      <c r="B318" s="39"/>
      <c r="C318" s="226" t="s">
        <v>76</v>
      </c>
      <c r="D318" s="226" t="s">
        <v>173</v>
      </c>
      <c r="E318" s="227" t="s">
        <v>2372</v>
      </c>
      <c r="F318" s="228" t="s">
        <v>2373</v>
      </c>
      <c r="G318" s="229" t="s">
        <v>536</v>
      </c>
      <c r="H318" s="230">
        <v>2</v>
      </c>
      <c r="I318" s="231"/>
      <c r="J318" s="232">
        <f>ROUND(I318*H318,2)</f>
        <v>0</v>
      </c>
      <c r="K318" s="228" t="s">
        <v>1999</v>
      </c>
      <c r="L318" s="44"/>
      <c r="M318" s="233" t="s">
        <v>1</v>
      </c>
      <c r="N318" s="234" t="s">
        <v>41</v>
      </c>
      <c r="O318" s="91"/>
      <c r="P318" s="235">
        <f>O318*H318</f>
        <v>0</v>
      </c>
      <c r="Q318" s="235">
        <v>0</v>
      </c>
      <c r="R318" s="235">
        <f>Q318*H318</f>
        <v>0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178</v>
      </c>
      <c r="AT318" s="237" t="s">
        <v>173</v>
      </c>
      <c r="AU318" s="237" t="s">
        <v>84</v>
      </c>
      <c r="AY318" s="17" t="s">
        <v>171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84</v>
      </c>
      <c r="BK318" s="238">
        <f>ROUND(I318*H318,2)</f>
        <v>0</v>
      </c>
      <c r="BL318" s="17" t="s">
        <v>178</v>
      </c>
      <c r="BM318" s="237" t="s">
        <v>1166</v>
      </c>
    </row>
    <row r="319" s="2" customFormat="1" ht="33" customHeight="1">
      <c r="A319" s="38"/>
      <c r="B319" s="39"/>
      <c r="C319" s="226" t="s">
        <v>76</v>
      </c>
      <c r="D319" s="226" t="s">
        <v>173</v>
      </c>
      <c r="E319" s="227" t="s">
        <v>2374</v>
      </c>
      <c r="F319" s="228" t="s">
        <v>2375</v>
      </c>
      <c r="G319" s="229" t="s">
        <v>536</v>
      </c>
      <c r="H319" s="230">
        <v>8</v>
      </c>
      <c r="I319" s="231"/>
      <c r="J319" s="232">
        <f>ROUND(I319*H319,2)</f>
        <v>0</v>
      </c>
      <c r="K319" s="228" t="s">
        <v>1999</v>
      </c>
      <c r="L319" s="44"/>
      <c r="M319" s="233" t="s">
        <v>1</v>
      </c>
      <c r="N319" s="234" t="s">
        <v>41</v>
      </c>
      <c r="O319" s="91"/>
      <c r="P319" s="235">
        <f>O319*H319</f>
        <v>0</v>
      </c>
      <c r="Q319" s="235">
        <v>0</v>
      </c>
      <c r="R319" s="235">
        <f>Q319*H319</f>
        <v>0</v>
      </c>
      <c r="S319" s="235">
        <v>0</v>
      </c>
      <c r="T319" s="23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7" t="s">
        <v>178</v>
      </c>
      <c r="AT319" s="237" t="s">
        <v>173</v>
      </c>
      <c r="AU319" s="237" t="s">
        <v>84</v>
      </c>
      <c r="AY319" s="17" t="s">
        <v>171</v>
      </c>
      <c r="BE319" s="238">
        <f>IF(N319="základní",J319,0)</f>
        <v>0</v>
      </c>
      <c r="BF319" s="238">
        <f>IF(N319="snížená",J319,0)</f>
        <v>0</v>
      </c>
      <c r="BG319" s="238">
        <f>IF(N319="zákl. přenesená",J319,0)</f>
        <v>0</v>
      </c>
      <c r="BH319" s="238">
        <f>IF(N319="sníž. přenesená",J319,0)</f>
        <v>0</v>
      </c>
      <c r="BI319" s="238">
        <f>IF(N319="nulová",J319,0)</f>
        <v>0</v>
      </c>
      <c r="BJ319" s="17" t="s">
        <v>84</v>
      </c>
      <c r="BK319" s="238">
        <f>ROUND(I319*H319,2)</f>
        <v>0</v>
      </c>
      <c r="BL319" s="17" t="s">
        <v>178</v>
      </c>
      <c r="BM319" s="237" t="s">
        <v>1172</v>
      </c>
    </row>
    <row r="320" s="2" customFormat="1" ht="24.15" customHeight="1">
      <c r="A320" s="38"/>
      <c r="B320" s="39"/>
      <c r="C320" s="226" t="s">
        <v>76</v>
      </c>
      <c r="D320" s="226" t="s">
        <v>173</v>
      </c>
      <c r="E320" s="227" t="s">
        <v>2376</v>
      </c>
      <c r="F320" s="228" t="s">
        <v>2377</v>
      </c>
      <c r="G320" s="229" t="s">
        <v>536</v>
      </c>
      <c r="H320" s="230">
        <v>2</v>
      </c>
      <c r="I320" s="231"/>
      <c r="J320" s="232">
        <f>ROUND(I320*H320,2)</f>
        <v>0</v>
      </c>
      <c r="K320" s="228" t="s">
        <v>1999</v>
      </c>
      <c r="L320" s="44"/>
      <c r="M320" s="233" t="s">
        <v>1</v>
      </c>
      <c r="N320" s="234" t="s">
        <v>41</v>
      </c>
      <c r="O320" s="91"/>
      <c r="P320" s="235">
        <f>O320*H320</f>
        <v>0</v>
      </c>
      <c r="Q320" s="235">
        <v>0</v>
      </c>
      <c r="R320" s="235">
        <f>Q320*H320</f>
        <v>0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178</v>
      </c>
      <c r="AT320" s="237" t="s">
        <v>173</v>
      </c>
      <c r="AU320" s="237" t="s">
        <v>84</v>
      </c>
      <c r="AY320" s="17" t="s">
        <v>171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84</v>
      </c>
      <c r="BK320" s="238">
        <f>ROUND(I320*H320,2)</f>
        <v>0</v>
      </c>
      <c r="BL320" s="17" t="s">
        <v>178</v>
      </c>
      <c r="BM320" s="237" t="s">
        <v>1176</v>
      </c>
    </row>
    <row r="321" s="2" customFormat="1" ht="16.5" customHeight="1">
      <c r="A321" s="38"/>
      <c r="B321" s="39"/>
      <c r="C321" s="226" t="s">
        <v>76</v>
      </c>
      <c r="D321" s="226" t="s">
        <v>173</v>
      </c>
      <c r="E321" s="227" t="s">
        <v>2378</v>
      </c>
      <c r="F321" s="228" t="s">
        <v>2379</v>
      </c>
      <c r="G321" s="229" t="s">
        <v>536</v>
      </c>
      <c r="H321" s="230">
        <v>8</v>
      </c>
      <c r="I321" s="231"/>
      <c r="J321" s="232">
        <f>ROUND(I321*H321,2)</f>
        <v>0</v>
      </c>
      <c r="K321" s="228" t="s">
        <v>1999</v>
      </c>
      <c r="L321" s="44"/>
      <c r="M321" s="233" t="s">
        <v>1</v>
      </c>
      <c r="N321" s="234" t="s">
        <v>41</v>
      </c>
      <c r="O321" s="91"/>
      <c r="P321" s="235">
        <f>O321*H321</f>
        <v>0</v>
      </c>
      <c r="Q321" s="235">
        <v>0</v>
      </c>
      <c r="R321" s="235">
        <f>Q321*H321</f>
        <v>0</v>
      </c>
      <c r="S321" s="235">
        <v>0</v>
      </c>
      <c r="T321" s="23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7" t="s">
        <v>178</v>
      </c>
      <c r="AT321" s="237" t="s">
        <v>173</v>
      </c>
      <c r="AU321" s="237" t="s">
        <v>84</v>
      </c>
      <c r="AY321" s="17" t="s">
        <v>171</v>
      </c>
      <c r="BE321" s="238">
        <f>IF(N321="základní",J321,0)</f>
        <v>0</v>
      </c>
      <c r="BF321" s="238">
        <f>IF(N321="snížená",J321,0)</f>
        <v>0</v>
      </c>
      <c r="BG321" s="238">
        <f>IF(N321="zákl. přenesená",J321,0)</f>
        <v>0</v>
      </c>
      <c r="BH321" s="238">
        <f>IF(N321="sníž. přenesená",J321,0)</f>
        <v>0</v>
      </c>
      <c r="BI321" s="238">
        <f>IF(N321="nulová",J321,0)</f>
        <v>0</v>
      </c>
      <c r="BJ321" s="17" t="s">
        <v>84</v>
      </c>
      <c r="BK321" s="238">
        <f>ROUND(I321*H321,2)</f>
        <v>0</v>
      </c>
      <c r="BL321" s="17" t="s">
        <v>178</v>
      </c>
      <c r="BM321" s="237" t="s">
        <v>1181</v>
      </c>
    </row>
    <row r="322" s="2" customFormat="1" ht="16.5" customHeight="1">
      <c r="A322" s="38"/>
      <c r="B322" s="39"/>
      <c r="C322" s="226" t="s">
        <v>76</v>
      </c>
      <c r="D322" s="226" t="s">
        <v>173</v>
      </c>
      <c r="E322" s="227" t="s">
        <v>2380</v>
      </c>
      <c r="F322" s="228" t="s">
        <v>2381</v>
      </c>
      <c r="G322" s="229" t="s">
        <v>536</v>
      </c>
      <c r="H322" s="230">
        <v>6</v>
      </c>
      <c r="I322" s="231"/>
      <c r="J322" s="232">
        <f>ROUND(I322*H322,2)</f>
        <v>0</v>
      </c>
      <c r="K322" s="228" t="s">
        <v>1999</v>
      </c>
      <c r="L322" s="44"/>
      <c r="M322" s="233" t="s">
        <v>1</v>
      </c>
      <c r="N322" s="234" t="s">
        <v>41</v>
      </c>
      <c r="O322" s="91"/>
      <c r="P322" s="235">
        <f>O322*H322</f>
        <v>0</v>
      </c>
      <c r="Q322" s="235">
        <v>0</v>
      </c>
      <c r="R322" s="235">
        <f>Q322*H322</f>
        <v>0</v>
      </c>
      <c r="S322" s="235">
        <v>0</v>
      </c>
      <c r="T322" s="236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7" t="s">
        <v>178</v>
      </c>
      <c r="AT322" s="237" t="s">
        <v>173</v>
      </c>
      <c r="AU322" s="237" t="s">
        <v>84</v>
      </c>
      <c r="AY322" s="17" t="s">
        <v>171</v>
      </c>
      <c r="BE322" s="238">
        <f>IF(N322="základní",J322,0)</f>
        <v>0</v>
      </c>
      <c r="BF322" s="238">
        <f>IF(N322="snížená",J322,0)</f>
        <v>0</v>
      </c>
      <c r="BG322" s="238">
        <f>IF(N322="zákl. přenesená",J322,0)</f>
        <v>0</v>
      </c>
      <c r="BH322" s="238">
        <f>IF(N322="sníž. přenesená",J322,0)</f>
        <v>0</v>
      </c>
      <c r="BI322" s="238">
        <f>IF(N322="nulová",J322,0)</f>
        <v>0</v>
      </c>
      <c r="BJ322" s="17" t="s">
        <v>84</v>
      </c>
      <c r="BK322" s="238">
        <f>ROUND(I322*H322,2)</f>
        <v>0</v>
      </c>
      <c r="BL322" s="17" t="s">
        <v>178</v>
      </c>
      <c r="BM322" s="237" t="s">
        <v>1184</v>
      </c>
    </row>
    <row r="323" s="2" customFormat="1" ht="16.5" customHeight="1">
      <c r="A323" s="38"/>
      <c r="B323" s="39"/>
      <c r="C323" s="226" t="s">
        <v>76</v>
      </c>
      <c r="D323" s="226" t="s">
        <v>173</v>
      </c>
      <c r="E323" s="227" t="s">
        <v>2382</v>
      </c>
      <c r="F323" s="228" t="s">
        <v>2383</v>
      </c>
      <c r="G323" s="229" t="s">
        <v>536</v>
      </c>
      <c r="H323" s="230">
        <v>2</v>
      </c>
      <c r="I323" s="231"/>
      <c r="J323" s="232">
        <f>ROUND(I323*H323,2)</f>
        <v>0</v>
      </c>
      <c r="K323" s="228" t="s">
        <v>1999</v>
      </c>
      <c r="L323" s="44"/>
      <c r="M323" s="233" t="s">
        <v>1</v>
      </c>
      <c r="N323" s="234" t="s">
        <v>41</v>
      </c>
      <c r="O323" s="91"/>
      <c r="P323" s="235">
        <f>O323*H323</f>
        <v>0</v>
      </c>
      <c r="Q323" s="235">
        <v>0</v>
      </c>
      <c r="R323" s="235">
        <f>Q323*H323</f>
        <v>0</v>
      </c>
      <c r="S323" s="235">
        <v>0</v>
      </c>
      <c r="T323" s="23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7" t="s">
        <v>178</v>
      </c>
      <c r="AT323" s="237" t="s">
        <v>173</v>
      </c>
      <c r="AU323" s="237" t="s">
        <v>84</v>
      </c>
      <c r="AY323" s="17" t="s">
        <v>171</v>
      </c>
      <c r="BE323" s="238">
        <f>IF(N323="základní",J323,0)</f>
        <v>0</v>
      </c>
      <c r="BF323" s="238">
        <f>IF(N323="snížená",J323,0)</f>
        <v>0</v>
      </c>
      <c r="BG323" s="238">
        <f>IF(N323="zákl. přenesená",J323,0)</f>
        <v>0</v>
      </c>
      <c r="BH323" s="238">
        <f>IF(N323="sníž. přenesená",J323,0)</f>
        <v>0</v>
      </c>
      <c r="BI323" s="238">
        <f>IF(N323="nulová",J323,0)</f>
        <v>0</v>
      </c>
      <c r="BJ323" s="17" t="s">
        <v>84</v>
      </c>
      <c r="BK323" s="238">
        <f>ROUND(I323*H323,2)</f>
        <v>0</v>
      </c>
      <c r="BL323" s="17" t="s">
        <v>178</v>
      </c>
      <c r="BM323" s="237" t="s">
        <v>1189</v>
      </c>
    </row>
    <row r="324" s="2" customFormat="1" ht="16.5" customHeight="1">
      <c r="A324" s="38"/>
      <c r="B324" s="39"/>
      <c r="C324" s="226" t="s">
        <v>76</v>
      </c>
      <c r="D324" s="226" t="s">
        <v>173</v>
      </c>
      <c r="E324" s="227" t="s">
        <v>2384</v>
      </c>
      <c r="F324" s="228" t="s">
        <v>2385</v>
      </c>
      <c r="G324" s="229" t="s">
        <v>536</v>
      </c>
      <c r="H324" s="230">
        <v>8</v>
      </c>
      <c r="I324" s="231"/>
      <c r="J324" s="232">
        <f>ROUND(I324*H324,2)</f>
        <v>0</v>
      </c>
      <c r="K324" s="228" t="s">
        <v>1999</v>
      </c>
      <c r="L324" s="44"/>
      <c r="M324" s="233" t="s">
        <v>1</v>
      </c>
      <c r="N324" s="234" t="s">
        <v>41</v>
      </c>
      <c r="O324" s="91"/>
      <c r="P324" s="235">
        <f>O324*H324</f>
        <v>0</v>
      </c>
      <c r="Q324" s="235">
        <v>0</v>
      </c>
      <c r="R324" s="235">
        <f>Q324*H324</f>
        <v>0</v>
      </c>
      <c r="S324" s="235">
        <v>0</v>
      </c>
      <c r="T324" s="23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7" t="s">
        <v>178</v>
      </c>
      <c r="AT324" s="237" t="s">
        <v>173</v>
      </c>
      <c r="AU324" s="237" t="s">
        <v>84</v>
      </c>
      <c r="AY324" s="17" t="s">
        <v>171</v>
      </c>
      <c r="BE324" s="238">
        <f>IF(N324="základní",J324,0)</f>
        <v>0</v>
      </c>
      <c r="BF324" s="238">
        <f>IF(N324="snížená",J324,0)</f>
        <v>0</v>
      </c>
      <c r="BG324" s="238">
        <f>IF(N324="zákl. přenesená",J324,0)</f>
        <v>0</v>
      </c>
      <c r="BH324" s="238">
        <f>IF(N324="sníž. přenesená",J324,0)</f>
        <v>0</v>
      </c>
      <c r="BI324" s="238">
        <f>IF(N324="nulová",J324,0)</f>
        <v>0</v>
      </c>
      <c r="BJ324" s="17" t="s">
        <v>84</v>
      </c>
      <c r="BK324" s="238">
        <f>ROUND(I324*H324,2)</f>
        <v>0</v>
      </c>
      <c r="BL324" s="17" t="s">
        <v>178</v>
      </c>
      <c r="BM324" s="237" t="s">
        <v>1192</v>
      </c>
    </row>
    <row r="325" s="2" customFormat="1" ht="24.15" customHeight="1">
      <c r="A325" s="38"/>
      <c r="B325" s="39"/>
      <c r="C325" s="226" t="s">
        <v>76</v>
      </c>
      <c r="D325" s="226" t="s">
        <v>173</v>
      </c>
      <c r="E325" s="227" t="s">
        <v>2386</v>
      </c>
      <c r="F325" s="228" t="s">
        <v>2387</v>
      </c>
      <c r="G325" s="229" t="s">
        <v>536</v>
      </c>
      <c r="H325" s="230">
        <v>2</v>
      </c>
      <c r="I325" s="231"/>
      <c r="J325" s="232">
        <f>ROUND(I325*H325,2)</f>
        <v>0</v>
      </c>
      <c r="K325" s="228" t="s">
        <v>1999</v>
      </c>
      <c r="L325" s="44"/>
      <c r="M325" s="233" t="s">
        <v>1</v>
      </c>
      <c r="N325" s="234" t="s">
        <v>41</v>
      </c>
      <c r="O325" s="91"/>
      <c r="P325" s="235">
        <f>O325*H325</f>
        <v>0</v>
      </c>
      <c r="Q325" s="235">
        <v>0</v>
      </c>
      <c r="R325" s="235">
        <f>Q325*H325</f>
        <v>0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178</v>
      </c>
      <c r="AT325" s="237" t="s">
        <v>173</v>
      </c>
      <c r="AU325" s="237" t="s">
        <v>84</v>
      </c>
      <c r="AY325" s="17" t="s">
        <v>171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84</v>
      </c>
      <c r="BK325" s="238">
        <f>ROUND(I325*H325,2)</f>
        <v>0</v>
      </c>
      <c r="BL325" s="17" t="s">
        <v>178</v>
      </c>
      <c r="BM325" s="237" t="s">
        <v>1200</v>
      </c>
    </row>
    <row r="326" s="2" customFormat="1" ht="24.15" customHeight="1">
      <c r="A326" s="38"/>
      <c r="B326" s="39"/>
      <c r="C326" s="226" t="s">
        <v>76</v>
      </c>
      <c r="D326" s="226" t="s">
        <v>173</v>
      </c>
      <c r="E326" s="227" t="s">
        <v>2388</v>
      </c>
      <c r="F326" s="228" t="s">
        <v>2389</v>
      </c>
      <c r="G326" s="229" t="s">
        <v>536</v>
      </c>
      <c r="H326" s="230">
        <v>2</v>
      </c>
      <c r="I326" s="231"/>
      <c r="J326" s="232">
        <f>ROUND(I326*H326,2)</f>
        <v>0</v>
      </c>
      <c r="K326" s="228" t="s">
        <v>1999</v>
      </c>
      <c r="L326" s="44"/>
      <c r="M326" s="233" t="s">
        <v>1</v>
      </c>
      <c r="N326" s="234" t="s">
        <v>41</v>
      </c>
      <c r="O326" s="91"/>
      <c r="P326" s="235">
        <f>O326*H326</f>
        <v>0</v>
      </c>
      <c r="Q326" s="235">
        <v>0</v>
      </c>
      <c r="R326" s="235">
        <f>Q326*H326</f>
        <v>0</v>
      </c>
      <c r="S326" s="235">
        <v>0</v>
      </c>
      <c r="T326" s="23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178</v>
      </c>
      <c r="AT326" s="237" t="s">
        <v>173</v>
      </c>
      <c r="AU326" s="237" t="s">
        <v>84</v>
      </c>
      <c r="AY326" s="17" t="s">
        <v>171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84</v>
      </c>
      <c r="BK326" s="238">
        <f>ROUND(I326*H326,2)</f>
        <v>0</v>
      </c>
      <c r="BL326" s="17" t="s">
        <v>178</v>
      </c>
      <c r="BM326" s="237" t="s">
        <v>1206</v>
      </c>
    </row>
    <row r="327" s="2" customFormat="1" ht="21.75" customHeight="1">
      <c r="A327" s="38"/>
      <c r="B327" s="39"/>
      <c r="C327" s="226" t="s">
        <v>76</v>
      </c>
      <c r="D327" s="226" t="s">
        <v>173</v>
      </c>
      <c r="E327" s="227" t="s">
        <v>2390</v>
      </c>
      <c r="F327" s="228" t="s">
        <v>2391</v>
      </c>
      <c r="G327" s="229" t="s">
        <v>536</v>
      </c>
      <c r="H327" s="230">
        <v>10</v>
      </c>
      <c r="I327" s="231"/>
      <c r="J327" s="232">
        <f>ROUND(I327*H327,2)</f>
        <v>0</v>
      </c>
      <c r="K327" s="228" t="s">
        <v>1999</v>
      </c>
      <c r="L327" s="44"/>
      <c r="M327" s="233" t="s">
        <v>1</v>
      </c>
      <c r="N327" s="234" t="s">
        <v>41</v>
      </c>
      <c r="O327" s="91"/>
      <c r="P327" s="235">
        <f>O327*H327</f>
        <v>0</v>
      </c>
      <c r="Q327" s="235">
        <v>0</v>
      </c>
      <c r="R327" s="235">
        <f>Q327*H327</f>
        <v>0</v>
      </c>
      <c r="S327" s="235">
        <v>0</v>
      </c>
      <c r="T327" s="23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7" t="s">
        <v>178</v>
      </c>
      <c r="AT327" s="237" t="s">
        <v>173</v>
      </c>
      <c r="AU327" s="237" t="s">
        <v>84</v>
      </c>
      <c r="AY327" s="17" t="s">
        <v>171</v>
      </c>
      <c r="BE327" s="238">
        <f>IF(N327="základní",J327,0)</f>
        <v>0</v>
      </c>
      <c r="BF327" s="238">
        <f>IF(N327="snížená",J327,0)</f>
        <v>0</v>
      </c>
      <c r="BG327" s="238">
        <f>IF(N327="zákl. přenesená",J327,0)</f>
        <v>0</v>
      </c>
      <c r="BH327" s="238">
        <f>IF(N327="sníž. přenesená",J327,0)</f>
        <v>0</v>
      </c>
      <c r="BI327" s="238">
        <f>IF(N327="nulová",J327,0)</f>
        <v>0</v>
      </c>
      <c r="BJ327" s="17" t="s">
        <v>84</v>
      </c>
      <c r="BK327" s="238">
        <f>ROUND(I327*H327,2)</f>
        <v>0</v>
      </c>
      <c r="BL327" s="17" t="s">
        <v>178</v>
      </c>
      <c r="BM327" s="237" t="s">
        <v>1213</v>
      </c>
    </row>
    <row r="328" s="2" customFormat="1" ht="21.75" customHeight="1">
      <c r="A328" s="38"/>
      <c r="B328" s="39"/>
      <c r="C328" s="226" t="s">
        <v>76</v>
      </c>
      <c r="D328" s="226" t="s">
        <v>173</v>
      </c>
      <c r="E328" s="227" t="s">
        <v>2392</v>
      </c>
      <c r="F328" s="228" t="s">
        <v>2393</v>
      </c>
      <c r="G328" s="229" t="s">
        <v>536</v>
      </c>
      <c r="H328" s="230">
        <v>10</v>
      </c>
      <c r="I328" s="231"/>
      <c r="J328" s="232">
        <f>ROUND(I328*H328,2)</f>
        <v>0</v>
      </c>
      <c r="K328" s="228" t="s">
        <v>1999</v>
      </c>
      <c r="L328" s="44"/>
      <c r="M328" s="233" t="s">
        <v>1</v>
      </c>
      <c r="N328" s="234" t="s">
        <v>41</v>
      </c>
      <c r="O328" s="91"/>
      <c r="P328" s="235">
        <f>O328*H328</f>
        <v>0</v>
      </c>
      <c r="Q328" s="235">
        <v>0</v>
      </c>
      <c r="R328" s="235">
        <f>Q328*H328</f>
        <v>0</v>
      </c>
      <c r="S328" s="235">
        <v>0</v>
      </c>
      <c r="T328" s="23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7" t="s">
        <v>178</v>
      </c>
      <c r="AT328" s="237" t="s">
        <v>173</v>
      </c>
      <c r="AU328" s="237" t="s">
        <v>84</v>
      </c>
      <c r="AY328" s="17" t="s">
        <v>171</v>
      </c>
      <c r="BE328" s="238">
        <f>IF(N328="základní",J328,0)</f>
        <v>0</v>
      </c>
      <c r="BF328" s="238">
        <f>IF(N328="snížená",J328,0)</f>
        <v>0</v>
      </c>
      <c r="BG328" s="238">
        <f>IF(N328="zákl. přenesená",J328,0)</f>
        <v>0</v>
      </c>
      <c r="BH328" s="238">
        <f>IF(N328="sníž. přenesená",J328,0)</f>
        <v>0</v>
      </c>
      <c r="BI328" s="238">
        <f>IF(N328="nulová",J328,0)</f>
        <v>0</v>
      </c>
      <c r="BJ328" s="17" t="s">
        <v>84</v>
      </c>
      <c r="BK328" s="238">
        <f>ROUND(I328*H328,2)</f>
        <v>0</v>
      </c>
      <c r="BL328" s="17" t="s">
        <v>178</v>
      </c>
      <c r="BM328" s="237" t="s">
        <v>1219</v>
      </c>
    </row>
    <row r="329" s="2" customFormat="1" ht="16.5" customHeight="1">
      <c r="A329" s="38"/>
      <c r="B329" s="39"/>
      <c r="C329" s="226" t="s">
        <v>76</v>
      </c>
      <c r="D329" s="226" t="s">
        <v>173</v>
      </c>
      <c r="E329" s="227" t="s">
        <v>2394</v>
      </c>
      <c r="F329" s="228" t="s">
        <v>2395</v>
      </c>
      <c r="G329" s="229" t="s">
        <v>536</v>
      </c>
      <c r="H329" s="230">
        <v>8</v>
      </c>
      <c r="I329" s="231"/>
      <c r="J329" s="232">
        <f>ROUND(I329*H329,2)</f>
        <v>0</v>
      </c>
      <c r="K329" s="228" t="s">
        <v>1999</v>
      </c>
      <c r="L329" s="44"/>
      <c r="M329" s="233" t="s">
        <v>1</v>
      </c>
      <c r="N329" s="234" t="s">
        <v>41</v>
      </c>
      <c r="O329" s="91"/>
      <c r="P329" s="235">
        <f>O329*H329</f>
        <v>0</v>
      </c>
      <c r="Q329" s="235">
        <v>0</v>
      </c>
      <c r="R329" s="235">
        <f>Q329*H329</f>
        <v>0</v>
      </c>
      <c r="S329" s="235">
        <v>0</v>
      </c>
      <c r="T329" s="23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7" t="s">
        <v>178</v>
      </c>
      <c r="AT329" s="237" t="s">
        <v>173</v>
      </c>
      <c r="AU329" s="237" t="s">
        <v>84</v>
      </c>
      <c r="AY329" s="17" t="s">
        <v>171</v>
      </c>
      <c r="BE329" s="238">
        <f>IF(N329="základní",J329,0)</f>
        <v>0</v>
      </c>
      <c r="BF329" s="238">
        <f>IF(N329="snížená",J329,0)</f>
        <v>0</v>
      </c>
      <c r="BG329" s="238">
        <f>IF(N329="zákl. přenesená",J329,0)</f>
        <v>0</v>
      </c>
      <c r="BH329" s="238">
        <f>IF(N329="sníž. přenesená",J329,0)</f>
        <v>0</v>
      </c>
      <c r="BI329" s="238">
        <f>IF(N329="nulová",J329,0)</f>
        <v>0</v>
      </c>
      <c r="BJ329" s="17" t="s">
        <v>84</v>
      </c>
      <c r="BK329" s="238">
        <f>ROUND(I329*H329,2)</f>
        <v>0</v>
      </c>
      <c r="BL329" s="17" t="s">
        <v>178</v>
      </c>
      <c r="BM329" s="237" t="s">
        <v>1224</v>
      </c>
    </row>
    <row r="330" s="2" customFormat="1" ht="16.5" customHeight="1">
      <c r="A330" s="38"/>
      <c r="B330" s="39"/>
      <c r="C330" s="226" t="s">
        <v>76</v>
      </c>
      <c r="D330" s="226" t="s">
        <v>173</v>
      </c>
      <c r="E330" s="227" t="s">
        <v>2396</v>
      </c>
      <c r="F330" s="228" t="s">
        <v>2397</v>
      </c>
      <c r="G330" s="229" t="s">
        <v>536</v>
      </c>
      <c r="H330" s="230">
        <v>8</v>
      </c>
      <c r="I330" s="231"/>
      <c r="J330" s="232">
        <f>ROUND(I330*H330,2)</f>
        <v>0</v>
      </c>
      <c r="K330" s="228" t="s">
        <v>1999</v>
      </c>
      <c r="L330" s="44"/>
      <c r="M330" s="233" t="s">
        <v>1</v>
      </c>
      <c r="N330" s="234" t="s">
        <v>41</v>
      </c>
      <c r="O330" s="91"/>
      <c r="P330" s="235">
        <f>O330*H330</f>
        <v>0</v>
      </c>
      <c r="Q330" s="235">
        <v>0</v>
      </c>
      <c r="R330" s="235">
        <f>Q330*H330</f>
        <v>0</v>
      </c>
      <c r="S330" s="235">
        <v>0</v>
      </c>
      <c r="T330" s="23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7" t="s">
        <v>178</v>
      </c>
      <c r="AT330" s="237" t="s">
        <v>173</v>
      </c>
      <c r="AU330" s="237" t="s">
        <v>84</v>
      </c>
      <c r="AY330" s="17" t="s">
        <v>171</v>
      </c>
      <c r="BE330" s="238">
        <f>IF(N330="základní",J330,0)</f>
        <v>0</v>
      </c>
      <c r="BF330" s="238">
        <f>IF(N330="snížená",J330,0)</f>
        <v>0</v>
      </c>
      <c r="BG330" s="238">
        <f>IF(N330="zákl. přenesená",J330,0)</f>
        <v>0</v>
      </c>
      <c r="BH330" s="238">
        <f>IF(N330="sníž. přenesená",J330,0)</f>
        <v>0</v>
      </c>
      <c r="BI330" s="238">
        <f>IF(N330="nulová",J330,0)</f>
        <v>0</v>
      </c>
      <c r="BJ330" s="17" t="s">
        <v>84</v>
      </c>
      <c r="BK330" s="238">
        <f>ROUND(I330*H330,2)</f>
        <v>0</v>
      </c>
      <c r="BL330" s="17" t="s">
        <v>178</v>
      </c>
      <c r="BM330" s="237" t="s">
        <v>1229</v>
      </c>
    </row>
    <row r="331" s="2" customFormat="1" ht="21.75" customHeight="1">
      <c r="A331" s="38"/>
      <c r="B331" s="39"/>
      <c r="C331" s="226" t="s">
        <v>76</v>
      </c>
      <c r="D331" s="226" t="s">
        <v>173</v>
      </c>
      <c r="E331" s="227" t="s">
        <v>2398</v>
      </c>
      <c r="F331" s="228" t="s">
        <v>2399</v>
      </c>
      <c r="G331" s="229" t="s">
        <v>536</v>
      </c>
      <c r="H331" s="230">
        <v>2</v>
      </c>
      <c r="I331" s="231"/>
      <c r="J331" s="232">
        <f>ROUND(I331*H331,2)</f>
        <v>0</v>
      </c>
      <c r="K331" s="228" t="s">
        <v>1999</v>
      </c>
      <c r="L331" s="44"/>
      <c r="M331" s="233" t="s">
        <v>1</v>
      </c>
      <c r="N331" s="234" t="s">
        <v>41</v>
      </c>
      <c r="O331" s="91"/>
      <c r="P331" s="235">
        <f>O331*H331</f>
        <v>0</v>
      </c>
      <c r="Q331" s="235">
        <v>0</v>
      </c>
      <c r="R331" s="235">
        <f>Q331*H331</f>
        <v>0</v>
      </c>
      <c r="S331" s="235">
        <v>0</v>
      </c>
      <c r="T331" s="23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7" t="s">
        <v>178</v>
      </c>
      <c r="AT331" s="237" t="s">
        <v>173</v>
      </c>
      <c r="AU331" s="237" t="s">
        <v>84</v>
      </c>
      <c r="AY331" s="17" t="s">
        <v>171</v>
      </c>
      <c r="BE331" s="238">
        <f>IF(N331="základní",J331,0)</f>
        <v>0</v>
      </c>
      <c r="BF331" s="238">
        <f>IF(N331="snížená",J331,0)</f>
        <v>0</v>
      </c>
      <c r="BG331" s="238">
        <f>IF(N331="zákl. přenesená",J331,0)</f>
        <v>0</v>
      </c>
      <c r="BH331" s="238">
        <f>IF(N331="sníž. přenesená",J331,0)</f>
        <v>0</v>
      </c>
      <c r="BI331" s="238">
        <f>IF(N331="nulová",J331,0)</f>
        <v>0</v>
      </c>
      <c r="BJ331" s="17" t="s">
        <v>84</v>
      </c>
      <c r="BK331" s="238">
        <f>ROUND(I331*H331,2)</f>
        <v>0</v>
      </c>
      <c r="BL331" s="17" t="s">
        <v>178</v>
      </c>
      <c r="BM331" s="237" t="s">
        <v>1243</v>
      </c>
    </row>
    <row r="332" s="2" customFormat="1" ht="24.15" customHeight="1">
      <c r="A332" s="38"/>
      <c r="B332" s="39"/>
      <c r="C332" s="226" t="s">
        <v>76</v>
      </c>
      <c r="D332" s="226" t="s">
        <v>173</v>
      </c>
      <c r="E332" s="227" t="s">
        <v>2400</v>
      </c>
      <c r="F332" s="228" t="s">
        <v>2401</v>
      </c>
      <c r="G332" s="229" t="s">
        <v>536</v>
      </c>
      <c r="H332" s="230">
        <v>2</v>
      </c>
      <c r="I332" s="231"/>
      <c r="J332" s="232">
        <f>ROUND(I332*H332,2)</f>
        <v>0</v>
      </c>
      <c r="K332" s="228" t="s">
        <v>1999</v>
      </c>
      <c r="L332" s="44"/>
      <c r="M332" s="233" t="s">
        <v>1</v>
      </c>
      <c r="N332" s="234" t="s">
        <v>41</v>
      </c>
      <c r="O332" s="91"/>
      <c r="P332" s="235">
        <f>O332*H332</f>
        <v>0</v>
      </c>
      <c r="Q332" s="235">
        <v>0</v>
      </c>
      <c r="R332" s="235">
        <f>Q332*H332</f>
        <v>0</v>
      </c>
      <c r="S332" s="235">
        <v>0</v>
      </c>
      <c r="T332" s="23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7" t="s">
        <v>178</v>
      </c>
      <c r="AT332" s="237" t="s">
        <v>173</v>
      </c>
      <c r="AU332" s="237" t="s">
        <v>84</v>
      </c>
      <c r="AY332" s="17" t="s">
        <v>171</v>
      </c>
      <c r="BE332" s="238">
        <f>IF(N332="základní",J332,0)</f>
        <v>0</v>
      </c>
      <c r="BF332" s="238">
        <f>IF(N332="snížená",J332,0)</f>
        <v>0</v>
      </c>
      <c r="BG332" s="238">
        <f>IF(N332="zákl. přenesená",J332,0)</f>
        <v>0</v>
      </c>
      <c r="BH332" s="238">
        <f>IF(N332="sníž. přenesená",J332,0)</f>
        <v>0</v>
      </c>
      <c r="BI332" s="238">
        <f>IF(N332="nulová",J332,0)</f>
        <v>0</v>
      </c>
      <c r="BJ332" s="17" t="s">
        <v>84</v>
      </c>
      <c r="BK332" s="238">
        <f>ROUND(I332*H332,2)</f>
        <v>0</v>
      </c>
      <c r="BL332" s="17" t="s">
        <v>178</v>
      </c>
      <c r="BM332" s="237" t="s">
        <v>1248</v>
      </c>
    </row>
    <row r="333" s="2" customFormat="1" ht="16.5" customHeight="1">
      <c r="A333" s="38"/>
      <c r="B333" s="39"/>
      <c r="C333" s="226" t="s">
        <v>76</v>
      </c>
      <c r="D333" s="226" t="s">
        <v>173</v>
      </c>
      <c r="E333" s="227" t="s">
        <v>2402</v>
      </c>
      <c r="F333" s="228" t="s">
        <v>2403</v>
      </c>
      <c r="G333" s="229" t="s">
        <v>536</v>
      </c>
      <c r="H333" s="230">
        <v>2</v>
      </c>
      <c r="I333" s="231"/>
      <c r="J333" s="232">
        <f>ROUND(I333*H333,2)</f>
        <v>0</v>
      </c>
      <c r="K333" s="228" t="s">
        <v>1999</v>
      </c>
      <c r="L333" s="44"/>
      <c r="M333" s="233" t="s">
        <v>1</v>
      </c>
      <c r="N333" s="234" t="s">
        <v>41</v>
      </c>
      <c r="O333" s="91"/>
      <c r="P333" s="235">
        <f>O333*H333</f>
        <v>0</v>
      </c>
      <c r="Q333" s="235">
        <v>0</v>
      </c>
      <c r="R333" s="235">
        <f>Q333*H333</f>
        <v>0</v>
      </c>
      <c r="S333" s="235">
        <v>0</v>
      </c>
      <c r="T333" s="23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7" t="s">
        <v>178</v>
      </c>
      <c r="AT333" s="237" t="s">
        <v>173</v>
      </c>
      <c r="AU333" s="237" t="s">
        <v>84</v>
      </c>
      <c r="AY333" s="17" t="s">
        <v>171</v>
      </c>
      <c r="BE333" s="238">
        <f>IF(N333="základní",J333,0)</f>
        <v>0</v>
      </c>
      <c r="BF333" s="238">
        <f>IF(N333="snížená",J333,0)</f>
        <v>0</v>
      </c>
      <c r="BG333" s="238">
        <f>IF(N333="zákl. přenesená",J333,0)</f>
        <v>0</v>
      </c>
      <c r="BH333" s="238">
        <f>IF(N333="sníž. přenesená",J333,0)</f>
        <v>0</v>
      </c>
      <c r="BI333" s="238">
        <f>IF(N333="nulová",J333,0)</f>
        <v>0</v>
      </c>
      <c r="BJ333" s="17" t="s">
        <v>84</v>
      </c>
      <c r="BK333" s="238">
        <f>ROUND(I333*H333,2)</f>
        <v>0</v>
      </c>
      <c r="BL333" s="17" t="s">
        <v>178</v>
      </c>
      <c r="BM333" s="237" t="s">
        <v>1254</v>
      </c>
    </row>
    <row r="334" s="2" customFormat="1" ht="24.15" customHeight="1">
      <c r="A334" s="38"/>
      <c r="B334" s="39"/>
      <c r="C334" s="226" t="s">
        <v>76</v>
      </c>
      <c r="D334" s="226" t="s">
        <v>173</v>
      </c>
      <c r="E334" s="227" t="s">
        <v>2404</v>
      </c>
      <c r="F334" s="228" t="s">
        <v>2405</v>
      </c>
      <c r="G334" s="229" t="s">
        <v>536</v>
      </c>
      <c r="H334" s="230">
        <v>2</v>
      </c>
      <c r="I334" s="231"/>
      <c r="J334" s="232">
        <f>ROUND(I334*H334,2)</f>
        <v>0</v>
      </c>
      <c r="K334" s="228" t="s">
        <v>1999</v>
      </c>
      <c r="L334" s="44"/>
      <c r="M334" s="233" t="s">
        <v>1</v>
      </c>
      <c r="N334" s="234" t="s">
        <v>41</v>
      </c>
      <c r="O334" s="91"/>
      <c r="P334" s="235">
        <f>O334*H334</f>
        <v>0</v>
      </c>
      <c r="Q334" s="235">
        <v>0</v>
      </c>
      <c r="R334" s="235">
        <f>Q334*H334</f>
        <v>0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178</v>
      </c>
      <c r="AT334" s="237" t="s">
        <v>173</v>
      </c>
      <c r="AU334" s="237" t="s">
        <v>84</v>
      </c>
      <c r="AY334" s="17" t="s">
        <v>171</v>
      </c>
      <c r="BE334" s="238">
        <f>IF(N334="základní",J334,0)</f>
        <v>0</v>
      </c>
      <c r="BF334" s="238">
        <f>IF(N334="snížená",J334,0)</f>
        <v>0</v>
      </c>
      <c r="BG334" s="238">
        <f>IF(N334="zákl. přenesená",J334,0)</f>
        <v>0</v>
      </c>
      <c r="BH334" s="238">
        <f>IF(N334="sníž. přenesená",J334,0)</f>
        <v>0</v>
      </c>
      <c r="BI334" s="238">
        <f>IF(N334="nulová",J334,0)</f>
        <v>0</v>
      </c>
      <c r="BJ334" s="17" t="s">
        <v>84</v>
      </c>
      <c r="BK334" s="238">
        <f>ROUND(I334*H334,2)</f>
        <v>0</v>
      </c>
      <c r="BL334" s="17" t="s">
        <v>178</v>
      </c>
      <c r="BM334" s="237" t="s">
        <v>1258</v>
      </c>
    </row>
    <row r="335" s="2" customFormat="1" ht="24.15" customHeight="1">
      <c r="A335" s="38"/>
      <c r="B335" s="39"/>
      <c r="C335" s="226" t="s">
        <v>76</v>
      </c>
      <c r="D335" s="226" t="s">
        <v>173</v>
      </c>
      <c r="E335" s="227" t="s">
        <v>2406</v>
      </c>
      <c r="F335" s="228" t="s">
        <v>2407</v>
      </c>
      <c r="G335" s="229" t="s">
        <v>536</v>
      </c>
      <c r="H335" s="230">
        <v>2</v>
      </c>
      <c r="I335" s="231"/>
      <c r="J335" s="232">
        <f>ROUND(I335*H335,2)</f>
        <v>0</v>
      </c>
      <c r="K335" s="228" t="s">
        <v>1999</v>
      </c>
      <c r="L335" s="44"/>
      <c r="M335" s="233" t="s">
        <v>1</v>
      </c>
      <c r="N335" s="234" t="s">
        <v>41</v>
      </c>
      <c r="O335" s="91"/>
      <c r="P335" s="235">
        <f>O335*H335</f>
        <v>0</v>
      </c>
      <c r="Q335" s="235">
        <v>0</v>
      </c>
      <c r="R335" s="235">
        <f>Q335*H335</f>
        <v>0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178</v>
      </c>
      <c r="AT335" s="237" t="s">
        <v>173</v>
      </c>
      <c r="AU335" s="237" t="s">
        <v>84</v>
      </c>
      <c r="AY335" s="17" t="s">
        <v>171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84</v>
      </c>
      <c r="BK335" s="238">
        <f>ROUND(I335*H335,2)</f>
        <v>0</v>
      </c>
      <c r="BL335" s="17" t="s">
        <v>178</v>
      </c>
      <c r="BM335" s="237" t="s">
        <v>1263</v>
      </c>
    </row>
    <row r="336" s="2" customFormat="1" ht="16.5" customHeight="1">
      <c r="A336" s="38"/>
      <c r="B336" s="39"/>
      <c r="C336" s="226" t="s">
        <v>76</v>
      </c>
      <c r="D336" s="226" t="s">
        <v>173</v>
      </c>
      <c r="E336" s="227" t="s">
        <v>2408</v>
      </c>
      <c r="F336" s="228" t="s">
        <v>2409</v>
      </c>
      <c r="G336" s="229" t="s">
        <v>536</v>
      </c>
      <c r="H336" s="230">
        <v>2</v>
      </c>
      <c r="I336" s="231"/>
      <c r="J336" s="232">
        <f>ROUND(I336*H336,2)</f>
        <v>0</v>
      </c>
      <c r="K336" s="228" t="s">
        <v>1999</v>
      </c>
      <c r="L336" s="44"/>
      <c r="M336" s="233" t="s">
        <v>1</v>
      </c>
      <c r="N336" s="234" t="s">
        <v>41</v>
      </c>
      <c r="O336" s="91"/>
      <c r="P336" s="235">
        <f>O336*H336</f>
        <v>0</v>
      </c>
      <c r="Q336" s="235">
        <v>0</v>
      </c>
      <c r="R336" s="235">
        <f>Q336*H336</f>
        <v>0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178</v>
      </c>
      <c r="AT336" s="237" t="s">
        <v>173</v>
      </c>
      <c r="AU336" s="237" t="s">
        <v>84</v>
      </c>
      <c r="AY336" s="17" t="s">
        <v>171</v>
      </c>
      <c r="BE336" s="238">
        <f>IF(N336="základní",J336,0)</f>
        <v>0</v>
      </c>
      <c r="BF336" s="238">
        <f>IF(N336="snížená",J336,0)</f>
        <v>0</v>
      </c>
      <c r="BG336" s="238">
        <f>IF(N336="zákl. přenesená",J336,0)</f>
        <v>0</v>
      </c>
      <c r="BH336" s="238">
        <f>IF(N336="sníž. přenesená",J336,0)</f>
        <v>0</v>
      </c>
      <c r="BI336" s="238">
        <f>IF(N336="nulová",J336,0)</f>
        <v>0</v>
      </c>
      <c r="BJ336" s="17" t="s">
        <v>84</v>
      </c>
      <c r="BK336" s="238">
        <f>ROUND(I336*H336,2)</f>
        <v>0</v>
      </c>
      <c r="BL336" s="17" t="s">
        <v>178</v>
      </c>
      <c r="BM336" s="237" t="s">
        <v>1267</v>
      </c>
    </row>
    <row r="337" s="2" customFormat="1" ht="24.15" customHeight="1">
      <c r="A337" s="38"/>
      <c r="B337" s="39"/>
      <c r="C337" s="226" t="s">
        <v>76</v>
      </c>
      <c r="D337" s="226" t="s">
        <v>173</v>
      </c>
      <c r="E337" s="227" t="s">
        <v>2410</v>
      </c>
      <c r="F337" s="228" t="s">
        <v>2411</v>
      </c>
      <c r="G337" s="229" t="s">
        <v>536</v>
      </c>
      <c r="H337" s="230">
        <v>2</v>
      </c>
      <c r="I337" s="231"/>
      <c r="J337" s="232">
        <f>ROUND(I337*H337,2)</f>
        <v>0</v>
      </c>
      <c r="K337" s="228" t="s">
        <v>1999</v>
      </c>
      <c r="L337" s="44"/>
      <c r="M337" s="233" t="s">
        <v>1</v>
      </c>
      <c r="N337" s="234" t="s">
        <v>41</v>
      </c>
      <c r="O337" s="91"/>
      <c r="P337" s="235">
        <f>O337*H337</f>
        <v>0</v>
      </c>
      <c r="Q337" s="235">
        <v>0</v>
      </c>
      <c r="R337" s="235">
        <f>Q337*H337</f>
        <v>0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178</v>
      </c>
      <c r="AT337" s="237" t="s">
        <v>173</v>
      </c>
      <c r="AU337" s="237" t="s">
        <v>84</v>
      </c>
      <c r="AY337" s="17" t="s">
        <v>171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84</v>
      </c>
      <c r="BK337" s="238">
        <f>ROUND(I337*H337,2)</f>
        <v>0</v>
      </c>
      <c r="BL337" s="17" t="s">
        <v>178</v>
      </c>
      <c r="BM337" s="237" t="s">
        <v>1272</v>
      </c>
    </row>
    <row r="338" s="2" customFormat="1" ht="24.15" customHeight="1">
      <c r="A338" s="38"/>
      <c r="B338" s="39"/>
      <c r="C338" s="226" t="s">
        <v>76</v>
      </c>
      <c r="D338" s="226" t="s">
        <v>173</v>
      </c>
      <c r="E338" s="227" t="s">
        <v>2412</v>
      </c>
      <c r="F338" s="228" t="s">
        <v>2413</v>
      </c>
      <c r="G338" s="229" t="s">
        <v>536</v>
      </c>
      <c r="H338" s="230">
        <v>5</v>
      </c>
      <c r="I338" s="231"/>
      <c r="J338" s="232">
        <f>ROUND(I338*H338,2)</f>
        <v>0</v>
      </c>
      <c r="K338" s="228" t="s">
        <v>1999</v>
      </c>
      <c r="L338" s="44"/>
      <c r="M338" s="233" t="s">
        <v>1</v>
      </c>
      <c r="N338" s="234" t="s">
        <v>41</v>
      </c>
      <c r="O338" s="91"/>
      <c r="P338" s="235">
        <f>O338*H338</f>
        <v>0</v>
      </c>
      <c r="Q338" s="235">
        <v>0</v>
      </c>
      <c r="R338" s="235">
        <f>Q338*H338</f>
        <v>0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178</v>
      </c>
      <c r="AT338" s="237" t="s">
        <v>173</v>
      </c>
      <c r="AU338" s="237" t="s">
        <v>84</v>
      </c>
      <c r="AY338" s="17" t="s">
        <v>171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84</v>
      </c>
      <c r="BK338" s="238">
        <f>ROUND(I338*H338,2)</f>
        <v>0</v>
      </c>
      <c r="BL338" s="17" t="s">
        <v>178</v>
      </c>
      <c r="BM338" s="237" t="s">
        <v>1278</v>
      </c>
    </row>
    <row r="339" s="2" customFormat="1" ht="24.15" customHeight="1">
      <c r="A339" s="38"/>
      <c r="B339" s="39"/>
      <c r="C339" s="226" t="s">
        <v>76</v>
      </c>
      <c r="D339" s="226" t="s">
        <v>173</v>
      </c>
      <c r="E339" s="227" t="s">
        <v>2414</v>
      </c>
      <c r="F339" s="228" t="s">
        <v>2415</v>
      </c>
      <c r="G339" s="229" t="s">
        <v>536</v>
      </c>
      <c r="H339" s="230">
        <v>5</v>
      </c>
      <c r="I339" s="231"/>
      <c r="J339" s="232">
        <f>ROUND(I339*H339,2)</f>
        <v>0</v>
      </c>
      <c r="K339" s="228" t="s">
        <v>1999</v>
      </c>
      <c r="L339" s="44"/>
      <c r="M339" s="233" t="s">
        <v>1</v>
      </c>
      <c r="N339" s="234" t="s">
        <v>41</v>
      </c>
      <c r="O339" s="91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178</v>
      </c>
      <c r="AT339" s="237" t="s">
        <v>173</v>
      </c>
      <c r="AU339" s="237" t="s">
        <v>84</v>
      </c>
      <c r="AY339" s="17" t="s">
        <v>171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84</v>
      </c>
      <c r="BK339" s="238">
        <f>ROUND(I339*H339,2)</f>
        <v>0</v>
      </c>
      <c r="BL339" s="17" t="s">
        <v>178</v>
      </c>
      <c r="BM339" s="237" t="s">
        <v>1284</v>
      </c>
    </row>
    <row r="340" s="2" customFormat="1" ht="24.15" customHeight="1">
      <c r="A340" s="38"/>
      <c r="B340" s="39"/>
      <c r="C340" s="226" t="s">
        <v>76</v>
      </c>
      <c r="D340" s="226" t="s">
        <v>173</v>
      </c>
      <c r="E340" s="227" t="s">
        <v>2416</v>
      </c>
      <c r="F340" s="228" t="s">
        <v>2417</v>
      </c>
      <c r="G340" s="229" t="s">
        <v>536</v>
      </c>
      <c r="H340" s="230">
        <v>26</v>
      </c>
      <c r="I340" s="231"/>
      <c r="J340" s="232">
        <f>ROUND(I340*H340,2)</f>
        <v>0</v>
      </c>
      <c r="K340" s="228" t="s">
        <v>1999</v>
      </c>
      <c r="L340" s="44"/>
      <c r="M340" s="233" t="s">
        <v>1</v>
      </c>
      <c r="N340" s="234" t="s">
        <v>41</v>
      </c>
      <c r="O340" s="91"/>
      <c r="P340" s="235">
        <f>O340*H340</f>
        <v>0</v>
      </c>
      <c r="Q340" s="235">
        <v>0</v>
      </c>
      <c r="R340" s="235">
        <f>Q340*H340</f>
        <v>0</v>
      </c>
      <c r="S340" s="235">
        <v>0</v>
      </c>
      <c r="T340" s="236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7" t="s">
        <v>178</v>
      </c>
      <c r="AT340" s="237" t="s">
        <v>173</v>
      </c>
      <c r="AU340" s="237" t="s">
        <v>84</v>
      </c>
      <c r="AY340" s="17" t="s">
        <v>171</v>
      </c>
      <c r="BE340" s="238">
        <f>IF(N340="základní",J340,0)</f>
        <v>0</v>
      </c>
      <c r="BF340" s="238">
        <f>IF(N340="snížená",J340,0)</f>
        <v>0</v>
      </c>
      <c r="BG340" s="238">
        <f>IF(N340="zákl. přenesená",J340,0)</f>
        <v>0</v>
      </c>
      <c r="BH340" s="238">
        <f>IF(N340="sníž. přenesená",J340,0)</f>
        <v>0</v>
      </c>
      <c r="BI340" s="238">
        <f>IF(N340="nulová",J340,0)</f>
        <v>0</v>
      </c>
      <c r="BJ340" s="17" t="s">
        <v>84</v>
      </c>
      <c r="BK340" s="238">
        <f>ROUND(I340*H340,2)</f>
        <v>0</v>
      </c>
      <c r="BL340" s="17" t="s">
        <v>178</v>
      </c>
      <c r="BM340" s="237" t="s">
        <v>1288</v>
      </c>
    </row>
    <row r="341" s="2" customFormat="1" ht="16.5" customHeight="1">
      <c r="A341" s="38"/>
      <c r="B341" s="39"/>
      <c r="C341" s="226" t="s">
        <v>76</v>
      </c>
      <c r="D341" s="226" t="s">
        <v>173</v>
      </c>
      <c r="E341" s="227" t="s">
        <v>2418</v>
      </c>
      <c r="F341" s="228" t="s">
        <v>2419</v>
      </c>
      <c r="G341" s="229" t="s">
        <v>536</v>
      </c>
      <c r="H341" s="230">
        <v>24</v>
      </c>
      <c r="I341" s="231"/>
      <c r="J341" s="232">
        <f>ROUND(I341*H341,2)</f>
        <v>0</v>
      </c>
      <c r="K341" s="228" t="s">
        <v>1999</v>
      </c>
      <c r="L341" s="44"/>
      <c r="M341" s="233" t="s">
        <v>1</v>
      </c>
      <c r="N341" s="234" t="s">
        <v>41</v>
      </c>
      <c r="O341" s="91"/>
      <c r="P341" s="235">
        <f>O341*H341</f>
        <v>0</v>
      </c>
      <c r="Q341" s="235">
        <v>0</v>
      </c>
      <c r="R341" s="235">
        <f>Q341*H341</f>
        <v>0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178</v>
      </c>
      <c r="AT341" s="237" t="s">
        <v>173</v>
      </c>
      <c r="AU341" s="237" t="s">
        <v>84</v>
      </c>
      <c r="AY341" s="17" t="s">
        <v>171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84</v>
      </c>
      <c r="BK341" s="238">
        <f>ROUND(I341*H341,2)</f>
        <v>0</v>
      </c>
      <c r="BL341" s="17" t="s">
        <v>178</v>
      </c>
      <c r="BM341" s="237" t="s">
        <v>1295</v>
      </c>
    </row>
    <row r="342" s="2" customFormat="1" ht="21.75" customHeight="1">
      <c r="A342" s="38"/>
      <c r="B342" s="39"/>
      <c r="C342" s="226" t="s">
        <v>76</v>
      </c>
      <c r="D342" s="226" t="s">
        <v>173</v>
      </c>
      <c r="E342" s="227" t="s">
        <v>2420</v>
      </c>
      <c r="F342" s="228" t="s">
        <v>2421</v>
      </c>
      <c r="G342" s="229" t="s">
        <v>536</v>
      </c>
      <c r="H342" s="230">
        <v>2</v>
      </c>
      <c r="I342" s="231"/>
      <c r="J342" s="232">
        <f>ROUND(I342*H342,2)</f>
        <v>0</v>
      </c>
      <c r="K342" s="228" t="s">
        <v>1999</v>
      </c>
      <c r="L342" s="44"/>
      <c r="M342" s="233" t="s">
        <v>1</v>
      </c>
      <c r="N342" s="234" t="s">
        <v>41</v>
      </c>
      <c r="O342" s="91"/>
      <c r="P342" s="235">
        <f>O342*H342</f>
        <v>0</v>
      </c>
      <c r="Q342" s="235">
        <v>0</v>
      </c>
      <c r="R342" s="235">
        <f>Q342*H342</f>
        <v>0</v>
      </c>
      <c r="S342" s="235">
        <v>0</v>
      </c>
      <c r="T342" s="23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7" t="s">
        <v>178</v>
      </c>
      <c r="AT342" s="237" t="s">
        <v>173</v>
      </c>
      <c r="AU342" s="237" t="s">
        <v>84</v>
      </c>
      <c r="AY342" s="17" t="s">
        <v>171</v>
      </c>
      <c r="BE342" s="238">
        <f>IF(N342="základní",J342,0)</f>
        <v>0</v>
      </c>
      <c r="BF342" s="238">
        <f>IF(N342="snížená",J342,0)</f>
        <v>0</v>
      </c>
      <c r="BG342" s="238">
        <f>IF(N342="zákl. přenesená",J342,0)</f>
        <v>0</v>
      </c>
      <c r="BH342" s="238">
        <f>IF(N342="sníž. přenesená",J342,0)</f>
        <v>0</v>
      </c>
      <c r="BI342" s="238">
        <f>IF(N342="nulová",J342,0)</f>
        <v>0</v>
      </c>
      <c r="BJ342" s="17" t="s">
        <v>84</v>
      </c>
      <c r="BK342" s="238">
        <f>ROUND(I342*H342,2)</f>
        <v>0</v>
      </c>
      <c r="BL342" s="17" t="s">
        <v>178</v>
      </c>
      <c r="BM342" s="237" t="s">
        <v>1300</v>
      </c>
    </row>
    <row r="343" s="2" customFormat="1" ht="24.15" customHeight="1">
      <c r="A343" s="38"/>
      <c r="B343" s="39"/>
      <c r="C343" s="226" t="s">
        <v>76</v>
      </c>
      <c r="D343" s="226" t="s">
        <v>173</v>
      </c>
      <c r="E343" s="227" t="s">
        <v>2422</v>
      </c>
      <c r="F343" s="228" t="s">
        <v>2423</v>
      </c>
      <c r="G343" s="229" t="s">
        <v>536</v>
      </c>
      <c r="H343" s="230">
        <v>12</v>
      </c>
      <c r="I343" s="231"/>
      <c r="J343" s="232">
        <f>ROUND(I343*H343,2)</f>
        <v>0</v>
      </c>
      <c r="K343" s="228" t="s">
        <v>1999</v>
      </c>
      <c r="L343" s="44"/>
      <c r="M343" s="233" t="s">
        <v>1</v>
      </c>
      <c r="N343" s="234" t="s">
        <v>41</v>
      </c>
      <c r="O343" s="91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178</v>
      </c>
      <c r="AT343" s="237" t="s">
        <v>173</v>
      </c>
      <c r="AU343" s="237" t="s">
        <v>84</v>
      </c>
      <c r="AY343" s="17" t="s">
        <v>171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84</v>
      </c>
      <c r="BK343" s="238">
        <f>ROUND(I343*H343,2)</f>
        <v>0</v>
      </c>
      <c r="BL343" s="17" t="s">
        <v>178</v>
      </c>
      <c r="BM343" s="237" t="s">
        <v>1304</v>
      </c>
    </row>
    <row r="344" s="2" customFormat="1" ht="24.15" customHeight="1">
      <c r="A344" s="38"/>
      <c r="B344" s="39"/>
      <c r="C344" s="226" t="s">
        <v>76</v>
      </c>
      <c r="D344" s="226" t="s">
        <v>173</v>
      </c>
      <c r="E344" s="227" t="s">
        <v>2424</v>
      </c>
      <c r="F344" s="228" t="s">
        <v>2425</v>
      </c>
      <c r="G344" s="229" t="s">
        <v>536</v>
      </c>
      <c r="H344" s="230">
        <v>8</v>
      </c>
      <c r="I344" s="231"/>
      <c r="J344" s="232">
        <f>ROUND(I344*H344,2)</f>
        <v>0</v>
      </c>
      <c r="K344" s="228" t="s">
        <v>1999</v>
      </c>
      <c r="L344" s="44"/>
      <c r="M344" s="233" t="s">
        <v>1</v>
      </c>
      <c r="N344" s="234" t="s">
        <v>41</v>
      </c>
      <c r="O344" s="91"/>
      <c r="P344" s="235">
        <f>O344*H344</f>
        <v>0</v>
      </c>
      <c r="Q344" s="235">
        <v>0</v>
      </c>
      <c r="R344" s="235">
        <f>Q344*H344</f>
        <v>0</v>
      </c>
      <c r="S344" s="235">
        <v>0</v>
      </c>
      <c r="T344" s="23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7" t="s">
        <v>178</v>
      </c>
      <c r="AT344" s="237" t="s">
        <v>173</v>
      </c>
      <c r="AU344" s="237" t="s">
        <v>84</v>
      </c>
      <c r="AY344" s="17" t="s">
        <v>171</v>
      </c>
      <c r="BE344" s="238">
        <f>IF(N344="základní",J344,0)</f>
        <v>0</v>
      </c>
      <c r="BF344" s="238">
        <f>IF(N344="snížená",J344,0)</f>
        <v>0</v>
      </c>
      <c r="BG344" s="238">
        <f>IF(N344="zákl. přenesená",J344,0)</f>
        <v>0</v>
      </c>
      <c r="BH344" s="238">
        <f>IF(N344="sníž. přenesená",J344,0)</f>
        <v>0</v>
      </c>
      <c r="BI344" s="238">
        <f>IF(N344="nulová",J344,0)</f>
        <v>0</v>
      </c>
      <c r="BJ344" s="17" t="s">
        <v>84</v>
      </c>
      <c r="BK344" s="238">
        <f>ROUND(I344*H344,2)</f>
        <v>0</v>
      </c>
      <c r="BL344" s="17" t="s">
        <v>178</v>
      </c>
      <c r="BM344" s="237" t="s">
        <v>1309</v>
      </c>
    </row>
    <row r="345" s="2" customFormat="1" ht="24.15" customHeight="1">
      <c r="A345" s="38"/>
      <c r="B345" s="39"/>
      <c r="C345" s="226" t="s">
        <v>76</v>
      </c>
      <c r="D345" s="226" t="s">
        <v>173</v>
      </c>
      <c r="E345" s="227" t="s">
        <v>2426</v>
      </c>
      <c r="F345" s="228" t="s">
        <v>2427</v>
      </c>
      <c r="G345" s="229" t="s">
        <v>536</v>
      </c>
      <c r="H345" s="230">
        <v>2</v>
      </c>
      <c r="I345" s="231"/>
      <c r="J345" s="232">
        <f>ROUND(I345*H345,2)</f>
        <v>0</v>
      </c>
      <c r="K345" s="228" t="s">
        <v>1999</v>
      </c>
      <c r="L345" s="44"/>
      <c r="M345" s="233" t="s">
        <v>1</v>
      </c>
      <c r="N345" s="234" t="s">
        <v>41</v>
      </c>
      <c r="O345" s="91"/>
      <c r="P345" s="235">
        <f>O345*H345</f>
        <v>0</v>
      </c>
      <c r="Q345" s="235">
        <v>0</v>
      </c>
      <c r="R345" s="235">
        <f>Q345*H345</f>
        <v>0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178</v>
      </c>
      <c r="AT345" s="237" t="s">
        <v>173</v>
      </c>
      <c r="AU345" s="237" t="s">
        <v>84</v>
      </c>
      <c r="AY345" s="17" t="s">
        <v>171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84</v>
      </c>
      <c r="BK345" s="238">
        <f>ROUND(I345*H345,2)</f>
        <v>0</v>
      </c>
      <c r="BL345" s="17" t="s">
        <v>178</v>
      </c>
      <c r="BM345" s="237" t="s">
        <v>1324</v>
      </c>
    </row>
    <row r="346" s="2" customFormat="1" ht="24.15" customHeight="1">
      <c r="A346" s="38"/>
      <c r="B346" s="39"/>
      <c r="C346" s="226" t="s">
        <v>76</v>
      </c>
      <c r="D346" s="226" t="s">
        <v>173</v>
      </c>
      <c r="E346" s="227" t="s">
        <v>2428</v>
      </c>
      <c r="F346" s="228" t="s">
        <v>2429</v>
      </c>
      <c r="G346" s="229" t="s">
        <v>536</v>
      </c>
      <c r="H346" s="230">
        <v>2</v>
      </c>
      <c r="I346" s="231"/>
      <c r="J346" s="232">
        <f>ROUND(I346*H346,2)</f>
        <v>0</v>
      </c>
      <c r="K346" s="228" t="s">
        <v>1999</v>
      </c>
      <c r="L346" s="44"/>
      <c r="M346" s="233" t="s">
        <v>1</v>
      </c>
      <c r="N346" s="234" t="s">
        <v>41</v>
      </c>
      <c r="O346" s="91"/>
      <c r="P346" s="235">
        <f>O346*H346</f>
        <v>0</v>
      </c>
      <c r="Q346" s="235">
        <v>0</v>
      </c>
      <c r="R346" s="235">
        <f>Q346*H346</f>
        <v>0</v>
      </c>
      <c r="S346" s="235">
        <v>0</v>
      </c>
      <c r="T346" s="23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7" t="s">
        <v>178</v>
      </c>
      <c r="AT346" s="237" t="s">
        <v>173</v>
      </c>
      <c r="AU346" s="237" t="s">
        <v>84</v>
      </c>
      <c r="AY346" s="17" t="s">
        <v>171</v>
      </c>
      <c r="BE346" s="238">
        <f>IF(N346="základní",J346,0)</f>
        <v>0</v>
      </c>
      <c r="BF346" s="238">
        <f>IF(N346="snížená",J346,0)</f>
        <v>0</v>
      </c>
      <c r="BG346" s="238">
        <f>IF(N346="zákl. přenesená",J346,0)</f>
        <v>0</v>
      </c>
      <c r="BH346" s="238">
        <f>IF(N346="sníž. přenesená",J346,0)</f>
        <v>0</v>
      </c>
      <c r="BI346" s="238">
        <f>IF(N346="nulová",J346,0)</f>
        <v>0</v>
      </c>
      <c r="BJ346" s="17" t="s">
        <v>84</v>
      </c>
      <c r="BK346" s="238">
        <f>ROUND(I346*H346,2)</f>
        <v>0</v>
      </c>
      <c r="BL346" s="17" t="s">
        <v>178</v>
      </c>
      <c r="BM346" s="237" t="s">
        <v>1327</v>
      </c>
    </row>
    <row r="347" s="2" customFormat="1" ht="24.15" customHeight="1">
      <c r="A347" s="38"/>
      <c r="B347" s="39"/>
      <c r="C347" s="226" t="s">
        <v>76</v>
      </c>
      <c r="D347" s="226" t="s">
        <v>173</v>
      </c>
      <c r="E347" s="227" t="s">
        <v>2430</v>
      </c>
      <c r="F347" s="228" t="s">
        <v>2431</v>
      </c>
      <c r="G347" s="229" t="s">
        <v>536</v>
      </c>
      <c r="H347" s="230">
        <v>2</v>
      </c>
      <c r="I347" s="231"/>
      <c r="J347" s="232">
        <f>ROUND(I347*H347,2)</f>
        <v>0</v>
      </c>
      <c r="K347" s="228" t="s">
        <v>1999</v>
      </c>
      <c r="L347" s="44"/>
      <c r="M347" s="233" t="s">
        <v>1</v>
      </c>
      <c r="N347" s="234" t="s">
        <v>41</v>
      </c>
      <c r="O347" s="91"/>
      <c r="P347" s="235">
        <f>O347*H347</f>
        <v>0</v>
      </c>
      <c r="Q347" s="235">
        <v>0</v>
      </c>
      <c r="R347" s="235">
        <f>Q347*H347</f>
        <v>0</v>
      </c>
      <c r="S347" s="235">
        <v>0</v>
      </c>
      <c r="T347" s="23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7" t="s">
        <v>178</v>
      </c>
      <c r="AT347" s="237" t="s">
        <v>173</v>
      </c>
      <c r="AU347" s="237" t="s">
        <v>84</v>
      </c>
      <c r="AY347" s="17" t="s">
        <v>171</v>
      </c>
      <c r="BE347" s="238">
        <f>IF(N347="základní",J347,0)</f>
        <v>0</v>
      </c>
      <c r="BF347" s="238">
        <f>IF(N347="snížená",J347,0)</f>
        <v>0</v>
      </c>
      <c r="BG347" s="238">
        <f>IF(N347="zákl. přenesená",J347,0)</f>
        <v>0</v>
      </c>
      <c r="BH347" s="238">
        <f>IF(N347="sníž. přenesená",J347,0)</f>
        <v>0</v>
      </c>
      <c r="BI347" s="238">
        <f>IF(N347="nulová",J347,0)</f>
        <v>0</v>
      </c>
      <c r="BJ347" s="17" t="s">
        <v>84</v>
      </c>
      <c r="BK347" s="238">
        <f>ROUND(I347*H347,2)</f>
        <v>0</v>
      </c>
      <c r="BL347" s="17" t="s">
        <v>178</v>
      </c>
      <c r="BM347" s="237" t="s">
        <v>1334</v>
      </c>
    </row>
    <row r="348" s="2" customFormat="1" ht="16.5" customHeight="1">
      <c r="A348" s="38"/>
      <c r="B348" s="39"/>
      <c r="C348" s="226" t="s">
        <v>76</v>
      </c>
      <c r="D348" s="226" t="s">
        <v>173</v>
      </c>
      <c r="E348" s="227" t="s">
        <v>2432</v>
      </c>
      <c r="F348" s="228" t="s">
        <v>2433</v>
      </c>
      <c r="G348" s="229" t="s">
        <v>536</v>
      </c>
      <c r="H348" s="230">
        <v>2</v>
      </c>
      <c r="I348" s="231"/>
      <c r="J348" s="232">
        <f>ROUND(I348*H348,2)</f>
        <v>0</v>
      </c>
      <c r="K348" s="228" t="s">
        <v>1999</v>
      </c>
      <c r="L348" s="44"/>
      <c r="M348" s="233" t="s">
        <v>1</v>
      </c>
      <c r="N348" s="234" t="s">
        <v>41</v>
      </c>
      <c r="O348" s="91"/>
      <c r="P348" s="235">
        <f>O348*H348</f>
        <v>0</v>
      </c>
      <c r="Q348" s="235">
        <v>0</v>
      </c>
      <c r="R348" s="235">
        <f>Q348*H348</f>
        <v>0</v>
      </c>
      <c r="S348" s="235">
        <v>0</v>
      </c>
      <c r="T348" s="23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7" t="s">
        <v>178</v>
      </c>
      <c r="AT348" s="237" t="s">
        <v>173</v>
      </c>
      <c r="AU348" s="237" t="s">
        <v>84</v>
      </c>
      <c r="AY348" s="17" t="s">
        <v>171</v>
      </c>
      <c r="BE348" s="238">
        <f>IF(N348="základní",J348,0)</f>
        <v>0</v>
      </c>
      <c r="BF348" s="238">
        <f>IF(N348="snížená",J348,0)</f>
        <v>0</v>
      </c>
      <c r="BG348" s="238">
        <f>IF(N348="zákl. přenesená",J348,0)</f>
        <v>0</v>
      </c>
      <c r="BH348" s="238">
        <f>IF(N348="sníž. přenesená",J348,0)</f>
        <v>0</v>
      </c>
      <c r="BI348" s="238">
        <f>IF(N348="nulová",J348,0)</f>
        <v>0</v>
      </c>
      <c r="BJ348" s="17" t="s">
        <v>84</v>
      </c>
      <c r="BK348" s="238">
        <f>ROUND(I348*H348,2)</f>
        <v>0</v>
      </c>
      <c r="BL348" s="17" t="s">
        <v>178</v>
      </c>
      <c r="BM348" s="237" t="s">
        <v>1339</v>
      </c>
    </row>
    <row r="349" s="2" customFormat="1" ht="16.5" customHeight="1">
      <c r="A349" s="38"/>
      <c r="B349" s="39"/>
      <c r="C349" s="226" t="s">
        <v>76</v>
      </c>
      <c r="D349" s="226" t="s">
        <v>173</v>
      </c>
      <c r="E349" s="227" t="s">
        <v>2434</v>
      </c>
      <c r="F349" s="228" t="s">
        <v>2435</v>
      </c>
      <c r="G349" s="229" t="s">
        <v>536</v>
      </c>
      <c r="H349" s="230">
        <v>8</v>
      </c>
      <c r="I349" s="231"/>
      <c r="J349" s="232">
        <f>ROUND(I349*H349,2)</f>
        <v>0</v>
      </c>
      <c r="K349" s="228" t="s">
        <v>1999</v>
      </c>
      <c r="L349" s="44"/>
      <c r="M349" s="233" t="s">
        <v>1</v>
      </c>
      <c r="N349" s="234" t="s">
        <v>41</v>
      </c>
      <c r="O349" s="91"/>
      <c r="P349" s="235">
        <f>O349*H349</f>
        <v>0</v>
      </c>
      <c r="Q349" s="235">
        <v>0</v>
      </c>
      <c r="R349" s="235">
        <f>Q349*H349</f>
        <v>0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178</v>
      </c>
      <c r="AT349" s="237" t="s">
        <v>173</v>
      </c>
      <c r="AU349" s="237" t="s">
        <v>84</v>
      </c>
      <c r="AY349" s="17" t="s">
        <v>171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84</v>
      </c>
      <c r="BK349" s="238">
        <f>ROUND(I349*H349,2)</f>
        <v>0</v>
      </c>
      <c r="BL349" s="17" t="s">
        <v>178</v>
      </c>
      <c r="BM349" s="237" t="s">
        <v>1347</v>
      </c>
    </row>
    <row r="350" s="2" customFormat="1" ht="24.15" customHeight="1">
      <c r="A350" s="38"/>
      <c r="B350" s="39"/>
      <c r="C350" s="226" t="s">
        <v>76</v>
      </c>
      <c r="D350" s="226" t="s">
        <v>173</v>
      </c>
      <c r="E350" s="227" t="s">
        <v>2436</v>
      </c>
      <c r="F350" s="228" t="s">
        <v>2437</v>
      </c>
      <c r="G350" s="229" t="s">
        <v>536</v>
      </c>
      <c r="H350" s="230">
        <v>8</v>
      </c>
      <c r="I350" s="231"/>
      <c r="J350" s="232">
        <f>ROUND(I350*H350,2)</f>
        <v>0</v>
      </c>
      <c r="K350" s="228" t="s">
        <v>1999</v>
      </c>
      <c r="L350" s="44"/>
      <c r="M350" s="233" t="s">
        <v>1</v>
      </c>
      <c r="N350" s="234" t="s">
        <v>41</v>
      </c>
      <c r="O350" s="91"/>
      <c r="P350" s="235">
        <f>O350*H350</f>
        <v>0</v>
      </c>
      <c r="Q350" s="235">
        <v>0</v>
      </c>
      <c r="R350" s="235">
        <f>Q350*H350</f>
        <v>0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178</v>
      </c>
      <c r="AT350" s="237" t="s">
        <v>173</v>
      </c>
      <c r="AU350" s="237" t="s">
        <v>84</v>
      </c>
      <c r="AY350" s="17" t="s">
        <v>171</v>
      </c>
      <c r="BE350" s="238">
        <f>IF(N350="základní",J350,0)</f>
        <v>0</v>
      </c>
      <c r="BF350" s="238">
        <f>IF(N350="snížená",J350,0)</f>
        <v>0</v>
      </c>
      <c r="BG350" s="238">
        <f>IF(N350="zákl. přenesená",J350,0)</f>
        <v>0</v>
      </c>
      <c r="BH350" s="238">
        <f>IF(N350="sníž. přenesená",J350,0)</f>
        <v>0</v>
      </c>
      <c r="BI350" s="238">
        <f>IF(N350="nulová",J350,0)</f>
        <v>0</v>
      </c>
      <c r="BJ350" s="17" t="s">
        <v>84</v>
      </c>
      <c r="BK350" s="238">
        <f>ROUND(I350*H350,2)</f>
        <v>0</v>
      </c>
      <c r="BL350" s="17" t="s">
        <v>178</v>
      </c>
      <c r="BM350" s="237" t="s">
        <v>1351</v>
      </c>
    </row>
    <row r="351" s="2" customFormat="1" ht="16.5" customHeight="1">
      <c r="A351" s="38"/>
      <c r="B351" s="39"/>
      <c r="C351" s="226" t="s">
        <v>76</v>
      </c>
      <c r="D351" s="226" t="s">
        <v>173</v>
      </c>
      <c r="E351" s="227" t="s">
        <v>2438</v>
      </c>
      <c r="F351" s="228" t="s">
        <v>2439</v>
      </c>
      <c r="G351" s="229" t="s">
        <v>231</v>
      </c>
      <c r="H351" s="230">
        <v>0.20000000000000001</v>
      </c>
      <c r="I351" s="231"/>
      <c r="J351" s="232">
        <f>ROUND(I351*H351,2)</f>
        <v>0</v>
      </c>
      <c r="K351" s="228" t="s">
        <v>1999</v>
      </c>
      <c r="L351" s="44"/>
      <c r="M351" s="233" t="s">
        <v>1</v>
      </c>
      <c r="N351" s="234" t="s">
        <v>41</v>
      </c>
      <c r="O351" s="91"/>
      <c r="P351" s="235">
        <f>O351*H351</f>
        <v>0</v>
      </c>
      <c r="Q351" s="235">
        <v>0</v>
      </c>
      <c r="R351" s="235">
        <f>Q351*H351</f>
        <v>0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178</v>
      </c>
      <c r="AT351" s="237" t="s">
        <v>173</v>
      </c>
      <c r="AU351" s="237" t="s">
        <v>84</v>
      </c>
      <c r="AY351" s="17" t="s">
        <v>171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84</v>
      </c>
      <c r="BK351" s="238">
        <f>ROUND(I351*H351,2)</f>
        <v>0</v>
      </c>
      <c r="BL351" s="17" t="s">
        <v>178</v>
      </c>
      <c r="BM351" s="237" t="s">
        <v>1356</v>
      </c>
    </row>
    <row r="352" s="12" customFormat="1" ht="25.92" customHeight="1">
      <c r="A352" s="12"/>
      <c r="B352" s="210"/>
      <c r="C352" s="211"/>
      <c r="D352" s="212" t="s">
        <v>75</v>
      </c>
      <c r="E352" s="213" t="s">
        <v>1528</v>
      </c>
      <c r="F352" s="213" t="s">
        <v>2440</v>
      </c>
      <c r="G352" s="211"/>
      <c r="H352" s="211"/>
      <c r="I352" s="214"/>
      <c r="J352" s="215">
        <f>BK352</f>
        <v>0</v>
      </c>
      <c r="K352" s="211"/>
      <c r="L352" s="216"/>
      <c r="M352" s="217"/>
      <c r="N352" s="218"/>
      <c r="O352" s="218"/>
      <c r="P352" s="219">
        <f>SUM(P353:P358)</f>
        <v>0</v>
      </c>
      <c r="Q352" s="218"/>
      <c r="R352" s="219">
        <f>SUM(R353:R358)</f>
        <v>0</v>
      </c>
      <c r="S352" s="218"/>
      <c r="T352" s="220">
        <f>SUM(T353:T358)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21" t="s">
        <v>86</v>
      </c>
      <c r="AT352" s="222" t="s">
        <v>75</v>
      </c>
      <c r="AU352" s="222" t="s">
        <v>76</v>
      </c>
      <c r="AY352" s="221" t="s">
        <v>171</v>
      </c>
      <c r="BK352" s="223">
        <f>SUM(BK353:BK358)</f>
        <v>0</v>
      </c>
    </row>
    <row r="353" s="2" customFormat="1" ht="21.75" customHeight="1">
      <c r="A353" s="38"/>
      <c r="B353" s="39"/>
      <c r="C353" s="226" t="s">
        <v>76</v>
      </c>
      <c r="D353" s="226" t="s">
        <v>173</v>
      </c>
      <c r="E353" s="227" t="s">
        <v>2441</v>
      </c>
      <c r="F353" s="228" t="s">
        <v>2442</v>
      </c>
      <c r="G353" s="229" t="s">
        <v>1665</v>
      </c>
      <c r="H353" s="230">
        <v>73</v>
      </c>
      <c r="I353" s="231"/>
      <c r="J353" s="232">
        <f>ROUND(I353*H353,2)</f>
        <v>0</v>
      </c>
      <c r="K353" s="228" t="s">
        <v>1999</v>
      </c>
      <c r="L353" s="44"/>
      <c r="M353" s="233" t="s">
        <v>1</v>
      </c>
      <c r="N353" s="234" t="s">
        <v>41</v>
      </c>
      <c r="O353" s="91"/>
      <c r="P353" s="235">
        <f>O353*H353</f>
        <v>0</v>
      </c>
      <c r="Q353" s="235">
        <v>0</v>
      </c>
      <c r="R353" s="235">
        <f>Q353*H353</f>
        <v>0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227</v>
      </c>
      <c r="AT353" s="237" t="s">
        <v>173</v>
      </c>
      <c r="AU353" s="237" t="s">
        <v>84</v>
      </c>
      <c r="AY353" s="17" t="s">
        <v>171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84</v>
      </c>
      <c r="BK353" s="238">
        <f>ROUND(I353*H353,2)</f>
        <v>0</v>
      </c>
      <c r="BL353" s="17" t="s">
        <v>227</v>
      </c>
      <c r="BM353" s="237" t="s">
        <v>1362</v>
      </c>
    </row>
    <row r="354" s="2" customFormat="1" ht="44.25" customHeight="1">
      <c r="A354" s="38"/>
      <c r="B354" s="39"/>
      <c r="C354" s="226" t="s">
        <v>76</v>
      </c>
      <c r="D354" s="226" t="s">
        <v>173</v>
      </c>
      <c r="E354" s="227" t="s">
        <v>2443</v>
      </c>
      <c r="F354" s="228" t="s">
        <v>2444</v>
      </c>
      <c r="G354" s="229" t="s">
        <v>536</v>
      </c>
      <c r="H354" s="230">
        <v>14</v>
      </c>
      <c r="I354" s="231"/>
      <c r="J354" s="232">
        <f>ROUND(I354*H354,2)</f>
        <v>0</v>
      </c>
      <c r="K354" s="228" t="s">
        <v>1999</v>
      </c>
      <c r="L354" s="44"/>
      <c r="M354" s="233" t="s">
        <v>1</v>
      </c>
      <c r="N354" s="234" t="s">
        <v>41</v>
      </c>
      <c r="O354" s="91"/>
      <c r="P354" s="235">
        <f>O354*H354</f>
        <v>0</v>
      </c>
      <c r="Q354" s="235">
        <v>0</v>
      </c>
      <c r="R354" s="235">
        <f>Q354*H354</f>
        <v>0</v>
      </c>
      <c r="S354" s="235">
        <v>0</v>
      </c>
      <c r="T354" s="23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7" t="s">
        <v>227</v>
      </c>
      <c r="AT354" s="237" t="s">
        <v>173</v>
      </c>
      <c r="AU354" s="237" t="s">
        <v>84</v>
      </c>
      <c r="AY354" s="17" t="s">
        <v>171</v>
      </c>
      <c r="BE354" s="238">
        <f>IF(N354="základní",J354,0)</f>
        <v>0</v>
      </c>
      <c r="BF354" s="238">
        <f>IF(N354="snížená",J354,0)</f>
        <v>0</v>
      </c>
      <c r="BG354" s="238">
        <f>IF(N354="zákl. přenesená",J354,0)</f>
        <v>0</v>
      </c>
      <c r="BH354" s="238">
        <f>IF(N354="sníž. přenesená",J354,0)</f>
        <v>0</v>
      </c>
      <c r="BI354" s="238">
        <f>IF(N354="nulová",J354,0)</f>
        <v>0</v>
      </c>
      <c r="BJ354" s="17" t="s">
        <v>84</v>
      </c>
      <c r="BK354" s="238">
        <f>ROUND(I354*H354,2)</f>
        <v>0</v>
      </c>
      <c r="BL354" s="17" t="s">
        <v>227</v>
      </c>
      <c r="BM354" s="237" t="s">
        <v>1366</v>
      </c>
    </row>
    <row r="355" s="2" customFormat="1" ht="24.15" customHeight="1">
      <c r="A355" s="38"/>
      <c r="B355" s="39"/>
      <c r="C355" s="226" t="s">
        <v>76</v>
      </c>
      <c r="D355" s="226" t="s">
        <v>173</v>
      </c>
      <c r="E355" s="227" t="s">
        <v>2445</v>
      </c>
      <c r="F355" s="228" t="s">
        <v>2446</v>
      </c>
      <c r="G355" s="229" t="s">
        <v>536</v>
      </c>
      <c r="H355" s="230">
        <v>3</v>
      </c>
      <c r="I355" s="231"/>
      <c r="J355" s="232">
        <f>ROUND(I355*H355,2)</f>
        <v>0</v>
      </c>
      <c r="K355" s="228" t="s">
        <v>1999</v>
      </c>
      <c r="L355" s="44"/>
      <c r="M355" s="233" t="s">
        <v>1</v>
      </c>
      <c r="N355" s="234" t="s">
        <v>41</v>
      </c>
      <c r="O355" s="91"/>
      <c r="P355" s="235">
        <f>O355*H355</f>
        <v>0</v>
      </c>
      <c r="Q355" s="235">
        <v>0</v>
      </c>
      <c r="R355" s="235">
        <f>Q355*H355</f>
        <v>0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227</v>
      </c>
      <c r="AT355" s="237" t="s">
        <v>173</v>
      </c>
      <c r="AU355" s="237" t="s">
        <v>84</v>
      </c>
      <c r="AY355" s="17" t="s">
        <v>171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84</v>
      </c>
      <c r="BK355" s="238">
        <f>ROUND(I355*H355,2)</f>
        <v>0</v>
      </c>
      <c r="BL355" s="17" t="s">
        <v>227</v>
      </c>
      <c r="BM355" s="237" t="s">
        <v>2447</v>
      </c>
    </row>
    <row r="356" s="2" customFormat="1" ht="24.15" customHeight="1">
      <c r="A356" s="38"/>
      <c r="B356" s="39"/>
      <c r="C356" s="226" t="s">
        <v>76</v>
      </c>
      <c r="D356" s="226" t="s">
        <v>173</v>
      </c>
      <c r="E356" s="227" t="s">
        <v>2448</v>
      </c>
      <c r="F356" s="228" t="s">
        <v>2449</v>
      </c>
      <c r="G356" s="229" t="s">
        <v>536</v>
      </c>
      <c r="H356" s="230">
        <v>6</v>
      </c>
      <c r="I356" s="231"/>
      <c r="J356" s="232">
        <f>ROUND(I356*H356,2)</f>
        <v>0</v>
      </c>
      <c r="K356" s="228" t="s">
        <v>1999</v>
      </c>
      <c r="L356" s="44"/>
      <c r="M356" s="233" t="s">
        <v>1</v>
      </c>
      <c r="N356" s="234" t="s">
        <v>41</v>
      </c>
      <c r="O356" s="91"/>
      <c r="P356" s="235">
        <f>O356*H356</f>
        <v>0</v>
      </c>
      <c r="Q356" s="235">
        <v>0</v>
      </c>
      <c r="R356" s="235">
        <f>Q356*H356</f>
        <v>0</v>
      </c>
      <c r="S356" s="235">
        <v>0</v>
      </c>
      <c r="T356" s="23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7" t="s">
        <v>227</v>
      </c>
      <c r="AT356" s="237" t="s">
        <v>173</v>
      </c>
      <c r="AU356" s="237" t="s">
        <v>84</v>
      </c>
      <c r="AY356" s="17" t="s">
        <v>171</v>
      </c>
      <c r="BE356" s="238">
        <f>IF(N356="základní",J356,0)</f>
        <v>0</v>
      </c>
      <c r="BF356" s="238">
        <f>IF(N356="snížená",J356,0)</f>
        <v>0</v>
      </c>
      <c r="BG356" s="238">
        <f>IF(N356="zákl. přenesená",J356,0)</f>
        <v>0</v>
      </c>
      <c r="BH356" s="238">
        <f>IF(N356="sníž. přenesená",J356,0)</f>
        <v>0</v>
      </c>
      <c r="BI356" s="238">
        <f>IF(N356="nulová",J356,0)</f>
        <v>0</v>
      </c>
      <c r="BJ356" s="17" t="s">
        <v>84</v>
      </c>
      <c r="BK356" s="238">
        <f>ROUND(I356*H356,2)</f>
        <v>0</v>
      </c>
      <c r="BL356" s="17" t="s">
        <v>227</v>
      </c>
      <c r="BM356" s="237" t="s">
        <v>1369</v>
      </c>
    </row>
    <row r="357" s="2" customFormat="1" ht="24.15" customHeight="1">
      <c r="A357" s="38"/>
      <c r="B357" s="39"/>
      <c r="C357" s="226" t="s">
        <v>76</v>
      </c>
      <c r="D357" s="226" t="s">
        <v>173</v>
      </c>
      <c r="E357" s="227" t="s">
        <v>2450</v>
      </c>
      <c r="F357" s="228" t="s">
        <v>2451</v>
      </c>
      <c r="G357" s="229" t="s">
        <v>536</v>
      </c>
      <c r="H357" s="230">
        <v>16</v>
      </c>
      <c r="I357" s="231"/>
      <c r="J357" s="232">
        <f>ROUND(I357*H357,2)</f>
        <v>0</v>
      </c>
      <c r="K357" s="228" t="s">
        <v>1999</v>
      </c>
      <c r="L357" s="44"/>
      <c r="M357" s="233" t="s">
        <v>1</v>
      </c>
      <c r="N357" s="234" t="s">
        <v>41</v>
      </c>
      <c r="O357" s="91"/>
      <c r="P357" s="235">
        <f>O357*H357</f>
        <v>0</v>
      </c>
      <c r="Q357" s="235">
        <v>0</v>
      </c>
      <c r="R357" s="235">
        <f>Q357*H357</f>
        <v>0</v>
      </c>
      <c r="S357" s="235">
        <v>0</v>
      </c>
      <c r="T357" s="23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7" t="s">
        <v>227</v>
      </c>
      <c r="AT357" s="237" t="s">
        <v>173</v>
      </c>
      <c r="AU357" s="237" t="s">
        <v>84</v>
      </c>
      <c r="AY357" s="17" t="s">
        <v>171</v>
      </c>
      <c r="BE357" s="238">
        <f>IF(N357="základní",J357,0)</f>
        <v>0</v>
      </c>
      <c r="BF357" s="238">
        <f>IF(N357="snížená",J357,0)</f>
        <v>0</v>
      </c>
      <c r="BG357" s="238">
        <f>IF(N357="zákl. přenesená",J357,0)</f>
        <v>0</v>
      </c>
      <c r="BH357" s="238">
        <f>IF(N357="sníž. přenesená",J357,0)</f>
        <v>0</v>
      </c>
      <c r="BI357" s="238">
        <f>IF(N357="nulová",J357,0)</f>
        <v>0</v>
      </c>
      <c r="BJ357" s="17" t="s">
        <v>84</v>
      </c>
      <c r="BK357" s="238">
        <f>ROUND(I357*H357,2)</f>
        <v>0</v>
      </c>
      <c r="BL357" s="17" t="s">
        <v>227</v>
      </c>
      <c r="BM357" s="237" t="s">
        <v>1374</v>
      </c>
    </row>
    <row r="358" s="2" customFormat="1" ht="24.15" customHeight="1">
      <c r="A358" s="38"/>
      <c r="B358" s="39"/>
      <c r="C358" s="226" t="s">
        <v>76</v>
      </c>
      <c r="D358" s="226" t="s">
        <v>173</v>
      </c>
      <c r="E358" s="227" t="s">
        <v>2452</v>
      </c>
      <c r="F358" s="228" t="s">
        <v>2453</v>
      </c>
      <c r="G358" s="229" t="s">
        <v>231</v>
      </c>
      <c r="H358" s="230">
        <v>0.072999999999999995</v>
      </c>
      <c r="I358" s="231"/>
      <c r="J358" s="232">
        <f>ROUND(I358*H358,2)</f>
        <v>0</v>
      </c>
      <c r="K358" s="228" t="s">
        <v>1999</v>
      </c>
      <c r="L358" s="44"/>
      <c r="M358" s="293" t="s">
        <v>1</v>
      </c>
      <c r="N358" s="294" t="s">
        <v>41</v>
      </c>
      <c r="O358" s="291"/>
      <c r="P358" s="295">
        <f>O358*H358</f>
        <v>0</v>
      </c>
      <c r="Q358" s="295">
        <v>0</v>
      </c>
      <c r="R358" s="295">
        <f>Q358*H358</f>
        <v>0</v>
      </c>
      <c r="S358" s="295">
        <v>0</v>
      </c>
      <c r="T358" s="29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227</v>
      </c>
      <c r="AT358" s="237" t="s">
        <v>173</v>
      </c>
      <c r="AU358" s="237" t="s">
        <v>84</v>
      </c>
      <c r="AY358" s="17" t="s">
        <v>171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84</v>
      </c>
      <c r="BK358" s="238">
        <f>ROUND(I358*H358,2)</f>
        <v>0</v>
      </c>
      <c r="BL358" s="17" t="s">
        <v>227</v>
      </c>
      <c r="BM358" s="237" t="s">
        <v>1377</v>
      </c>
    </row>
    <row r="359" s="2" customFormat="1" ht="6.96" customHeight="1">
      <c r="A359" s="38"/>
      <c r="B359" s="66"/>
      <c r="C359" s="67"/>
      <c r="D359" s="67"/>
      <c r="E359" s="67"/>
      <c r="F359" s="67"/>
      <c r="G359" s="67"/>
      <c r="H359" s="67"/>
      <c r="I359" s="67"/>
      <c r="J359" s="67"/>
      <c r="K359" s="67"/>
      <c r="L359" s="44"/>
      <c r="M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</row>
  </sheetData>
  <sheetProtection sheet="1" autoFilter="0" formatColumns="0" formatRows="0" objects="1" scenarios="1" spinCount="100000" saltValue="Vm7v6YjvKyjf56en7DT2NQhIuskGXYfv487e18l3NDzAch3t/ajOW6CHWatMj4853oQexcGefdxj0iuQC5kvUA==" hashValue="Smv4pCHdd3/hwwSSzwVQt1iqrLQT+p0uanvm9OAzgjRb5DJHQowUGXhJzhJLHrCm3AKCIENpV19RXtlF1Nlokw==" algorithmName="SHA-512" password="CC35"/>
  <autoFilter ref="C127:K35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2454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24. 4. 2025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>00266027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Litvínov</v>
      </c>
      <c r="F15" s="38"/>
      <c r="G15" s="38"/>
      <c r="H15" s="38"/>
      <c r="I15" s="150" t="s">
        <v>28</v>
      </c>
      <c r="J15" s="141" t="str">
        <f>IF('Rekapitulace stavby'!AN11="","",'Rekapitulace stavby'!AN11)</f>
        <v>CZ00266027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ROUND((SUM(BE125:BE215)),  2)</f>
        <v>0</v>
      </c>
      <c r="G33" s="38"/>
      <c r="H33" s="38"/>
      <c r="I33" s="164">
        <v>0.20999999999999999</v>
      </c>
      <c r="J33" s="163">
        <f>ROUND(((SUM(BE125:BE215))*I33),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ROUND((SUM(BF125:BF215)),  2)</f>
        <v>0</v>
      </c>
      <c r="G34" s="38"/>
      <c r="H34" s="38"/>
      <c r="I34" s="164">
        <v>0.12</v>
      </c>
      <c r="J34" s="163">
        <f>ROUND(((SUM(BF125:BF215))*I34),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ROUND((SUM(BG125:BG215)),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ROUND((SUM(BH125:BH215)),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ROUND((SUM(BI125:BI215)),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Objekt6 -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9" customFormat="1" ht="24.96" customHeight="1">
      <c r="A97" s="9"/>
      <c r="B97" s="188"/>
      <c r="C97" s="189"/>
      <c r="D97" s="190" t="s">
        <v>2455</v>
      </c>
      <c r="E97" s="191"/>
      <c r="F97" s="191"/>
      <c r="G97" s="191"/>
      <c r="H97" s="191"/>
      <c r="I97" s="191"/>
      <c r="J97" s="192">
        <f>J126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8"/>
      <c r="C98" s="189"/>
      <c r="D98" s="190" t="s">
        <v>2456</v>
      </c>
      <c r="E98" s="191"/>
      <c r="F98" s="191"/>
      <c r="G98" s="191"/>
      <c r="H98" s="191"/>
      <c r="I98" s="191"/>
      <c r="J98" s="192">
        <f>J132</f>
        <v>0</v>
      </c>
      <c r="K98" s="189"/>
      <c r="L98" s="19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8"/>
      <c r="C99" s="189"/>
      <c r="D99" s="190" t="s">
        <v>2457</v>
      </c>
      <c r="E99" s="191"/>
      <c r="F99" s="191"/>
      <c r="G99" s="191"/>
      <c r="H99" s="191"/>
      <c r="I99" s="191"/>
      <c r="J99" s="192">
        <f>J137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2458</v>
      </c>
      <c r="E100" s="191"/>
      <c r="F100" s="191"/>
      <c r="G100" s="191"/>
      <c r="H100" s="191"/>
      <c r="I100" s="191"/>
      <c r="J100" s="192">
        <f>J147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8"/>
      <c r="C101" s="189"/>
      <c r="D101" s="190" t="s">
        <v>2459</v>
      </c>
      <c r="E101" s="191"/>
      <c r="F101" s="191"/>
      <c r="G101" s="191"/>
      <c r="H101" s="191"/>
      <c r="I101" s="191"/>
      <c r="J101" s="192">
        <f>J164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8"/>
      <c r="C102" s="189"/>
      <c r="D102" s="190" t="s">
        <v>2460</v>
      </c>
      <c r="E102" s="191"/>
      <c r="F102" s="191"/>
      <c r="G102" s="191"/>
      <c r="H102" s="191"/>
      <c r="I102" s="191"/>
      <c r="J102" s="192">
        <f>J189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8"/>
      <c r="C103" s="189"/>
      <c r="D103" s="190" t="s">
        <v>2461</v>
      </c>
      <c r="E103" s="191"/>
      <c r="F103" s="191"/>
      <c r="G103" s="191"/>
      <c r="H103" s="191"/>
      <c r="I103" s="191"/>
      <c r="J103" s="192">
        <f>J210</f>
        <v>0</v>
      </c>
      <c r="K103" s="189"/>
      <c r="L103" s="19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8"/>
      <c r="C104" s="189"/>
      <c r="D104" s="190" t="s">
        <v>2462</v>
      </c>
      <c r="E104" s="191"/>
      <c r="F104" s="191"/>
      <c r="G104" s="191"/>
      <c r="H104" s="191"/>
      <c r="I104" s="191"/>
      <c r="J104" s="192">
        <f>J213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4"/>
      <c r="C105" s="133"/>
      <c r="D105" s="195" t="s">
        <v>2463</v>
      </c>
      <c r="E105" s="196"/>
      <c r="F105" s="196"/>
      <c r="G105" s="196"/>
      <c r="H105" s="196"/>
      <c r="I105" s="196"/>
      <c r="J105" s="197">
        <f>J214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156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Adaptace MěÚ Litvínov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119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Objekt6 - Vytápění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24. 4. 2025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Litvínov</v>
      </c>
      <c r="G121" s="40"/>
      <c r="H121" s="40"/>
      <c r="I121" s="32" t="s">
        <v>32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30</v>
      </c>
      <c r="D122" s="40"/>
      <c r="E122" s="40"/>
      <c r="F122" s="27" t="str">
        <f>IF(E18="","",E18)</f>
        <v>Vyplň údaj</v>
      </c>
      <c r="G122" s="40"/>
      <c r="H122" s="40"/>
      <c r="I122" s="32" t="s">
        <v>34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157</v>
      </c>
      <c r="D124" s="202" t="s">
        <v>61</v>
      </c>
      <c r="E124" s="202" t="s">
        <v>57</v>
      </c>
      <c r="F124" s="202" t="s">
        <v>58</v>
      </c>
      <c r="G124" s="202" t="s">
        <v>158</v>
      </c>
      <c r="H124" s="202" t="s">
        <v>159</v>
      </c>
      <c r="I124" s="202" t="s">
        <v>160</v>
      </c>
      <c r="J124" s="202" t="s">
        <v>123</v>
      </c>
      <c r="K124" s="203" t="s">
        <v>161</v>
      </c>
      <c r="L124" s="204"/>
      <c r="M124" s="100" t="s">
        <v>1</v>
      </c>
      <c r="N124" s="101" t="s">
        <v>40</v>
      </c>
      <c r="O124" s="101" t="s">
        <v>162</v>
      </c>
      <c r="P124" s="101" t="s">
        <v>163</v>
      </c>
      <c r="Q124" s="101" t="s">
        <v>164</v>
      </c>
      <c r="R124" s="101" t="s">
        <v>165</v>
      </c>
      <c r="S124" s="101" t="s">
        <v>166</v>
      </c>
      <c r="T124" s="102" t="s">
        <v>167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168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P126+P132+P137+P147+P164+P189+P210+P213</f>
        <v>0</v>
      </c>
      <c r="Q125" s="104"/>
      <c r="R125" s="207">
        <f>R126+R132+R137+R147+R164+R189+R210+R213</f>
        <v>0</v>
      </c>
      <c r="S125" s="104"/>
      <c r="T125" s="208">
        <f>T126+T132+T137+T147+T164+T189+T210+T213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125</v>
      </c>
      <c r="BK125" s="209">
        <f>BK126+BK132+BK137+BK147+BK164+BK189+BK210+BK213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2464</v>
      </c>
      <c r="F126" s="213" t="s">
        <v>2465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SUM(P127:P131)</f>
        <v>0</v>
      </c>
      <c r="Q126" s="218"/>
      <c r="R126" s="219">
        <f>SUM(R127:R131)</f>
        <v>0</v>
      </c>
      <c r="S126" s="218"/>
      <c r="T126" s="220">
        <f>SUM(T127:T131)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86</v>
      </c>
      <c r="AT126" s="222" t="s">
        <v>75</v>
      </c>
      <c r="AU126" s="222" t="s">
        <v>76</v>
      </c>
      <c r="AY126" s="221" t="s">
        <v>171</v>
      </c>
      <c r="BK126" s="223">
        <f>SUM(BK127:BK131)</f>
        <v>0</v>
      </c>
    </row>
    <row r="127" s="2" customFormat="1" ht="24.15" customHeight="1">
      <c r="A127" s="38"/>
      <c r="B127" s="39"/>
      <c r="C127" s="226" t="s">
        <v>84</v>
      </c>
      <c r="D127" s="226" t="s">
        <v>173</v>
      </c>
      <c r="E127" s="227" t="s">
        <v>2466</v>
      </c>
      <c r="F127" s="228" t="s">
        <v>2467</v>
      </c>
      <c r="G127" s="229" t="s">
        <v>486</v>
      </c>
      <c r="H127" s="230">
        <v>190</v>
      </c>
      <c r="I127" s="231"/>
      <c r="J127" s="232">
        <f>ROUND(I127*H127,2)</f>
        <v>0</v>
      </c>
      <c r="K127" s="228" t="s">
        <v>2468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227</v>
      </c>
      <c r="AT127" s="237" t="s">
        <v>173</v>
      </c>
      <c r="AU127" s="237" t="s">
        <v>84</v>
      </c>
      <c r="AY127" s="17" t="s">
        <v>171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84</v>
      </c>
      <c r="BK127" s="238">
        <f>ROUND(I127*H127,2)</f>
        <v>0</v>
      </c>
      <c r="BL127" s="17" t="s">
        <v>227</v>
      </c>
      <c r="BM127" s="237" t="s">
        <v>86</v>
      </c>
    </row>
    <row r="128" s="2" customFormat="1" ht="24.15" customHeight="1">
      <c r="A128" s="38"/>
      <c r="B128" s="39"/>
      <c r="C128" s="226" t="s">
        <v>86</v>
      </c>
      <c r="D128" s="226" t="s">
        <v>173</v>
      </c>
      <c r="E128" s="227" t="s">
        <v>2469</v>
      </c>
      <c r="F128" s="228" t="s">
        <v>2470</v>
      </c>
      <c r="G128" s="229" t="s">
        <v>486</v>
      </c>
      <c r="H128" s="230">
        <v>40</v>
      </c>
      <c r="I128" s="231"/>
      <c r="J128" s="232">
        <f>ROUND(I128*H128,2)</f>
        <v>0</v>
      </c>
      <c r="K128" s="228" t="s">
        <v>2468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227</v>
      </c>
      <c r="AT128" s="237" t="s">
        <v>173</v>
      </c>
      <c r="AU128" s="237" t="s">
        <v>84</v>
      </c>
      <c r="AY128" s="17" t="s">
        <v>171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84</v>
      </c>
      <c r="BK128" s="238">
        <f>ROUND(I128*H128,2)</f>
        <v>0</v>
      </c>
      <c r="BL128" s="17" t="s">
        <v>227</v>
      </c>
      <c r="BM128" s="237" t="s">
        <v>178</v>
      </c>
    </row>
    <row r="129" s="2" customFormat="1" ht="24.15" customHeight="1">
      <c r="A129" s="38"/>
      <c r="B129" s="39"/>
      <c r="C129" s="226" t="s">
        <v>190</v>
      </c>
      <c r="D129" s="226" t="s">
        <v>173</v>
      </c>
      <c r="E129" s="227" t="s">
        <v>2471</v>
      </c>
      <c r="F129" s="228" t="s">
        <v>2472</v>
      </c>
      <c r="G129" s="229" t="s">
        <v>486</v>
      </c>
      <c r="H129" s="230">
        <v>100</v>
      </c>
      <c r="I129" s="231"/>
      <c r="J129" s="232">
        <f>ROUND(I129*H129,2)</f>
        <v>0</v>
      </c>
      <c r="K129" s="228" t="s">
        <v>2468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227</v>
      </c>
      <c r="AT129" s="237" t="s">
        <v>173</v>
      </c>
      <c r="AU129" s="237" t="s">
        <v>84</v>
      </c>
      <c r="AY129" s="17" t="s">
        <v>171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84</v>
      </c>
      <c r="BK129" s="238">
        <f>ROUND(I129*H129,2)</f>
        <v>0</v>
      </c>
      <c r="BL129" s="17" t="s">
        <v>227</v>
      </c>
      <c r="BM129" s="237" t="s">
        <v>193</v>
      </c>
    </row>
    <row r="130" s="2" customFormat="1" ht="24.15" customHeight="1">
      <c r="A130" s="38"/>
      <c r="B130" s="39"/>
      <c r="C130" s="226" t="s">
        <v>178</v>
      </c>
      <c r="D130" s="226" t="s">
        <v>173</v>
      </c>
      <c r="E130" s="227" t="s">
        <v>2473</v>
      </c>
      <c r="F130" s="228" t="s">
        <v>2474</v>
      </c>
      <c r="G130" s="229" t="s">
        <v>486</v>
      </c>
      <c r="H130" s="230">
        <v>270</v>
      </c>
      <c r="I130" s="231"/>
      <c r="J130" s="232">
        <f>ROUND(I130*H130,2)</f>
        <v>0</v>
      </c>
      <c r="K130" s="228" t="s">
        <v>2468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227</v>
      </c>
      <c r="AT130" s="237" t="s">
        <v>173</v>
      </c>
      <c r="AU130" s="237" t="s">
        <v>84</v>
      </c>
      <c r="AY130" s="17" t="s">
        <v>171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84</v>
      </c>
      <c r="BK130" s="238">
        <f>ROUND(I130*H130,2)</f>
        <v>0</v>
      </c>
      <c r="BL130" s="17" t="s">
        <v>227</v>
      </c>
      <c r="BM130" s="237" t="s">
        <v>205</v>
      </c>
    </row>
    <row r="131" s="2" customFormat="1" ht="21.75" customHeight="1">
      <c r="A131" s="38"/>
      <c r="B131" s="39"/>
      <c r="C131" s="226" t="s">
        <v>202</v>
      </c>
      <c r="D131" s="226" t="s">
        <v>173</v>
      </c>
      <c r="E131" s="227" t="s">
        <v>2475</v>
      </c>
      <c r="F131" s="228" t="s">
        <v>2476</v>
      </c>
      <c r="G131" s="229" t="s">
        <v>231</v>
      </c>
      <c r="H131" s="230">
        <v>0.017999999999999999</v>
      </c>
      <c r="I131" s="231"/>
      <c r="J131" s="232">
        <f>ROUND(I131*H131,2)</f>
        <v>0</v>
      </c>
      <c r="K131" s="228" t="s">
        <v>2468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227</v>
      </c>
      <c r="AT131" s="237" t="s">
        <v>173</v>
      </c>
      <c r="AU131" s="237" t="s">
        <v>84</v>
      </c>
      <c r="AY131" s="17" t="s">
        <v>171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84</v>
      </c>
      <c r="BK131" s="238">
        <f>ROUND(I131*H131,2)</f>
        <v>0</v>
      </c>
      <c r="BL131" s="17" t="s">
        <v>227</v>
      </c>
      <c r="BM131" s="237" t="s">
        <v>212</v>
      </c>
    </row>
    <row r="132" s="12" customFormat="1" ht="25.92" customHeight="1">
      <c r="A132" s="12"/>
      <c r="B132" s="210"/>
      <c r="C132" s="211"/>
      <c r="D132" s="212" t="s">
        <v>75</v>
      </c>
      <c r="E132" s="213" t="s">
        <v>2477</v>
      </c>
      <c r="F132" s="213" t="s">
        <v>2478</v>
      </c>
      <c r="G132" s="211"/>
      <c r="H132" s="211"/>
      <c r="I132" s="214"/>
      <c r="J132" s="215">
        <f>BK132</f>
        <v>0</v>
      </c>
      <c r="K132" s="211"/>
      <c r="L132" s="216"/>
      <c r="M132" s="217"/>
      <c r="N132" s="218"/>
      <c r="O132" s="218"/>
      <c r="P132" s="219">
        <f>SUM(P133:P136)</f>
        <v>0</v>
      </c>
      <c r="Q132" s="218"/>
      <c r="R132" s="219">
        <f>SUM(R133:R136)</f>
        <v>0</v>
      </c>
      <c r="S132" s="218"/>
      <c r="T132" s="220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86</v>
      </c>
      <c r="AT132" s="222" t="s">
        <v>75</v>
      </c>
      <c r="AU132" s="222" t="s">
        <v>76</v>
      </c>
      <c r="AY132" s="221" t="s">
        <v>171</v>
      </c>
      <c r="BK132" s="223">
        <f>SUM(BK133:BK136)</f>
        <v>0</v>
      </c>
    </row>
    <row r="133" s="2" customFormat="1" ht="24.15" customHeight="1">
      <c r="A133" s="38"/>
      <c r="B133" s="39"/>
      <c r="C133" s="226" t="s">
        <v>193</v>
      </c>
      <c r="D133" s="226" t="s">
        <v>173</v>
      </c>
      <c r="E133" s="227" t="s">
        <v>2479</v>
      </c>
      <c r="F133" s="228" t="s">
        <v>2480</v>
      </c>
      <c r="G133" s="229" t="s">
        <v>976</v>
      </c>
      <c r="H133" s="230">
        <v>16</v>
      </c>
      <c r="I133" s="231"/>
      <c r="J133" s="232">
        <f>ROUND(I133*H133,2)</f>
        <v>0</v>
      </c>
      <c r="K133" s="228" t="s">
        <v>2468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227</v>
      </c>
      <c r="AT133" s="237" t="s">
        <v>173</v>
      </c>
      <c r="AU133" s="237" t="s">
        <v>84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84</v>
      </c>
      <c r="BK133" s="238">
        <f>ROUND(I133*H133,2)</f>
        <v>0</v>
      </c>
      <c r="BL133" s="17" t="s">
        <v>227</v>
      </c>
      <c r="BM133" s="237" t="s">
        <v>8</v>
      </c>
    </row>
    <row r="134" s="2" customFormat="1" ht="24.15" customHeight="1">
      <c r="A134" s="38"/>
      <c r="B134" s="39"/>
      <c r="C134" s="226" t="s">
        <v>214</v>
      </c>
      <c r="D134" s="226" t="s">
        <v>173</v>
      </c>
      <c r="E134" s="227" t="s">
        <v>2481</v>
      </c>
      <c r="F134" s="228" t="s">
        <v>2482</v>
      </c>
      <c r="G134" s="229" t="s">
        <v>976</v>
      </c>
      <c r="H134" s="230">
        <v>1</v>
      </c>
      <c r="I134" s="231"/>
      <c r="J134" s="232">
        <f>ROUND(I134*H134,2)</f>
        <v>0</v>
      </c>
      <c r="K134" s="228" t="s">
        <v>2468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227</v>
      </c>
      <c r="AT134" s="237" t="s">
        <v>173</v>
      </c>
      <c r="AU134" s="237" t="s">
        <v>84</v>
      </c>
      <c r="AY134" s="17" t="s">
        <v>171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84</v>
      </c>
      <c r="BK134" s="238">
        <f>ROUND(I134*H134,2)</f>
        <v>0</v>
      </c>
      <c r="BL134" s="17" t="s">
        <v>227</v>
      </c>
      <c r="BM134" s="237" t="s">
        <v>221</v>
      </c>
    </row>
    <row r="135" s="2" customFormat="1" ht="16.5" customHeight="1">
      <c r="A135" s="38"/>
      <c r="B135" s="39"/>
      <c r="C135" s="267" t="s">
        <v>205</v>
      </c>
      <c r="D135" s="267" t="s">
        <v>304</v>
      </c>
      <c r="E135" s="268" t="s">
        <v>2483</v>
      </c>
      <c r="F135" s="269" t="s">
        <v>2484</v>
      </c>
      <c r="G135" s="270" t="s">
        <v>536</v>
      </c>
      <c r="H135" s="271">
        <v>1</v>
      </c>
      <c r="I135" s="272"/>
      <c r="J135" s="273">
        <f>ROUND(I135*H135,2)</f>
        <v>0</v>
      </c>
      <c r="K135" s="269" t="s">
        <v>2468</v>
      </c>
      <c r="L135" s="274"/>
      <c r="M135" s="275" t="s">
        <v>1</v>
      </c>
      <c r="N135" s="276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271</v>
      </c>
      <c r="AT135" s="237" t="s">
        <v>304</v>
      </c>
      <c r="AU135" s="237" t="s">
        <v>84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84</v>
      </c>
      <c r="BK135" s="238">
        <f>ROUND(I135*H135,2)</f>
        <v>0</v>
      </c>
      <c r="BL135" s="17" t="s">
        <v>227</v>
      </c>
      <c r="BM135" s="237" t="s">
        <v>227</v>
      </c>
    </row>
    <row r="136" s="2" customFormat="1" ht="16.5" customHeight="1">
      <c r="A136" s="38"/>
      <c r="B136" s="39"/>
      <c r="C136" s="226" t="s">
        <v>224</v>
      </c>
      <c r="D136" s="226" t="s">
        <v>173</v>
      </c>
      <c r="E136" s="227" t="s">
        <v>2485</v>
      </c>
      <c r="F136" s="228" t="s">
        <v>2486</v>
      </c>
      <c r="G136" s="229" t="s">
        <v>231</v>
      </c>
      <c r="H136" s="230">
        <v>0.017999999999999999</v>
      </c>
      <c r="I136" s="231"/>
      <c r="J136" s="232">
        <f>ROUND(I136*H136,2)</f>
        <v>0</v>
      </c>
      <c r="K136" s="228" t="s">
        <v>2468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227</v>
      </c>
      <c r="AT136" s="237" t="s">
        <v>173</v>
      </c>
      <c r="AU136" s="237" t="s">
        <v>84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84</v>
      </c>
      <c r="BK136" s="238">
        <f>ROUND(I136*H136,2)</f>
        <v>0</v>
      </c>
      <c r="BL136" s="17" t="s">
        <v>227</v>
      </c>
      <c r="BM136" s="237" t="s">
        <v>232</v>
      </c>
    </row>
    <row r="137" s="12" customFormat="1" ht="25.92" customHeight="1">
      <c r="A137" s="12"/>
      <c r="B137" s="210"/>
      <c r="C137" s="211"/>
      <c r="D137" s="212" t="s">
        <v>75</v>
      </c>
      <c r="E137" s="213" t="s">
        <v>2487</v>
      </c>
      <c r="F137" s="213" t="s">
        <v>2488</v>
      </c>
      <c r="G137" s="211"/>
      <c r="H137" s="211"/>
      <c r="I137" s="214"/>
      <c r="J137" s="215">
        <f>BK137</f>
        <v>0</v>
      </c>
      <c r="K137" s="211"/>
      <c r="L137" s="216"/>
      <c r="M137" s="217"/>
      <c r="N137" s="218"/>
      <c r="O137" s="218"/>
      <c r="P137" s="219">
        <f>SUM(P138:P146)</f>
        <v>0</v>
      </c>
      <c r="Q137" s="218"/>
      <c r="R137" s="219">
        <f>SUM(R138:R146)</f>
        <v>0</v>
      </c>
      <c r="S137" s="218"/>
      <c r="T137" s="220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86</v>
      </c>
      <c r="AT137" s="222" t="s">
        <v>75</v>
      </c>
      <c r="AU137" s="222" t="s">
        <v>76</v>
      </c>
      <c r="AY137" s="221" t="s">
        <v>171</v>
      </c>
      <c r="BK137" s="223">
        <f>SUM(BK138:BK146)</f>
        <v>0</v>
      </c>
    </row>
    <row r="138" s="2" customFormat="1" ht="21.75" customHeight="1">
      <c r="A138" s="38"/>
      <c r="B138" s="39"/>
      <c r="C138" s="226" t="s">
        <v>212</v>
      </c>
      <c r="D138" s="226" t="s">
        <v>173</v>
      </c>
      <c r="E138" s="227" t="s">
        <v>2489</v>
      </c>
      <c r="F138" s="228" t="s">
        <v>2490</v>
      </c>
      <c r="G138" s="229" t="s">
        <v>486</v>
      </c>
      <c r="H138" s="230">
        <v>580</v>
      </c>
      <c r="I138" s="231"/>
      <c r="J138" s="232">
        <f>ROUND(I138*H138,2)</f>
        <v>0</v>
      </c>
      <c r="K138" s="228" t="s">
        <v>2468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227</v>
      </c>
      <c r="AT138" s="237" t="s">
        <v>173</v>
      </c>
      <c r="AU138" s="237" t="s">
        <v>84</v>
      </c>
      <c r="AY138" s="17" t="s">
        <v>171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84</v>
      </c>
      <c r="BK138" s="238">
        <f>ROUND(I138*H138,2)</f>
        <v>0</v>
      </c>
      <c r="BL138" s="17" t="s">
        <v>227</v>
      </c>
      <c r="BM138" s="237" t="s">
        <v>237</v>
      </c>
    </row>
    <row r="139" s="2" customFormat="1" ht="21.75" customHeight="1">
      <c r="A139" s="38"/>
      <c r="B139" s="39"/>
      <c r="C139" s="226" t="s">
        <v>234</v>
      </c>
      <c r="D139" s="226" t="s">
        <v>173</v>
      </c>
      <c r="E139" s="227" t="s">
        <v>2491</v>
      </c>
      <c r="F139" s="228" t="s">
        <v>2492</v>
      </c>
      <c r="G139" s="229" t="s">
        <v>486</v>
      </c>
      <c r="H139" s="230">
        <v>190</v>
      </c>
      <c r="I139" s="231"/>
      <c r="J139" s="232">
        <f>ROUND(I139*H139,2)</f>
        <v>0</v>
      </c>
      <c r="K139" s="228" t="s">
        <v>2468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227</v>
      </c>
      <c r="AT139" s="237" t="s">
        <v>173</v>
      </c>
      <c r="AU139" s="237" t="s">
        <v>84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84</v>
      </c>
      <c r="BK139" s="238">
        <f>ROUND(I139*H139,2)</f>
        <v>0</v>
      </c>
      <c r="BL139" s="17" t="s">
        <v>227</v>
      </c>
      <c r="BM139" s="237" t="s">
        <v>242</v>
      </c>
    </row>
    <row r="140" s="2" customFormat="1" ht="21.75" customHeight="1">
      <c r="A140" s="38"/>
      <c r="B140" s="39"/>
      <c r="C140" s="226" t="s">
        <v>8</v>
      </c>
      <c r="D140" s="226" t="s">
        <v>173</v>
      </c>
      <c r="E140" s="227" t="s">
        <v>2493</v>
      </c>
      <c r="F140" s="228" t="s">
        <v>2494</v>
      </c>
      <c r="G140" s="229" t="s">
        <v>486</v>
      </c>
      <c r="H140" s="230">
        <v>190</v>
      </c>
      <c r="I140" s="231"/>
      <c r="J140" s="232">
        <f>ROUND(I140*H140,2)</f>
        <v>0</v>
      </c>
      <c r="K140" s="228" t="s">
        <v>2468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227</v>
      </c>
      <c r="AT140" s="237" t="s">
        <v>173</v>
      </c>
      <c r="AU140" s="237" t="s">
        <v>84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84</v>
      </c>
      <c r="BK140" s="238">
        <f>ROUND(I140*H140,2)</f>
        <v>0</v>
      </c>
      <c r="BL140" s="17" t="s">
        <v>227</v>
      </c>
      <c r="BM140" s="237" t="s">
        <v>248</v>
      </c>
    </row>
    <row r="141" s="2" customFormat="1" ht="21.75" customHeight="1">
      <c r="A141" s="38"/>
      <c r="B141" s="39"/>
      <c r="C141" s="226" t="s">
        <v>245</v>
      </c>
      <c r="D141" s="226" t="s">
        <v>173</v>
      </c>
      <c r="E141" s="227" t="s">
        <v>2495</v>
      </c>
      <c r="F141" s="228" t="s">
        <v>2496</v>
      </c>
      <c r="G141" s="229" t="s">
        <v>486</v>
      </c>
      <c r="H141" s="230">
        <v>295</v>
      </c>
      <c r="I141" s="231"/>
      <c r="J141" s="232">
        <f>ROUND(I141*H141,2)</f>
        <v>0</v>
      </c>
      <c r="K141" s="228" t="s">
        <v>2468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227</v>
      </c>
      <c r="AT141" s="237" t="s">
        <v>173</v>
      </c>
      <c r="AU141" s="237" t="s">
        <v>84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84</v>
      </c>
      <c r="BK141" s="238">
        <f>ROUND(I141*H141,2)</f>
        <v>0</v>
      </c>
      <c r="BL141" s="17" t="s">
        <v>227</v>
      </c>
      <c r="BM141" s="237" t="s">
        <v>253</v>
      </c>
    </row>
    <row r="142" s="2" customFormat="1" ht="21.75" customHeight="1">
      <c r="A142" s="38"/>
      <c r="B142" s="39"/>
      <c r="C142" s="226" t="s">
        <v>221</v>
      </c>
      <c r="D142" s="226" t="s">
        <v>173</v>
      </c>
      <c r="E142" s="227" t="s">
        <v>2497</v>
      </c>
      <c r="F142" s="228" t="s">
        <v>2498</v>
      </c>
      <c r="G142" s="229" t="s">
        <v>486</v>
      </c>
      <c r="H142" s="230">
        <v>50</v>
      </c>
      <c r="I142" s="231"/>
      <c r="J142" s="232">
        <f>ROUND(I142*H142,2)</f>
        <v>0</v>
      </c>
      <c r="K142" s="228" t="s">
        <v>2468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227</v>
      </c>
      <c r="AT142" s="237" t="s">
        <v>173</v>
      </c>
      <c r="AU142" s="237" t="s">
        <v>84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84</v>
      </c>
      <c r="BK142" s="238">
        <f>ROUND(I142*H142,2)</f>
        <v>0</v>
      </c>
      <c r="BL142" s="17" t="s">
        <v>227</v>
      </c>
      <c r="BM142" s="237" t="s">
        <v>259</v>
      </c>
    </row>
    <row r="143" s="2" customFormat="1" ht="16.5" customHeight="1">
      <c r="A143" s="38"/>
      <c r="B143" s="39"/>
      <c r="C143" s="226" t="s">
        <v>256</v>
      </c>
      <c r="D143" s="226" t="s">
        <v>173</v>
      </c>
      <c r="E143" s="227" t="s">
        <v>2499</v>
      </c>
      <c r="F143" s="228" t="s">
        <v>2500</v>
      </c>
      <c r="G143" s="229" t="s">
        <v>486</v>
      </c>
      <c r="H143" s="230">
        <v>1305</v>
      </c>
      <c r="I143" s="231"/>
      <c r="J143" s="232">
        <f>ROUND(I143*H143,2)</f>
        <v>0</v>
      </c>
      <c r="K143" s="228" t="s">
        <v>2468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227</v>
      </c>
      <c r="AT143" s="237" t="s">
        <v>173</v>
      </c>
      <c r="AU143" s="237" t="s">
        <v>84</v>
      </c>
      <c r="AY143" s="17" t="s">
        <v>171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84</v>
      </c>
      <c r="BK143" s="238">
        <f>ROUND(I143*H143,2)</f>
        <v>0</v>
      </c>
      <c r="BL143" s="17" t="s">
        <v>227</v>
      </c>
      <c r="BM143" s="237" t="s">
        <v>263</v>
      </c>
    </row>
    <row r="144" s="2" customFormat="1" ht="16.5" customHeight="1">
      <c r="A144" s="38"/>
      <c r="B144" s="39"/>
      <c r="C144" s="226" t="s">
        <v>227</v>
      </c>
      <c r="D144" s="226" t="s">
        <v>173</v>
      </c>
      <c r="E144" s="227" t="s">
        <v>2501</v>
      </c>
      <c r="F144" s="228" t="s">
        <v>2502</v>
      </c>
      <c r="G144" s="229" t="s">
        <v>536</v>
      </c>
      <c r="H144" s="230">
        <v>116</v>
      </c>
      <c r="I144" s="231"/>
      <c r="J144" s="232">
        <f>ROUND(I144*H144,2)</f>
        <v>0</v>
      </c>
      <c r="K144" s="228" t="s">
        <v>2468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227</v>
      </c>
      <c r="AT144" s="237" t="s">
        <v>173</v>
      </c>
      <c r="AU144" s="237" t="s">
        <v>84</v>
      </c>
      <c r="AY144" s="17" t="s">
        <v>171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84</v>
      </c>
      <c r="BK144" s="238">
        <f>ROUND(I144*H144,2)</f>
        <v>0</v>
      </c>
      <c r="BL144" s="17" t="s">
        <v>227</v>
      </c>
      <c r="BM144" s="237" t="s">
        <v>271</v>
      </c>
    </row>
    <row r="145" s="2" customFormat="1" ht="16.5" customHeight="1">
      <c r="A145" s="38"/>
      <c r="B145" s="39"/>
      <c r="C145" s="226" t="s">
        <v>266</v>
      </c>
      <c r="D145" s="226" t="s">
        <v>173</v>
      </c>
      <c r="E145" s="227" t="s">
        <v>2503</v>
      </c>
      <c r="F145" s="228" t="s">
        <v>2504</v>
      </c>
      <c r="G145" s="229" t="s">
        <v>536</v>
      </c>
      <c r="H145" s="230">
        <v>36</v>
      </c>
      <c r="I145" s="231"/>
      <c r="J145" s="232">
        <f>ROUND(I145*H145,2)</f>
        <v>0</v>
      </c>
      <c r="K145" s="228" t="s">
        <v>2468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227</v>
      </c>
      <c r="AT145" s="237" t="s">
        <v>173</v>
      </c>
      <c r="AU145" s="237" t="s">
        <v>84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84</v>
      </c>
      <c r="BK145" s="238">
        <f>ROUND(I145*H145,2)</f>
        <v>0</v>
      </c>
      <c r="BL145" s="17" t="s">
        <v>227</v>
      </c>
      <c r="BM145" s="237" t="s">
        <v>275</v>
      </c>
    </row>
    <row r="146" s="2" customFormat="1" ht="21.75" customHeight="1">
      <c r="A146" s="38"/>
      <c r="B146" s="39"/>
      <c r="C146" s="226" t="s">
        <v>232</v>
      </c>
      <c r="D146" s="226" t="s">
        <v>173</v>
      </c>
      <c r="E146" s="227" t="s">
        <v>2505</v>
      </c>
      <c r="F146" s="228" t="s">
        <v>2506</v>
      </c>
      <c r="G146" s="229" t="s">
        <v>231</v>
      </c>
      <c r="H146" s="230">
        <v>1.583</v>
      </c>
      <c r="I146" s="231"/>
      <c r="J146" s="232">
        <f>ROUND(I146*H146,2)</f>
        <v>0</v>
      </c>
      <c r="K146" s="228" t="s">
        <v>2468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227</v>
      </c>
      <c r="AT146" s="237" t="s">
        <v>173</v>
      </c>
      <c r="AU146" s="237" t="s">
        <v>84</v>
      </c>
      <c r="AY146" s="17" t="s">
        <v>171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84</v>
      </c>
      <c r="BK146" s="238">
        <f>ROUND(I146*H146,2)</f>
        <v>0</v>
      </c>
      <c r="BL146" s="17" t="s">
        <v>227</v>
      </c>
      <c r="BM146" s="237" t="s">
        <v>281</v>
      </c>
    </row>
    <row r="147" s="12" customFormat="1" ht="25.92" customHeight="1">
      <c r="A147" s="12"/>
      <c r="B147" s="210"/>
      <c r="C147" s="211"/>
      <c r="D147" s="212" t="s">
        <v>75</v>
      </c>
      <c r="E147" s="213" t="s">
        <v>2507</v>
      </c>
      <c r="F147" s="213" t="s">
        <v>2508</v>
      </c>
      <c r="G147" s="211"/>
      <c r="H147" s="211"/>
      <c r="I147" s="214"/>
      <c r="J147" s="215">
        <f>BK147</f>
        <v>0</v>
      </c>
      <c r="K147" s="211"/>
      <c r="L147" s="216"/>
      <c r="M147" s="217"/>
      <c r="N147" s="218"/>
      <c r="O147" s="218"/>
      <c r="P147" s="219">
        <f>SUM(P148:P163)</f>
        <v>0</v>
      </c>
      <c r="Q147" s="218"/>
      <c r="R147" s="219">
        <f>SUM(R148:R163)</f>
        <v>0</v>
      </c>
      <c r="S147" s="218"/>
      <c r="T147" s="220">
        <f>SUM(T148:T163)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86</v>
      </c>
      <c r="AT147" s="222" t="s">
        <v>75</v>
      </c>
      <c r="AU147" s="222" t="s">
        <v>76</v>
      </c>
      <c r="AY147" s="221" t="s">
        <v>171</v>
      </c>
      <c r="BK147" s="223">
        <f>SUM(BK148:BK163)</f>
        <v>0</v>
      </c>
    </row>
    <row r="148" s="2" customFormat="1" ht="24.15" customHeight="1">
      <c r="A148" s="38"/>
      <c r="B148" s="39"/>
      <c r="C148" s="226" t="s">
        <v>278</v>
      </c>
      <c r="D148" s="226" t="s">
        <v>173</v>
      </c>
      <c r="E148" s="227" t="s">
        <v>2509</v>
      </c>
      <c r="F148" s="228" t="s">
        <v>2510</v>
      </c>
      <c r="G148" s="229" t="s">
        <v>536</v>
      </c>
      <c r="H148" s="230">
        <v>5</v>
      </c>
      <c r="I148" s="231"/>
      <c r="J148" s="232">
        <f>ROUND(I148*H148,2)</f>
        <v>0</v>
      </c>
      <c r="K148" s="228" t="s">
        <v>2468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227</v>
      </c>
      <c r="AT148" s="237" t="s">
        <v>173</v>
      </c>
      <c r="AU148" s="237" t="s">
        <v>84</v>
      </c>
      <c r="AY148" s="17" t="s">
        <v>171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84</v>
      </c>
      <c r="BK148" s="238">
        <f>ROUND(I148*H148,2)</f>
        <v>0</v>
      </c>
      <c r="BL148" s="17" t="s">
        <v>227</v>
      </c>
      <c r="BM148" s="237" t="s">
        <v>287</v>
      </c>
    </row>
    <row r="149" s="2" customFormat="1" ht="24.15" customHeight="1">
      <c r="A149" s="38"/>
      <c r="B149" s="39"/>
      <c r="C149" s="267" t="s">
        <v>237</v>
      </c>
      <c r="D149" s="267" t="s">
        <v>304</v>
      </c>
      <c r="E149" s="268" t="s">
        <v>2511</v>
      </c>
      <c r="F149" s="269" t="s">
        <v>2512</v>
      </c>
      <c r="G149" s="270" t="s">
        <v>536</v>
      </c>
      <c r="H149" s="271">
        <v>4</v>
      </c>
      <c r="I149" s="272"/>
      <c r="J149" s="273">
        <f>ROUND(I149*H149,2)</f>
        <v>0</v>
      </c>
      <c r="K149" s="269" t="s">
        <v>2468</v>
      </c>
      <c r="L149" s="274"/>
      <c r="M149" s="275" t="s">
        <v>1</v>
      </c>
      <c r="N149" s="276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271</v>
      </c>
      <c r="AT149" s="237" t="s">
        <v>304</v>
      </c>
      <c r="AU149" s="237" t="s">
        <v>84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227</v>
      </c>
      <c r="BM149" s="237" t="s">
        <v>294</v>
      </c>
    </row>
    <row r="150" s="2" customFormat="1" ht="16.5" customHeight="1">
      <c r="A150" s="38"/>
      <c r="B150" s="39"/>
      <c r="C150" s="267" t="s">
        <v>7</v>
      </c>
      <c r="D150" s="267" t="s">
        <v>304</v>
      </c>
      <c r="E150" s="268" t="s">
        <v>2513</v>
      </c>
      <c r="F150" s="269" t="s">
        <v>2514</v>
      </c>
      <c r="G150" s="270" t="s">
        <v>536</v>
      </c>
      <c r="H150" s="271">
        <v>1</v>
      </c>
      <c r="I150" s="272"/>
      <c r="J150" s="273">
        <f>ROUND(I150*H150,2)</f>
        <v>0</v>
      </c>
      <c r="K150" s="269" t="s">
        <v>2468</v>
      </c>
      <c r="L150" s="274"/>
      <c r="M150" s="275" t="s">
        <v>1</v>
      </c>
      <c r="N150" s="276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271</v>
      </c>
      <c r="AT150" s="237" t="s">
        <v>304</v>
      </c>
      <c r="AU150" s="237" t="s">
        <v>84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84</v>
      </c>
      <c r="BK150" s="238">
        <f>ROUND(I150*H150,2)</f>
        <v>0</v>
      </c>
      <c r="BL150" s="17" t="s">
        <v>227</v>
      </c>
      <c r="BM150" s="237" t="s">
        <v>301</v>
      </c>
    </row>
    <row r="151" s="2" customFormat="1" ht="16.5" customHeight="1">
      <c r="A151" s="38"/>
      <c r="B151" s="39"/>
      <c r="C151" s="226" t="s">
        <v>242</v>
      </c>
      <c r="D151" s="226" t="s">
        <v>173</v>
      </c>
      <c r="E151" s="227" t="s">
        <v>2515</v>
      </c>
      <c r="F151" s="228" t="s">
        <v>2516</v>
      </c>
      <c r="G151" s="229" t="s">
        <v>536</v>
      </c>
      <c r="H151" s="230">
        <v>1</v>
      </c>
      <c r="I151" s="231"/>
      <c r="J151" s="232">
        <f>ROUND(I151*H151,2)</f>
        <v>0</v>
      </c>
      <c r="K151" s="228" t="s">
        <v>2468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227</v>
      </c>
      <c r="AT151" s="237" t="s">
        <v>173</v>
      </c>
      <c r="AU151" s="237" t="s">
        <v>84</v>
      </c>
      <c r="AY151" s="17" t="s">
        <v>171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84</v>
      </c>
      <c r="BK151" s="238">
        <f>ROUND(I151*H151,2)</f>
        <v>0</v>
      </c>
      <c r="BL151" s="17" t="s">
        <v>227</v>
      </c>
      <c r="BM151" s="237" t="s">
        <v>307</v>
      </c>
    </row>
    <row r="152" s="2" customFormat="1" ht="24.15" customHeight="1">
      <c r="A152" s="38"/>
      <c r="B152" s="39"/>
      <c r="C152" s="267" t="s">
        <v>303</v>
      </c>
      <c r="D152" s="267" t="s">
        <v>304</v>
      </c>
      <c r="E152" s="268" t="s">
        <v>2517</v>
      </c>
      <c r="F152" s="269" t="s">
        <v>2518</v>
      </c>
      <c r="G152" s="270" t="s">
        <v>536</v>
      </c>
      <c r="H152" s="271">
        <v>1</v>
      </c>
      <c r="I152" s="272"/>
      <c r="J152" s="273">
        <f>ROUND(I152*H152,2)</f>
        <v>0</v>
      </c>
      <c r="K152" s="269" t="s">
        <v>2468</v>
      </c>
      <c r="L152" s="274"/>
      <c r="M152" s="275" t="s">
        <v>1</v>
      </c>
      <c r="N152" s="276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271</v>
      </c>
      <c r="AT152" s="237" t="s">
        <v>304</v>
      </c>
      <c r="AU152" s="237" t="s">
        <v>84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84</v>
      </c>
      <c r="BK152" s="238">
        <f>ROUND(I152*H152,2)</f>
        <v>0</v>
      </c>
      <c r="BL152" s="17" t="s">
        <v>227</v>
      </c>
      <c r="BM152" s="237" t="s">
        <v>311</v>
      </c>
    </row>
    <row r="153" s="2" customFormat="1" ht="16.5" customHeight="1">
      <c r="A153" s="38"/>
      <c r="B153" s="39"/>
      <c r="C153" s="226" t="s">
        <v>248</v>
      </c>
      <c r="D153" s="226" t="s">
        <v>173</v>
      </c>
      <c r="E153" s="227" t="s">
        <v>2519</v>
      </c>
      <c r="F153" s="228" t="s">
        <v>2520</v>
      </c>
      <c r="G153" s="229" t="s">
        <v>976</v>
      </c>
      <c r="H153" s="230">
        <v>5</v>
      </c>
      <c r="I153" s="231"/>
      <c r="J153" s="232">
        <f>ROUND(I153*H153,2)</f>
        <v>0</v>
      </c>
      <c r="K153" s="228" t="s">
        <v>2468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227</v>
      </c>
      <c r="AT153" s="237" t="s">
        <v>173</v>
      </c>
      <c r="AU153" s="237" t="s">
        <v>84</v>
      </c>
      <c r="AY153" s="17" t="s">
        <v>171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84</v>
      </c>
      <c r="BK153" s="238">
        <f>ROUND(I153*H153,2)</f>
        <v>0</v>
      </c>
      <c r="BL153" s="17" t="s">
        <v>227</v>
      </c>
      <c r="BM153" s="237" t="s">
        <v>316</v>
      </c>
    </row>
    <row r="154" s="2" customFormat="1" ht="16.5" customHeight="1">
      <c r="A154" s="38"/>
      <c r="B154" s="39"/>
      <c r="C154" s="267" t="s">
        <v>313</v>
      </c>
      <c r="D154" s="267" t="s">
        <v>304</v>
      </c>
      <c r="E154" s="268" t="s">
        <v>2521</v>
      </c>
      <c r="F154" s="269" t="s">
        <v>2522</v>
      </c>
      <c r="G154" s="270" t="s">
        <v>536</v>
      </c>
      <c r="H154" s="271">
        <v>5</v>
      </c>
      <c r="I154" s="272"/>
      <c r="J154" s="273">
        <f>ROUND(I154*H154,2)</f>
        <v>0</v>
      </c>
      <c r="K154" s="269" t="s">
        <v>2468</v>
      </c>
      <c r="L154" s="274"/>
      <c r="M154" s="275" t="s">
        <v>1</v>
      </c>
      <c r="N154" s="276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271</v>
      </c>
      <c r="AT154" s="237" t="s">
        <v>304</v>
      </c>
      <c r="AU154" s="237" t="s">
        <v>84</v>
      </c>
      <c r="AY154" s="17" t="s">
        <v>171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84</v>
      </c>
      <c r="BK154" s="238">
        <f>ROUND(I154*H154,2)</f>
        <v>0</v>
      </c>
      <c r="BL154" s="17" t="s">
        <v>227</v>
      </c>
      <c r="BM154" s="237" t="s">
        <v>322</v>
      </c>
    </row>
    <row r="155" s="2" customFormat="1" ht="24.15" customHeight="1">
      <c r="A155" s="38"/>
      <c r="B155" s="39"/>
      <c r="C155" s="226" t="s">
        <v>253</v>
      </c>
      <c r="D155" s="226" t="s">
        <v>173</v>
      </c>
      <c r="E155" s="227" t="s">
        <v>2523</v>
      </c>
      <c r="F155" s="228" t="s">
        <v>2524</v>
      </c>
      <c r="G155" s="229" t="s">
        <v>536</v>
      </c>
      <c r="H155" s="230">
        <v>4</v>
      </c>
      <c r="I155" s="231"/>
      <c r="J155" s="232">
        <f>ROUND(I155*H155,2)</f>
        <v>0</v>
      </c>
      <c r="K155" s="228" t="s">
        <v>2468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227</v>
      </c>
      <c r="AT155" s="237" t="s">
        <v>173</v>
      </c>
      <c r="AU155" s="237" t="s">
        <v>84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84</v>
      </c>
      <c r="BK155" s="238">
        <f>ROUND(I155*H155,2)</f>
        <v>0</v>
      </c>
      <c r="BL155" s="17" t="s">
        <v>227</v>
      </c>
      <c r="BM155" s="237" t="s">
        <v>326</v>
      </c>
    </row>
    <row r="156" s="2" customFormat="1" ht="24.15" customHeight="1">
      <c r="A156" s="38"/>
      <c r="B156" s="39"/>
      <c r="C156" s="226" t="s">
        <v>323</v>
      </c>
      <c r="D156" s="226" t="s">
        <v>173</v>
      </c>
      <c r="E156" s="227" t="s">
        <v>2525</v>
      </c>
      <c r="F156" s="228" t="s">
        <v>2526</v>
      </c>
      <c r="G156" s="229" t="s">
        <v>536</v>
      </c>
      <c r="H156" s="230">
        <v>1</v>
      </c>
      <c r="I156" s="231"/>
      <c r="J156" s="232">
        <f>ROUND(I156*H156,2)</f>
        <v>0</v>
      </c>
      <c r="K156" s="228" t="s">
        <v>2468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227</v>
      </c>
      <c r="AT156" s="237" t="s">
        <v>173</v>
      </c>
      <c r="AU156" s="237" t="s">
        <v>84</v>
      </c>
      <c r="AY156" s="17" t="s">
        <v>171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84</v>
      </c>
      <c r="BK156" s="238">
        <f>ROUND(I156*H156,2)</f>
        <v>0</v>
      </c>
      <c r="BL156" s="17" t="s">
        <v>227</v>
      </c>
      <c r="BM156" s="237" t="s">
        <v>329</v>
      </c>
    </row>
    <row r="157" s="2" customFormat="1" ht="16.5" customHeight="1">
      <c r="A157" s="38"/>
      <c r="B157" s="39"/>
      <c r="C157" s="226" t="s">
        <v>259</v>
      </c>
      <c r="D157" s="226" t="s">
        <v>173</v>
      </c>
      <c r="E157" s="227" t="s">
        <v>2527</v>
      </c>
      <c r="F157" s="228" t="s">
        <v>2528</v>
      </c>
      <c r="G157" s="229" t="s">
        <v>536</v>
      </c>
      <c r="H157" s="230">
        <v>8</v>
      </c>
      <c r="I157" s="231"/>
      <c r="J157" s="232">
        <f>ROUND(I157*H157,2)</f>
        <v>0</v>
      </c>
      <c r="K157" s="228" t="s">
        <v>2468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227</v>
      </c>
      <c r="AT157" s="237" t="s">
        <v>173</v>
      </c>
      <c r="AU157" s="237" t="s">
        <v>84</v>
      </c>
      <c r="AY157" s="17" t="s">
        <v>171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84</v>
      </c>
      <c r="BK157" s="238">
        <f>ROUND(I157*H157,2)</f>
        <v>0</v>
      </c>
      <c r="BL157" s="17" t="s">
        <v>227</v>
      </c>
      <c r="BM157" s="237" t="s">
        <v>335</v>
      </c>
    </row>
    <row r="158" s="2" customFormat="1" ht="16.5" customHeight="1">
      <c r="A158" s="38"/>
      <c r="B158" s="39"/>
      <c r="C158" s="226" t="s">
        <v>332</v>
      </c>
      <c r="D158" s="226" t="s">
        <v>173</v>
      </c>
      <c r="E158" s="227" t="s">
        <v>2529</v>
      </c>
      <c r="F158" s="228" t="s">
        <v>2530</v>
      </c>
      <c r="G158" s="229" t="s">
        <v>536</v>
      </c>
      <c r="H158" s="230">
        <v>2</v>
      </c>
      <c r="I158" s="231"/>
      <c r="J158" s="232">
        <f>ROUND(I158*H158,2)</f>
        <v>0</v>
      </c>
      <c r="K158" s="228" t="s">
        <v>2468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227</v>
      </c>
      <c r="AT158" s="237" t="s">
        <v>173</v>
      </c>
      <c r="AU158" s="237" t="s">
        <v>84</v>
      </c>
      <c r="AY158" s="17" t="s">
        <v>171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84</v>
      </c>
      <c r="BK158" s="238">
        <f>ROUND(I158*H158,2)</f>
        <v>0</v>
      </c>
      <c r="BL158" s="17" t="s">
        <v>227</v>
      </c>
      <c r="BM158" s="237" t="s">
        <v>340</v>
      </c>
    </row>
    <row r="159" s="2" customFormat="1" ht="16.5" customHeight="1">
      <c r="A159" s="38"/>
      <c r="B159" s="39"/>
      <c r="C159" s="226" t="s">
        <v>263</v>
      </c>
      <c r="D159" s="226" t="s">
        <v>173</v>
      </c>
      <c r="E159" s="227" t="s">
        <v>2531</v>
      </c>
      <c r="F159" s="228" t="s">
        <v>2532</v>
      </c>
      <c r="G159" s="229" t="s">
        <v>536</v>
      </c>
      <c r="H159" s="230">
        <v>16</v>
      </c>
      <c r="I159" s="231"/>
      <c r="J159" s="232">
        <f>ROUND(I159*H159,2)</f>
        <v>0</v>
      </c>
      <c r="K159" s="228" t="s">
        <v>2468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227</v>
      </c>
      <c r="AT159" s="237" t="s">
        <v>173</v>
      </c>
      <c r="AU159" s="237" t="s">
        <v>84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84</v>
      </c>
      <c r="BK159" s="238">
        <f>ROUND(I159*H159,2)</f>
        <v>0</v>
      </c>
      <c r="BL159" s="17" t="s">
        <v>227</v>
      </c>
      <c r="BM159" s="237" t="s">
        <v>346</v>
      </c>
    </row>
    <row r="160" s="2" customFormat="1" ht="16.5" customHeight="1">
      <c r="A160" s="38"/>
      <c r="B160" s="39"/>
      <c r="C160" s="226" t="s">
        <v>343</v>
      </c>
      <c r="D160" s="226" t="s">
        <v>173</v>
      </c>
      <c r="E160" s="227" t="s">
        <v>2533</v>
      </c>
      <c r="F160" s="228" t="s">
        <v>2534</v>
      </c>
      <c r="G160" s="229" t="s">
        <v>536</v>
      </c>
      <c r="H160" s="230">
        <v>62</v>
      </c>
      <c r="I160" s="231"/>
      <c r="J160" s="232">
        <f>ROUND(I160*H160,2)</f>
        <v>0</v>
      </c>
      <c r="K160" s="228" t="s">
        <v>2468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227</v>
      </c>
      <c r="AT160" s="237" t="s">
        <v>173</v>
      </c>
      <c r="AU160" s="237" t="s">
        <v>84</v>
      </c>
      <c r="AY160" s="17" t="s">
        <v>171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84</v>
      </c>
      <c r="BK160" s="238">
        <f>ROUND(I160*H160,2)</f>
        <v>0</v>
      </c>
      <c r="BL160" s="17" t="s">
        <v>227</v>
      </c>
      <c r="BM160" s="237" t="s">
        <v>351</v>
      </c>
    </row>
    <row r="161" s="2" customFormat="1" ht="16.5" customHeight="1">
      <c r="A161" s="38"/>
      <c r="B161" s="39"/>
      <c r="C161" s="226" t="s">
        <v>271</v>
      </c>
      <c r="D161" s="226" t="s">
        <v>173</v>
      </c>
      <c r="E161" s="227" t="s">
        <v>2535</v>
      </c>
      <c r="F161" s="228" t="s">
        <v>2536</v>
      </c>
      <c r="G161" s="229" t="s">
        <v>536</v>
      </c>
      <c r="H161" s="230">
        <v>77</v>
      </c>
      <c r="I161" s="231"/>
      <c r="J161" s="232">
        <f>ROUND(I161*H161,2)</f>
        <v>0</v>
      </c>
      <c r="K161" s="228" t="s">
        <v>2468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227</v>
      </c>
      <c r="AT161" s="237" t="s">
        <v>173</v>
      </c>
      <c r="AU161" s="237" t="s">
        <v>84</v>
      </c>
      <c r="AY161" s="17" t="s">
        <v>171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84</v>
      </c>
      <c r="BK161" s="238">
        <f>ROUND(I161*H161,2)</f>
        <v>0</v>
      </c>
      <c r="BL161" s="17" t="s">
        <v>227</v>
      </c>
      <c r="BM161" s="237" t="s">
        <v>356</v>
      </c>
    </row>
    <row r="162" s="2" customFormat="1" ht="16.5" customHeight="1">
      <c r="A162" s="38"/>
      <c r="B162" s="39"/>
      <c r="C162" s="226" t="s">
        <v>353</v>
      </c>
      <c r="D162" s="226" t="s">
        <v>173</v>
      </c>
      <c r="E162" s="227" t="s">
        <v>2537</v>
      </c>
      <c r="F162" s="228" t="s">
        <v>2538</v>
      </c>
      <c r="G162" s="229" t="s">
        <v>536</v>
      </c>
      <c r="H162" s="230">
        <v>77</v>
      </c>
      <c r="I162" s="231"/>
      <c r="J162" s="232">
        <f>ROUND(I162*H162,2)</f>
        <v>0</v>
      </c>
      <c r="K162" s="228" t="s">
        <v>2468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227</v>
      </c>
      <c r="AT162" s="237" t="s">
        <v>173</v>
      </c>
      <c r="AU162" s="237" t="s">
        <v>84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84</v>
      </c>
      <c r="BK162" s="238">
        <f>ROUND(I162*H162,2)</f>
        <v>0</v>
      </c>
      <c r="BL162" s="17" t="s">
        <v>227</v>
      </c>
      <c r="BM162" s="237" t="s">
        <v>361</v>
      </c>
    </row>
    <row r="163" s="2" customFormat="1" ht="16.5" customHeight="1">
      <c r="A163" s="38"/>
      <c r="B163" s="39"/>
      <c r="C163" s="226" t="s">
        <v>275</v>
      </c>
      <c r="D163" s="226" t="s">
        <v>173</v>
      </c>
      <c r="E163" s="227" t="s">
        <v>2539</v>
      </c>
      <c r="F163" s="228" t="s">
        <v>2540</v>
      </c>
      <c r="G163" s="229" t="s">
        <v>231</v>
      </c>
      <c r="H163" s="230">
        <v>0.183</v>
      </c>
      <c r="I163" s="231"/>
      <c r="J163" s="232">
        <f>ROUND(I163*H163,2)</f>
        <v>0</v>
      </c>
      <c r="K163" s="228" t="s">
        <v>2468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227</v>
      </c>
      <c r="AT163" s="237" t="s">
        <v>173</v>
      </c>
      <c r="AU163" s="237" t="s">
        <v>84</v>
      </c>
      <c r="AY163" s="17" t="s">
        <v>171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84</v>
      </c>
      <c r="BK163" s="238">
        <f>ROUND(I163*H163,2)</f>
        <v>0</v>
      </c>
      <c r="BL163" s="17" t="s">
        <v>227</v>
      </c>
      <c r="BM163" s="237" t="s">
        <v>367</v>
      </c>
    </row>
    <row r="164" s="12" customFormat="1" ht="25.92" customHeight="1">
      <c r="A164" s="12"/>
      <c r="B164" s="210"/>
      <c r="C164" s="211"/>
      <c r="D164" s="212" t="s">
        <v>75</v>
      </c>
      <c r="E164" s="213" t="s">
        <v>2541</v>
      </c>
      <c r="F164" s="213" t="s">
        <v>2542</v>
      </c>
      <c r="G164" s="211"/>
      <c r="H164" s="211"/>
      <c r="I164" s="214"/>
      <c r="J164" s="215">
        <f>BK164</f>
        <v>0</v>
      </c>
      <c r="K164" s="211"/>
      <c r="L164" s="216"/>
      <c r="M164" s="217"/>
      <c r="N164" s="218"/>
      <c r="O164" s="218"/>
      <c r="P164" s="219">
        <f>SUM(P165:P188)</f>
        <v>0</v>
      </c>
      <c r="Q164" s="218"/>
      <c r="R164" s="219">
        <f>SUM(R165:R188)</f>
        <v>0</v>
      </c>
      <c r="S164" s="218"/>
      <c r="T164" s="220">
        <f>SUM(T165:T188)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1" t="s">
        <v>86</v>
      </c>
      <c r="AT164" s="222" t="s">
        <v>75</v>
      </c>
      <c r="AU164" s="222" t="s">
        <v>76</v>
      </c>
      <c r="AY164" s="221" t="s">
        <v>171</v>
      </c>
      <c r="BK164" s="223">
        <f>SUM(BK165:BK188)</f>
        <v>0</v>
      </c>
    </row>
    <row r="165" s="2" customFormat="1" ht="16.5" customHeight="1">
      <c r="A165" s="38"/>
      <c r="B165" s="39"/>
      <c r="C165" s="226" t="s">
        <v>364</v>
      </c>
      <c r="D165" s="226" t="s">
        <v>173</v>
      </c>
      <c r="E165" s="227" t="s">
        <v>2543</v>
      </c>
      <c r="F165" s="228" t="s">
        <v>2544</v>
      </c>
      <c r="G165" s="229" t="s">
        <v>536</v>
      </c>
      <c r="H165" s="230">
        <v>3</v>
      </c>
      <c r="I165" s="231"/>
      <c r="J165" s="232">
        <f>ROUND(I165*H165,2)</f>
        <v>0</v>
      </c>
      <c r="K165" s="228" t="s">
        <v>2468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227</v>
      </c>
      <c r="AT165" s="237" t="s">
        <v>173</v>
      </c>
      <c r="AU165" s="237" t="s">
        <v>84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84</v>
      </c>
      <c r="BK165" s="238">
        <f>ROUND(I165*H165,2)</f>
        <v>0</v>
      </c>
      <c r="BL165" s="17" t="s">
        <v>227</v>
      </c>
      <c r="BM165" s="237" t="s">
        <v>370</v>
      </c>
    </row>
    <row r="166" s="2" customFormat="1" ht="16.5" customHeight="1">
      <c r="A166" s="38"/>
      <c r="B166" s="39"/>
      <c r="C166" s="226" t="s">
        <v>281</v>
      </c>
      <c r="D166" s="226" t="s">
        <v>173</v>
      </c>
      <c r="E166" s="227" t="s">
        <v>2545</v>
      </c>
      <c r="F166" s="228" t="s">
        <v>2546</v>
      </c>
      <c r="G166" s="229" t="s">
        <v>536</v>
      </c>
      <c r="H166" s="230">
        <v>0</v>
      </c>
      <c r="I166" s="231"/>
      <c r="J166" s="232">
        <f>ROUND(I166*H166,2)</f>
        <v>0</v>
      </c>
      <c r="K166" s="228" t="s">
        <v>2468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227</v>
      </c>
      <c r="AT166" s="237" t="s">
        <v>173</v>
      </c>
      <c r="AU166" s="237" t="s">
        <v>84</v>
      </c>
      <c r="AY166" s="17" t="s">
        <v>171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84</v>
      </c>
      <c r="BK166" s="238">
        <f>ROUND(I166*H166,2)</f>
        <v>0</v>
      </c>
      <c r="BL166" s="17" t="s">
        <v>227</v>
      </c>
      <c r="BM166" s="237" t="s">
        <v>375</v>
      </c>
    </row>
    <row r="167" s="2" customFormat="1" ht="16.5" customHeight="1">
      <c r="A167" s="38"/>
      <c r="B167" s="39"/>
      <c r="C167" s="226" t="s">
        <v>372</v>
      </c>
      <c r="D167" s="226" t="s">
        <v>173</v>
      </c>
      <c r="E167" s="227" t="s">
        <v>2547</v>
      </c>
      <c r="F167" s="228" t="s">
        <v>2548</v>
      </c>
      <c r="G167" s="229" t="s">
        <v>536</v>
      </c>
      <c r="H167" s="230">
        <v>2</v>
      </c>
      <c r="I167" s="231"/>
      <c r="J167" s="232">
        <f>ROUND(I167*H167,2)</f>
        <v>0</v>
      </c>
      <c r="K167" s="228" t="s">
        <v>2468</v>
      </c>
      <c r="L167" s="44"/>
      <c r="M167" s="233" t="s">
        <v>1</v>
      </c>
      <c r="N167" s="234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227</v>
      </c>
      <c r="AT167" s="237" t="s">
        <v>173</v>
      </c>
      <c r="AU167" s="237" t="s">
        <v>84</v>
      </c>
      <c r="AY167" s="17" t="s">
        <v>171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84</v>
      </c>
      <c r="BK167" s="238">
        <f>ROUND(I167*H167,2)</f>
        <v>0</v>
      </c>
      <c r="BL167" s="17" t="s">
        <v>227</v>
      </c>
      <c r="BM167" s="237" t="s">
        <v>381</v>
      </c>
    </row>
    <row r="168" s="2" customFormat="1" ht="16.5" customHeight="1">
      <c r="A168" s="38"/>
      <c r="B168" s="39"/>
      <c r="C168" s="226" t="s">
        <v>287</v>
      </c>
      <c r="D168" s="226" t="s">
        <v>173</v>
      </c>
      <c r="E168" s="227" t="s">
        <v>2549</v>
      </c>
      <c r="F168" s="228" t="s">
        <v>2550</v>
      </c>
      <c r="G168" s="229" t="s">
        <v>536</v>
      </c>
      <c r="H168" s="230">
        <v>7</v>
      </c>
      <c r="I168" s="231"/>
      <c r="J168" s="232">
        <f>ROUND(I168*H168,2)</f>
        <v>0</v>
      </c>
      <c r="K168" s="228" t="s">
        <v>2468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227</v>
      </c>
      <c r="AT168" s="237" t="s">
        <v>173</v>
      </c>
      <c r="AU168" s="237" t="s">
        <v>84</v>
      </c>
      <c r="AY168" s="17" t="s">
        <v>171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84</v>
      </c>
      <c r="BK168" s="238">
        <f>ROUND(I168*H168,2)</f>
        <v>0</v>
      </c>
      <c r="BL168" s="17" t="s">
        <v>227</v>
      </c>
      <c r="BM168" s="237" t="s">
        <v>387</v>
      </c>
    </row>
    <row r="169" s="2" customFormat="1" ht="16.5" customHeight="1">
      <c r="A169" s="38"/>
      <c r="B169" s="39"/>
      <c r="C169" s="226" t="s">
        <v>384</v>
      </c>
      <c r="D169" s="226" t="s">
        <v>173</v>
      </c>
      <c r="E169" s="227" t="s">
        <v>2551</v>
      </c>
      <c r="F169" s="228" t="s">
        <v>2552</v>
      </c>
      <c r="G169" s="229" t="s">
        <v>536</v>
      </c>
      <c r="H169" s="230">
        <v>1</v>
      </c>
      <c r="I169" s="231"/>
      <c r="J169" s="232">
        <f>ROUND(I169*H169,2)</f>
        <v>0</v>
      </c>
      <c r="K169" s="228" t="s">
        <v>2468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227</v>
      </c>
      <c r="AT169" s="237" t="s">
        <v>173</v>
      </c>
      <c r="AU169" s="237" t="s">
        <v>84</v>
      </c>
      <c r="AY169" s="17" t="s">
        <v>171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84</v>
      </c>
      <c r="BK169" s="238">
        <f>ROUND(I169*H169,2)</f>
        <v>0</v>
      </c>
      <c r="BL169" s="17" t="s">
        <v>227</v>
      </c>
      <c r="BM169" s="237" t="s">
        <v>391</v>
      </c>
    </row>
    <row r="170" s="2" customFormat="1" ht="16.5" customHeight="1">
      <c r="A170" s="38"/>
      <c r="B170" s="39"/>
      <c r="C170" s="226" t="s">
        <v>294</v>
      </c>
      <c r="D170" s="226" t="s">
        <v>173</v>
      </c>
      <c r="E170" s="227" t="s">
        <v>2553</v>
      </c>
      <c r="F170" s="228" t="s">
        <v>2554</v>
      </c>
      <c r="G170" s="229" t="s">
        <v>536</v>
      </c>
      <c r="H170" s="230">
        <v>1</v>
      </c>
      <c r="I170" s="231"/>
      <c r="J170" s="232">
        <f>ROUND(I170*H170,2)</f>
        <v>0</v>
      </c>
      <c r="K170" s="228" t="s">
        <v>2468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227</v>
      </c>
      <c r="AT170" s="237" t="s">
        <v>173</v>
      </c>
      <c r="AU170" s="237" t="s">
        <v>84</v>
      </c>
      <c r="AY170" s="17" t="s">
        <v>171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84</v>
      </c>
      <c r="BK170" s="238">
        <f>ROUND(I170*H170,2)</f>
        <v>0</v>
      </c>
      <c r="BL170" s="17" t="s">
        <v>227</v>
      </c>
      <c r="BM170" s="237" t="s">
        <v>396</v>
      </c>
    </row>
    <row r="171" s="2" customFormat="1" ht="16.5" customHeight="1">
      <c r="A171" s="38"/>
      <c r="B171" s="39"/>
      <c r="C171" s="226" t="s">
        <v>393</v>
      </c>
      <c r="D171" s="226" t="s">
        <v>173</v>
      </c>
      <c r="E171" s="227" t="s">
        <v>2555</v>
      </c>
      <c r="F171" s="228" t="s">
        <v>2556</v>
      </c>
      <c r="G171" s="229" t="s">
        <v>536</v>
      </c>
      <c r="H171" s="230">
        <v>3</v>
      </c>
      <c r="I171" s="231"/>
      <c r="J171" s="232">
        <f>ROUND(I171*H171,2)</f>
        <v>0</v>
      </c>
      <c r="K171" s="228" t="s">
        <v>2468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227</v>
      </c>
      <c r="AT171" s="237" t="s">
        <v>173</v>
      </c>
      <c r="AU171" s="237" t="s">
        <v>84</v>
      </c>
      <c r="AY171" s="17" t="s">
        <v>171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84</v>
      </c>
      <c r="BK171" s="238">
        <f>ROUND(I171*H171,2)</f>
        <v>0</v>
      </c>
      <c r="BL171" s="17" t="s">
        <v>227</v>
      </c>
      <c r="BM171" s="237" t="s">
        <v>400</v>
      </c>
    </row>
    <row r="172" s="2" customFormat="1" ht="16.5" customHeight="1">
      <c r="A172" s="38"/>
      <c r="B172" s="39"/>
      <c r="C172" s="226" t="s">
        <v>301</v>
      </c>
      <c r="D172" s="226" t="s">
        <v>173</v>
      </c>
      <c r="E172" s="227" t="s">
        <v>2557</v>
      </c>
      <c r="F172" s="228" t="s">
        <v>2558</v>
      </c>
      <c r="G172" s="229" t="s">
        <v>536</v>
      </c>
      <c r="H172" s="230">
        <v>2</v>
      </c>
      <c r="I172" s="231"/>
      <c r="J172" s="232">
        <f>ROUND(I172*H172,2)</f>
        <v>0</v>
      </c>
      <c r="K172" s="228" t="s">
        <v>2468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227</v>
      </c>
      <c r="AT172" s="237" t="s">
        <v>173</v>
      </c>
      <c r="AU172" s="237" t="s">
        <v>84</v>
      </c>
      <c r="AY172" s="17" t="s">
        <v>171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84</v>
      </c>
      <c r="BK172" s="238">
        <f>ROUND(I172*H172,2)</f>
        <v>0</v>
      </c>
      <c r="BL172" s="17" t="s">
        <v>227</v>
      </c>
      <c r="BM172" s="237" t="s">
        <v>407</v>
      </c>
    </row>
    <row r="173" s="2" customFormat="1" ht="16.5" customHeight="1">
      <c r="A173" s="38"/>
      <c r="B173" s="39"/>
      <c r="C173" s="226" t="s">
        <v>404</v>
      </c>
      <c r="D173" s="226" t="s">
        <v>173</v>
      </c>
      <c r="E173" s="227" t="s">
        <v>2559</v>
      </c>
      <c r="F173" s="228" t="s">
        <v>2560</v>
      </c>
      <c r="G173" s="229" t="s">
        <v>536</v>
      </c>
      <c r="H173" s="230">
        <v>2</v>
      </c>
      <c r="I173" s="231"/>
      <c r="J173" s="232">
        <f>ROUND(I173*H173,2)</f>
        <v>0</v>
      </c>
      <c r="K173" s="228" t="s">
        <v>2468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227</v>
      </c>
      <c r="AT173" s="237" t="s">
        <v>173</v>
      </c>
      <c r="AU173" s="237" t="s">
        <v>84</v>
      </c>
      <c r="AY173" s="17" t="s">
        <v>171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84</v>
      </c>
      <c r="BK173" s="238">
        <f>ROUND(I173*H173,2)</f>
        <v>0</v>
      </c>
      <c r="BL173" s="17" t="s">
        <v>227</v>
      </c>
      <c r="BM173" s="237" t="s">
        <v>412</v>
      </c>
    </row>
    <row r="174" s="2" customFormat="1" ht="16.5" customHeight="1">
      <c r="A174" s="38"/>
      <c r="B174" s="39"/>
      <c r="C174" s="226" t="s">
        <v>307</v>
      </c>
      <c r="D174" s="226" t="s">
        <v>173</v>
      </c>
      <c r="E174" s="227" t="s">
        <v>2561</v>
      </c>
      <c r="F174" s="228" t="s">
        <v>2562</v>
      </c>
      <c r="G174" s="229" t="s">
        <v>536</v>
      </c>
      <c r="H174" s="230">
        <v>2</v>
      </c>
      <c r="I174" s="231"/>
      <c r="J174" s="232">
        <f>ROUND(I174*H174,2)</f>
        <v>0</v>
      </c>
      <c r="K174" s="228" t="s">
        <v>2468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227</v>
      </c>
      <c r="AT174" s="237" t="s">
        <v>173</v>
      </c>
      <c r="AU174" s="237" t="s">
        <v>84</v>
      </c>
      <c r="AY174" s="17" t="s">
        <v>171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84</v>
      </c>
      <c r="BK174" s="238">
        <f>ROUND(I174*H174,2)</f>
        <v>0</v>
      </c>
      <c r="BL174" s="17" t="s">
        <v>227</v>
      </c>
      <c r="BM174" s="237" t="s">
        <v>418</v>
      </c>
    </row>
    <row r="175" s="2" customFormat="1" ht="16.5" customHeight="1">
      <c r="A175" s="38"/>
      <c r="B175" s="39"/>
      <c r="C175" s="226" t="s">
        <v>415</v>
      </c>
      <c r="D175" s="226" t="s">
        <v>173</v>
      </c>
      <c r="E175" s="227" t="s">
        <v>2563</v>
      </c>
      <c r="F175" s="228" t="s">
        <v>2564</v>
      </c>
      <c r="G175" s="229" t="s">
        <v>536</v>
      </c>
      <c r="H175" s="230">
        <v>1</v>
      </c>
      <c r="I175" s="231"/>
      <c r="J175" s="232">
        <f>ROUND(I175*H175,2)</f>
        <v>0</v>
      </c>
      <c r="K175" s="228" t="s">
        <v>2468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227</v>
      </c>
      <c r="AT175" s="237" t="s">
        <v>173</v>
      </c>
      <c r="AU175" s="237" t="s">
        <v>84</v>
      </c>
      <c r="AY175" s="17" t="s">
        <v>171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84</v>
      </c>
      <c r="BK175" s="238">
        <f>ROUND(I175*H175,2)</f>
        <v>0</v>
      </c>
      <c r="BL175" s="17" t="s">
        <v>227</v>
      </c>
      <c r="BM175" s="237" t="s">
        <v>422</v>
      </c>
    </row>
    <row r="176" s="2" customFormat="1" ht="16.5" customHeight="1">
      <c r="A176" s="38"/>
      <c r="B176" s="39"/>
      <c r="C176" s="226" t="s">
        <v>311</v>
      </c>
      <c r="D176" s="226" t="s">
        <v>173</v>
      </c>
      <c r="E176" s="227" t="s">
        <v>2565</v>
      </c>
      <c r="F176" s="228" t="s">
        <v>2566</v>
      </c>
      <c r="G176" s="229" t="s">
        <v>536</v>
      </c>
      <c r="H176" s="230">
        <v>7</v>
      </c>
      <c r="I176" s="231"/>
      <c r="J176" s="232">
        <f>ROUND(I176*H176,2)</f>
        <v>0</v>
      </c>
      <c r="K176" s="228" t="s">
        <v>2468</v>
      </c>
      <c r="L176" s="44"/>
      <c r="M176" s="233" t="s">
        <v>1</v>
      </c>
      <c r="N176" s="234" t="s">
        <v>41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227</v>
      </c>
      <c r="AT176" s="237" t="s">
        <v>173</v>
      </c>
      <c r="AU176" s="237" t="s">
        <v>84</v>
      </c>
      <c r="AY176" s="17" t="s">
        <v>171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84</v>
      </c>
      <c r="BK176" s="238">
        <f>ROUND(I176*H176,2)</f>
        <v>0</v>
      </c>
      <c r="BL176" s="17" t="s">
        <v>227</v>
      </c>
      <c r="BM176" s="237" t="s">
        <v>428</v>
      </c>
    </row>
    <row r="177" s="2" customFormat="1" ht="16.5" customHeight="1">
      <c r="A177" s="38"/>
      <c r="B177" s="39"/>
      <c r="C177" s="226" t="s">
        <v>425</v>
      </c>
      <c r="D177" s="226" t="s">
        <v>173</v>
      </c>
      <c r="E177" s="227" t="s">
        <v>2567</v>
      </c>
      <c r="F177" s="228" t="s">
        <v>2568</v>
      </c>
      <c r="G177" s="229" t="s">
        <v>536</v>
      </c>
      <c r="H177" s="230">
        <v>11</v>
      </c>
      <c r="I177" s="231"/>
      <c r="J177" s="232">
        <f>ROUND(I177*H177,2)</f>
        <v>0</v>
      </c>
      <c r="K177" s="228" t="s">
        <v>2468</v>
      </c>
      <c r="L177" s="44"/>
      <c r="M177" s="233" t="s">
        <v>1</v>
      </c>
      <c r="N177" s="234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227</v>
      </c>
      <c r="AT177" s="237" t="s">
        <v>173</v>
      </c>
      <c r="AU177" s="237" t="s">
        <v>84</v>
      </c>
      <c r="AY177" s="17" t="s">
        <v>171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84</v>
      </c>
      <c r="BK177" s="238">
        <f>ROUND(I177*H177,2)</f>
        <v>0</v>
      </c>
      <c r="BL177" s="17" t="s">
        <v>227</v>
      </c>
      <c r="BM177" s="237" t="s">
        <v>434</v>
      </c>
    </row>
    <row r="178" s="2" customFormat="1" ht="16.5" customHeight="1">
      <c r="A178" s="38"/>
      <c r="B178" s="39"/>
      <c r="C178" s="226" t="s">
        <v>316</v>
      </c>
      <c r="D178" s="226" t="s">
        <v>173</v>
      </c>
      <c r="E178" s="227" t="s">
        <v>2569</v>
      </c>
      <c r="F178" s="228" t="s">
        <v>2570</v>
      </c>
      <c r="G178" s="229" t="s">
        <v>536</v>
      </c>
      <c r="H178" s="230">
        <v>13</v>
      </c>
      <c r="I178" s="231"/>
      <c r="J178" s="232">
        <f>ROUND(I178*H178,2)</f>
        <v>0</v>
      </c>
      <c r="K178" s="228" t="s">
        <v>2468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227</v>
      </c>
      <c r="AT178" s="237" t="s">
        <v>173</v>
      </c>
      <c r="AU178" s="237" t="s">
        <v>84</v>
      </c>
      <c r="AY178" s="17" t="s">
        <v>171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84</v>
      </c>
      <c r="BK178" s="238">
        <f>ROUND(I178*H178,2)</f>
        <v>0</v>
      </c>
      <c r="BL178" s="17" t="s">
        <v>227</v>
      </c>
      <c r="BM178" s="237" t="s">
        <v>439</v>
      </c>
    </row>
    <row r="179" s="2" customFormat="1" ht="16.5" customHeight="1">
      <c r="A179" s="38"/>
      <c r="B179" s="39"/>
      <c r="C179" s="226" t="s">
        <v>436</v>
      </c>
      <c r="D179" s="226" t="s">
        <v>173</v>
      </c>
      <c r="E179" s="227" t="s">
        <v>2571</v>
      </c>
      <c r="F179" s="228" t="s">
        <v>2572</v>
      </c>
      <c r="G179" s="229" t="s">
        <v>536</v>
      </c>
      <c r="H179" s="230">
        <v>10</v>
      </c>
      <c r="I179" s="231"/>
      <c r="J179" s="232">
        <f>ROUND(I179*H179,2)</f>
        <v>0</v>
      </c>
      <c r="K179" s="228" t="s">
        <v>2468</v>
      </c>
      <c r="L179" s="44"/>
      <c r="M179" s="233" t="s">
        <v>1</v>
      </c>
      <c r="N179" s="234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227</v>
      </c>
      <c r="AT179" s="237" t="s">
        <v>173</v>
      </c>
      <c r="AU179" s="237" t="s">
        <v>84</v>
      </c>
      <c r="AY179" s="17" t="s">
        <v>171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84</v>
      </c>
      <c r="BK179" s="238">
        <f>ROUND(I179*H179,2)</f>
        <v>0</v>
      </c>
      <c r="BL179" s="17" t="s">
        <v>227</v>
      </c>
      <c r="BM179" s="237" t="s">
        <v>444</v>
      </c>
    </row>
    <row r="180" s="2" customFormat="1" ht="16.5" customHeight="1">
      <c r="A180" s="38"/>
      <c r="B180" s="39"/>
      <c r="C180" s="226" t="s">
        <v>322</v>
      </c>
      <c r="D180" s="226" t="s">
        <v>173</v>
      </c>
      <c r="E180" s="227" t="s">
        <v>2573</v>
      </c>
      <c r="F180" s="228" t="s">
        <v>2574</v>
      </c>
      <c r="G180" s="229" t="s">
        <v>536</v>
      </c>
      <c r="H180" s="230">
        <v>5</v>
      </c>
      <c r="I180" s="231"/>
      <c r="J180" s="232">
        <f>ROUND(I180*H180,2)</f>
        <v>0</v>
      </c>
      <c r="K180" s="228" t="s">
        <v>2468</v>
      </c>
      <c r="L180" s="44"/>
      <c r="M180" s="233" t="s">
        <v>1</v>
      </c>
      <c r="N180" s="234" t="s">
        <v>41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227</v>
      </c>
      <c r="AT180" s="237" t="s">
        <v>173</v>
      </c>
      <c r="AU180" s="237" t="s">
        <v>84</v>
      </c>
      <c r="AY180" s="17" t="s">
        <v>171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84</v>
      </c>
      <c r="BK180" s="238">
        <f>ROUND(I180*H180,2)</f>
        <v>0</v>
      </c>
      <c r="BL180" s="17" t="s">
        <v>227</v>
      </c>
      <c r="BM180" s="237" t="s">
        <v>450</v>
      </c>
    </row>
    <row r="181" s="2" customFormat="1" ht="16.5" customHeight="1">
      <c r="A181" s="38"/>
      <c r="B181" s="39"/>
      <c r="C181" s="226" t="s">
        <v>447</v>
      </c>
      <c r="D181" s="226" t="s">
        <v>173</v>
      </c>
      <c r="E181" s="227" t="s">
        <v>2575</v>
      </c>
      <c r="F181" s="228" t="s">
        <v>2576</v>
      </c>
      <c r="G181" s="229" t="s">
        <v>536</v>
      </c>
      <c r="H181" s="230">
        <v>1</v>
      </c>
      <c r="I181" s="231"/>
      <c r="J181" s="232">
        <f>ROUND(I181*H181,2)</f>
        <v>0</v>
      </c>
      <c r="K181" s="228" t="s">
        <v>2468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227</v>
      </c>
      <c r="AT181" s="237" t="s">
        <v>173</v>
      </c>
      <c r="AU181" s="237" t="s">
        <v>84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84</v>
      </c>
      <c r="BK181" s="238">
        <f>ROUND(I181*H181,2)</f>
        <v>0</v>
      </c>
      <c r="BL181" s="17" t="s">
        <v>227</v>
      </c>
      <c r="BM181" s="237" t="s">
        <v>457</v>
      </c>
    </row>
    <row r="182" s="2" customFormat="1" ht="16.5" customHeight="1">
      <c r="A182" s="38"/>
      <c r="B182" s="39"/>
      <c r="C182" s="226" t="s">
        <v>326</v>
      </c>
      <c r="D182" s="226" t="s">
        <v>173</v>
      </c>
      <c r="E182" s="227" t="s">
        <v>2577</v>
      </c>
      <c r="F182" s="228" t="s">
        <v>2578</v>
      </c>
      <c r="G182" s="229" t="s">
        <v>536</v>
      </c>
      <c r="H182" s="230">
        <v>1</v>
      </c>
      <c r="I182" s="231"/>
      <c r="J182" s="232">
        <f>ROUND(I182*H182,2)</f>
        <v>0</v>
      </c>
      <c r="K182" s="228" t="s">
        <v>2468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227</v>
      </c>
      <c r="AT182" s="237" t="s">
        <v>173</v>
      </c>
      <c r="AU182" s="237" t="s">
        <v>84</v>
      </c>
      <c r="AY182" s="17" t="s">
        <v>171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84</v>
      </c>
      <c r="BK182" s="238">
        <f>ROUND(I182*H182,2)</f>
        <v>0</v>
      </c>
      <c r="BL182" s="17" t="s">
        <v>227</v>
      </c>
      <c r="BM182" s="237" t="s">
        <v>468</v>
      </c>
    </row>
    <row r="183" s="2" customFormat="1" ht="16.5" customHeight="1">
      <c r="A183" s="38"/>
      <c r="B183" s="39"/>
      <c r="C183" s="226" t="s">
        <v>461</v>
      </c>
      <c r="D183" s="226" t="s">
        <v>173</v>
      </c>
      <c r="E183" s="227" t="s">
        <v>2579</v>
      </c>
      <c r="F183" s="228" t="s">
        <v>2580</v>
      </c>
      <c r="G183" s="229" t="s">
        <v>536</v>
      </c>
      <c r="H183" s="230">
        <v>1</v>
      </c>
      <c r="I183" s="231"/>
      <c r="J183" s="232">
        <f>ROUND(I183*H183,2)</f>
        <v>0</v>
      </c>
      <c r="K183" s="228" t="s">
        <v>2468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227</v>
      </c>
      <c r="AT183" s="237" t="s">
        <v>173</v>
      </c>
      <c r="AU183" s="237" t="s">
        <v>84</v>
      </c>
      <c r="AY183" s="17" t="s">
        <v>171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84</v>
      </c>
      <c r="BK183" s="238">
        <f>ROUND(I183*H183,2)</f>
        <v>0</v>
      </c>
      <c r="BL183" s="17" t="s">
        <v>227</v>
      </c>
      <c r="BM183" s="237" t="s">
        <v>478</v>
      </c>
    </row>
    <row r="184" s="2" customFormat="1" ht="16.5" customHeight="1">
      <c r="A184" s="38"/>
      <c r="B184" s="39"/>
      <c r="C184" s="226" t="s">
        <v>329</v>
      </c>
      <c r="D184" s="226" t="s">
        <v>173</v>
      </c>
      <c r="E184" s="227" t="s">
        <v>2581</v>
      </c>
      <c r="F184" s="228" t="s">
        <v>2582</v>
      </c>
      <c r="G184" s="229" t="s">
        <v>536</v>
      </c>
      <c r="H184" s="230">
        <v>3</v>
      </c>
      <c r="I184" s="231"/>
      <c r="J184" s="232">
        <f>ROUND(I184*H184,2)</f>
        <v>0</v>
      </c>
      <c r="K184" s="228" t="s">
        <v>2468</v>
      </c>
      <c r="L184" s="44"/>
      <c r="M184" s="233" t="s">
        <v>1</v>
      </c>
      <c r="N184" s="234" t="s">
        <v>41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227</v>
      </c>
      <c r="AT184" s="237" t="s">
        <v>173</v>
      </c>
      <c r="AU184" s="237" t="s">
        <v>84</v>
      </c>
      <c r="AY184" s="17" t="s">
        <v>171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84</v>
      </c>
      <c r="BK184" s="238">
        <f>ROUND(I184*H184,2)</f>
        <v>0</v>
      </c>
      <c r="BL184" s="17" t="s">
        <v>227</v>
      </c>
      <c r="BM184" s="237" t="s">
        <v>482</v>
      </c>
    </row>
    <row r="185" s="2" customFormat="1" ht="16.5" customHeight="1">
      <c r="A185" s="38"/>
      <c r="B185" s="39"/>
      <c r="C185" s="267" t="s">
        <v>475</v>
      </c>
      <c r="D185" s="267" t="s">
        <v>304</v>
      </c>
      <c r="E185" s="268" t="s">
        <v>2583</v>
      </c>
      <c r="F185" s="269" t="s">
        <v>2584</v>
      </c>
      <c r="G185" s="270" t="s">
        <v>2585</v>
      </c>
      <c r="H185" s="271">
        <v>29</v>
      </c>
      <c r="I185" s="272"/>
      <c r="J185" s="273">
        <f>ROUND(I185*H185,2)</f>
        <v>0</v>
      </c>
      <c r="K185" s="269" t="s">
        <v>2468</v>
      </c>
      <c r="L185" s="274"/>
      <c r="M185" s="275" t="s">
        <v>1</v>
      </c>
      <c r="N185" s="276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271</v>
      </c>
      <c r="AT185" s="237" t="s">
        <v>304</v>
      </c>
      <c r="AU185" s="237" t="s">
        <v>84</v>
      </c>
      <c r="AY185" s="17" t="s">
        <v>171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84</v>
      </c>
      <c r="BK185" s="238">
        <f>ROUND(I185*H185,2)</f>
        <v>0</v>
      </c>
      <c r="BL185" s="17" t="s">
        <v>227</v>
      </c>
      <c r="BM185" s="237" t="s">
        <v>487</v>
      </c>
    </row>
    <row r="186" s="2" customFormat="1" ht="16.5" customHeight="1">
      <c r="A186" s="38"/>
      <c r="B186" s="39"/>
      <c r="C186" s="226" t="s">
        <v>335</v>
      </c>
      <c r="D186" s="226" t="s">
        <v>173</v>
      </c>
      <c r="E186" s="227" t="s">
        <v>2586</v>
      </c>
      <c r="F186" s="228" t="s">
        <v>2587</v>
      </c>
      <c r="G186" s="229" t="s">
        <v>536</v>
      </c>
      <c r="H186" s="230">
        <v>77</v>
      </c>
      <c r="I186" s="231"/>
      <c r="J186" s="232">
        <f>ROUND(I186*H186,2)</f>
        <v>0</v>
      </c>
      <c r="K186" s="228" t="s">
        <v>2468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227</v>
      </c>
      <c r="AT186" s="237" t="s">
        <v>173</v>
      </c>
      <c r="AU186" s="237" t="s">
        <v>84</v>
      </c>
      <c r="AY186" s="17" t="s">
        <v>171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84</v>
      </c>
      <c r="BK186" s="238">
        <f>ROUND(I186*H186,2)</f>
        <v>0</v>
      </c>
      <c r="BL186" s="17" t="s">
        <v>227</v>
      </c>
      <c r="BM186" s="237" t="s">
        <v>495</v>
      </c>
    </row>
    <row r="187" s="2" customFormat="1" ht="16.5" customHeight="1">
      <c r="A187" s="38"/>
      <c r="B187" s="39"/>
      <c r="C187" s="226" t="s">
        <v>483</v>
      </c>
      <c r="D187" s="226" t="s">
        <v>173</v>
      </c>
      <c r="E187" s="227" t="s">
        <v>2588</v>
      </c>
      <c r="F187" s="228" t="s">
        <v>2589</v>
      </c>
      <c r="G187" s="229" t="s">
        <v>536</v>
      </c>
      <c r="H187" s="230">
        <v>77</v>
      </c>
      <c r="I187" s="231"/>
      <c r="J187" s="232">
        <f>ROUND(I187*H187,2)</f>
        <v>0</v>
      </c>
      <c r="K187" s="228" t="s">
        <v>2468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227</v>
      </c>
      <c r="AT187" s="237" t="s">
        <v>173</v>
      </c>
      <c r="AU187" s="237" t="s">
        <v>84</v>
      </c>
      <c r="AY187" s="17" t="s">
        <v>171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84</v>
      </c>
      <c r="BK187" s="238">
        <f>ROUND(I187*H187,2)</f>
        <v>0</v>
      </c>
      <c r="BL187" s="17" t="s">
        <v>227</v>
      </c>
      <c r="BM187" s="237" t="s">
        <v>500</v>
      </c>
    </row>
    <row r="188" s="2" customFormat="1" ht="16.5" customHeight="1">
      <c r="A188" s="38"/>
      <c r="B188" s="39"/>
      <c r="C188" s="226" t="s">
        <v>340</v>
      </c>
      <c r="D188" s="226" t="s">
        <v>173</v>
      </c>
      <c r="E188" s="227" t="s">
        <v>2590</v>
      </c>
      <c r="F188" s="228" t="s">
        <v>2591</v>
      </c>
      <c r="G188" s="229" t="s">
        <v>231</v>
      </c>
      <c r="H188" s="230">
        <v>2.4390000000000001</v>
      </c>
      <c r="I188" s="231"/>
      <c r="J188" s="232">
        <f>ROUND(I188*H188,2)</f>
        <v>0</v>
      </c>
      <c r="K188" s="228" t="s">
        <v>2468</v>
      </c>
      <c r="L188" s="44"/>
      <c r="M188" s="233" t="s">
        <v>1</v>
      </c>
      <c r="N188" s="234" t="s">
        <v>41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227</v>
      </c>
      <c r="AT188" s="237" t="s">
        <v>173</v>
      </c>
      <c r="AU188" s="237" t="s">
        <v>84</v>
      </c>
      <c r="AY188" s="17" t="s">
        <v>171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84</v>
      </c>
      <c r="BK188" s="238">
        <f>ROUND(I188*H188,2)</f>
        <v>0</v>
      </c>
      <c r="BL188" s="17" t="s">
        <v>227</v>
      </c>
      <c r="BM188" s="237" t="s">
        <v>505</v>
      </c>
    </row>
    <row r="189" s="12" customFormat="1" ht="25.92" customHeight="1">
      <c r="A189" s="12"/>
      <c r="B189" s="210"/>
      <c r="C189" s="211"/>
      <c r="D189" s="212" t="s">
        <v>75</v>
      </c>
      <c r="E189" s="213" t="s">
        <v>2592</v>
      </c>
      <c r="F189" s="213" t="s">
        <v>2593</v>
      </c>
      <c r="G189" s="211"/>
      <c r="H189" s="211"/>
      <c r="I189" s="214"/>
      <c r="J189" s="215">
        <f>BK189</f>
        <v>0</v>
      </c>
      <c r="K189" s="211"/>
      <c r="L189" s="216"/>
      <c r="M189" s="217"/>
      <c r="N189" s="218"/>
      <c r="O189" s="218"/>
      <c r="P189" s="219">
        <f>SUM(P190:P209)</f>
        <v>0</v>
      </c>
      <c r="Q189" s="218"/>
      <c r="R189" s="219">
        <f>SUM(R190:R209)</f>
        <v>0</v>
      </c>
      <c r="S189" s="218"/>
      <c r="T189" s="220">
        <f>SUM(T190:T209)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1" t="s">
        <v>84</v>
      </c>
      <c r="AT189" s="222" t="s">
        <v>75</v>
      </c>
      <c r="AU189" s="222" t="s">
        <v>76</v>
      </c>
      <c r="AY189" s="221" t="s">
        <v>171</v>
      </c>
      <c r="BK189" s="223">
        <f>SUM(BK190:BK209)</f>
        <v>0</v>
      </c>
    </row>
    <row r="190" s="2" customFormat="1" ht="16.5" customHeight="1">
      <c r="A190" s="38"/>
      <c r="B190" s="39"/>
      <c r="C190" s="226" t="s">
        <v>497</v>
      </c>
      <c r="D190" s="226" t="s">
        <v>173</v>
      </c>
      <c r="E190" s="227" t="s">
        <v>2594</v>
      </c>
      <c r="F190" s="228" t="s">
        <v>2595</v>
      </c>
      <c r="G190" s="229" t="s">
        <v>486</v>
      </c>
      <c r="H190" s="230">
        <v>500</v>
      </c>
      <c r="I190" s="231"/>
      <c r="J190" s="232">
        <f>ROUND(I190*H190,2)</f>
        <v>0</v>
      </c>
      <c r="K190" s="228" t="s">
        <v>2468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178</v>
      </c>
      <c r="AT190" s="237" t="s">
        <v>173</v>
      </c>
      <c r="AU190" s="237" t="s">
        <v>84</v>
      </c>
      <c r="AY190" s="17" t="s">
        <v>171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84</v>
      </c>
      <c r="BK190" s="238">
        <f>ROUND(I190*H190,2)</f>
        <v>0</v>
      </c>
      <c r="BL190" s="17" t="s">
        <v>178</v>
      </c>
      <c r="BM190" s="237" t="s">
        <v>510</v>
      </c>
    </row>
    <row r="191" s="2" customFormat="1" ht="21.75" customHeight="1">
      <c r="A191" s="38"/>
      <c r="B191" s="39"/>
      <c r="C191" s="226" t="s">
        <v>346</v>
      </c>
      <c r="D191" s="226" t="s">
        <v>173</v>
      </c>
      <c r="E191" s="227" t="s">
        <v>2596</v>
      </c>
      <c r="F191" s="228" t="s">
        <v>2597</v>
      </c>
      <c r="G191" s="229" t="s">
        <v>486</v>
      </c>
      <c r="H191" s="230">
        <v>50</v>
      </c>
      <c r="I191" s="231"/>
      <c r="J191" s="232">
        <f>ROUND(I191*H191,2)</f>
        <v>0</v>
      </c>
      <c r="K191" s="228" t="s">
        <v>2468</v>
      </c>
      <c r="L191" s="44"/>
      <c r="M191" s="233" t="s">
        <v>1</v>
      </c>
      <c r="N191" s="234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178</v>
      </c>
      <c r="AT191" s="237" t="s">
        <v>173</v>
      </c>
      <c r="AU191" s="237" t="s">
        <v>84</v>
      </c>
      <c r="AY191" s="17" t="s">
        <v>171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84</v>
      </c>
      <c r="BK191" s="238">
        <f>ROUND(I191*H191,2)</f>
        <v>0</v>
      </c>
      <c r="BL191" s="17" t="s">
        <v>178</v>
      </c>
      <c r="BM191" s="237" t="s">
        <v>520</v>
      </c>
    </row>
    <row r="192" s="2" customFormat="1" ht="21.75" customHeight="1">
      <c r="A192" s="38"/>
      <c r="B192" s="39"/>
      <c r="C192" s="226" t="s">
        <v>507</v>
      </c>
      <c r="D192" s="226" t="s">
        <v>173</v>
      </c>
      <c r="E192" s="227" t="s">
        <v>2598</v>
      </c>
      <c r="F192" s="228" t="s">
        <v>2599</v>
      </c>
      <c r="G192" s="229" t="s">
        <v>486</v>
      </c>
      <c r="H192" s="230">
        <v>500</v>
      </c>
      <c r="I192" s="231"/>
      <c r="J192" s="232">
        <f>ROUND(I192*H192,2)</f>
        <v>0</v>
      </c>
      <c r="K192" s="228" t="s">
        <v>2468</v>
      </c>
      <c r="L192" s="44"/>
      <c r="M192" s="233" t="s">
        <v>1</v>
      </c>
      <c r="N192" s="234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178</v>
      </c>
      <c r="AT192" s="237" t="s">
        <v>173</v>
      </c>
      <c r="AU192" s="237" t="s">
        <v>84</v>
      </c>
      <c r="AY192" s="17" t="s">
        <v>171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84</v>
      </c>
      <c r="BK192" s="238">
        <f>ROUND(I192*H192,2)</f>
        <v>0</v>
      </c>
      <c r="BL192" s="17" t="s">
        <v>178</v>
      </c>
      <c r="BM192" s="237" t="s">
        <v>525</v>
      </c>
    </row>
    <row r="193" s="2" customFormat="1" ht="16.5" customHeight="1">
      <c r="A193" s="38"/>
      <c r="B193" s="39"/>
      <c r="C193" s="226" t="s">
        <v>351</v>
      </c>
      <c r="D193" s="226" t="s">
        <v>173</v>
      </c>
      <c r="E193" s="227" t="s">
        <v>2268</v>
      </c>
      <c r="F193" s="228" t="s">
        <v>2600</v>
      </c>
      <c r="G193" s="229" t="s">
        <v>486</v>
      </c>
      <c r="H193" s="230">
        <v>300</v>
      </c>
      <c r="I193" s="231"/>
      <c r="J193" s="232">
        <f>ROUND(I193*H193,2)</f>
        <v>0</v>
      </c>
      <c r="K193" s="228" t="s">
        <v>2468</v>
      </c>
      <c r="L193" s="44"/>
      <c r="M193" s="233" t="s">
        <v>1</v>
      </c>
      <c r="N193" s="234" t="s">
        <v>41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178</v>
      </c>
      <c r="AT193" s="237" t="s">
        <v>173</v>
      </c>
      <c r="AU193" s="237" t="s">
        <v>84</v>
      </c>
      <c r="AY193" s="17" t="s">
        <v>171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84</v>
      </c>
      <c r="BK193" s="238">
        <f>ROUND(I193*H193,2)</f>
        <v>0</v>
      </c>
      <c r="BL193" s="17" t="s">
        <v>178</v>
      </c>
      <c r="BM193" s="237" t="s">
        <v>529</v>
      </c>
    </row>
    <row r="194" s="2" customFormat="1" ht="24.15" customHeight="1">
      <c r="A194" s="38"/>
      <c r="B194" s="39"/>
      <c r="C194" s="226" t="s">
        <v>522</v>
      </c>
      <c r="D194" s="226" t="s">
        <v>173</v>
      </c>
      <c r="E194" s="227" t="s">
        <v>2601</v>
      </c>
      <c r="F194" s="228" t="s">
        <v>2602</v>
      </c>
      <c r="G194" s="229" t="s">
        <v>536</v>
      </c>
      <c r="H194" s="230">
        <v>7</v>
      </c>
      <c r="I194" s="231"/>
      <c r="J194" s="232">
        <f>ROUND(I194*H194,2)</f>
        <v>0</v>
      </c>
      <c r="K194" s="228" t="s">
        <v>2468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178</v>
      </c>
      <c r="AT194" s="237" t="s">
        <v>173</v>
      </c>
      <c r="AU194" s="237" t="s">
        <v>84</v>
      </c>
      <c r="AY194" s="17" t="s">
        <v>171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84</v>
      </c>
      <c r="BK194" s="238">
        <f>ROUND(I194*H194,2)</f>
        <v>0</v>
      </c>
      <c r="BL194" s="17" t="s">
        <v>178</v>
      </c>
      <c r="BM194" s="237" t="s">
        <v>537</v>
      </c>
    </row>
    <row r="195" s="2" customFormat="1" ht="24.15" customHeight="1">
      <c r="A195" s="38"/>
      <c r="B195" s="39"/>
      <c r="C195" s="226" t="s">
        <v>356</v>
      </c>
      <c r="D195" s="226" t="s">
        <v>173</v>
      </c>
      <c r="E195" s="227" t="s">
        <v>2603</v>
      </c>
      <c r="F195" s="228" t="s">
        <v>2604</v>
      </c>
      <c r="G195" s="229" t="s">
        <v>536</v>
      </c>
      <c r="H195" s="230">
        <v>1</v>
      </c>
      <c r="I195" s="231"/>
      <c r="J195" s="232">
        <f>ROUND(I195*H195,2)</f>
        <v>0</v>
      </c>
      <c r="K195" s="228" t="s">
        <v>2468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178</v>
      </c>
      <c r="AT195" s="237" t="s">
        <v>173</v>
      </c>
      <c r="AU195" s="237" t="s">
        <v>84</v>
      </c>
      <c r="AY195" s="17" t="s">
        <v>171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84</v>
      </c>
      <c r="BK195" s="238">
        <f>ROUND(I195*H195,2)</f>
        <v>0</v>
      </c>
      <c r="BL195" s="17" t="s">
        <v>178</v>
      </c>
      <c r="BM195" s="237" t="s">
        <v>547</v>
      </c>
    </row>
    <row r="196" s="2" customFormat="1" ht="24.15" customHeight="1">
      <c r="A196" s="38"/>
      <c r="B196" s="39"/>
      <c r="C196" s="226" t="s">
        <v>533</v>
      </c>
      <c r="D196" s="226" t="s">
        <v>173</v>
      </c>
      <c r="E196" s="227" t="s">
        <v>2605</v>
      </c>
      <c r="F196" s="228" t="s">
        <v>2606</v>
      </c>
      <c r="G196" s="229" t="s">
        <v>536</v>
      </c>
      <c r="H196" s="230">
        <v>1</v>
      </c>
      <c r="I196" s="231"/>
      <c r="J196" s="232">
        <f>ROUND(I196*H196,2)</f>
        <v>0</v>
      </c>
      <c r="K196" s="228" t="s">
        <v>2468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178</v>
      </c>
      <c r="AT196" s="237" t="s">
        <v>173</v>
      </c>
      <c r="AU196" s="237" t="s">
        <v>84</v>
      </c>
      <c r="AY196" s="17" t="s">
        <v>171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84</v>
      </c>
      <c r="BK196" s="238">
        <f>ROUND(I196*H196,2)</f>
        <v>0</v>
      </c>
      <c r="BL196" s="17" t="s">
        <v>178</v>
      </c>
      <c r="BM196" s="237" t="s">
        <v>559</v>
      </c>
    </row>
    <row r="197" s="2" customFormat="1" ht="16.5" customHeight="1">
      <c r="A197" s="38"/>
      <c r="B197" s="39"/>
      <c r="C197" s="226" t="s">
        <v>361</v>
      </c>
      <c r="D197" s="226" t="s">
        <v>173</v>
      </c>
      <c r="E197" s="227" t="s">
        <v>2607</v>
      </c>
      <c r="F197" s="228" t="s">
        <v>2608</v>
      </c>
      <c r="G197" s="229" t="s">
        <v>536</v>
      </c>
      <c r="H197" s="230">
        <v>1</v>
      </c>
      <c r="I197" s="231"/>
      <c r="J197" s="232">
        <f>ROUND(I197*H197,2)</f>
        <v>0</v>
      </c>
      <c r="K197" s="228" t="s">
        <v>2468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178</v>
      </c>
      <c r="AT197" s="237" t="s">
        <v>173</v>
      </c>
      <c r="AU197" s="237" t="s">
        <v>84</v>
      </c>
      <c r="AY197" s="17" t="s">
        <v>171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84</v>
      </c>
      <c r="BK197" s="238">
        <f>ROUND(I197*H197,2)</f>
        <v>0</v>
      </c>
      <c r="BL197" s="17" t="s">
        <v>178</v>
      </c>
      <c r="BM197" s="237" t="s">
        <v>562</v>
      </c>
    </row>
    <row r="198" s="2" customFormat="1" ht="24.15" customHeight="1">
      <c r="A198" s="38"/>
      <c r="B198" s="39"/>
      <c r="C198" s="226" t="s">
        <v>556</v>
      </c>
      <c r="D198" s="226" t="s">
        <v>173</v>
      </c>
      <c r="E198" s="227" t="s">
        <v>2609</v>
      </c>
      <c r="F198" s="228" t="s">
        <v>2610</v>
      </c>
      <c r="G198" s="229" t="s">
        <v>536</v>
      </c>
      <c r="H198" s="230">
        <v>1</v>
      </c>
      <c r="I198" s="231"/>
      <c r="J198" s="232">
        <f>ROUND(I198*H198,2)</f>
        <v>0</v>
      </c>
      <c r="K198" s="228" t="s">
        <v>2468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178</v>
      </c>
      <c r="AT198" s="237" t="s">
        <v>173</v>
      </c>
      <c r="AU198" s="237" t="s">
        <v>84</v>
      </c>
      <c r="AY198" s="17" t="s">
        <v>171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84</v>
      </c>
      <c r="BK198" s="238">
        <f>ROUND(I198*H198,2)</f>
        <v>0</v>
      </c>
      <c r="BL198" s="17" t="s">
        <v>178</v>
      </c>
      <c r="BM198" s="237" t="s">
        <v>566</v>
      </c>
    </row>
    <row r="199" s="2" customFormat="1" ht="16.5" customHeight="1">
      <c r="A199" s="38"/>
      <c r="B199" s="39"/>
      <c r="C199" s="226" t="s">
        <v>367</v>
      </c>
      <c r="D199" s="226" t="s">
        <v>173</v>
      </c>
      <c r="E199" s="227" t="s">
        <v>2611</v>
      </c>
      <c r="F199" s="228" t="s">
        <v>2612</v>
      </c>
      <c r="G199" s="229" t="s">
        <v>176</v>
      </c>
      <c r="H199" s="230">
        <v>76.5</v>
      </c>
      <c r="I199" s="231"/>
      <c r="J199" s="232">
        <f>ROUND(I199*H199,2)</f>
        <v>0</v>
      </c>
      <c r="K199" s="228" t="s">
        <v>2468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178</v>
      </c>
      <c r="AT199" s="237" t="s">
        <v>173</v>
      </c>
      <c r="AU199" s="237" t="s">
        <v>84</v>
      </c>
      <c r="AY199" s="17" t="s">
        <v>171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84</v>
      </c>
      <c r="BK199" s="238">
        <f>ROUND(I199*H199,2)</f>
        <v>0</v>
      </c>
      <c r="BL199" s="17" t="s">
        <v>178</v>
      </c>
      <c r="BM199" s="237" t="s">
        <v>569</v>
      </c>
    </row>
    <row r="200" s="2" customFormat="1" ht="24.15" customHeight="1">
      <c r="A200" s="38"/>
      <c r="B200" s="39"/>
      <c r="C200" s="226" t="s">
        <v>563</v>
      </c>
      <c r="D200" s="226" t="s">
        <v>173</v>
      </c>
      <c r="E200" s="227" t="s">
        <v>2613</v>
      </c>
      <c r="F200" s="228" t="s">
        <v>2614</v>
      </c>
      <c r="G200" s="229" t="s">
        <v>536</v>
      </c>
      <c r="H200" s="230">
        <v>27</v>
      </c>
      <c r="I200" s="231"/>
      <c r="J200" s="232">
        <f>ROUND(I200*H200,2)</f>
        <v>0</v>
      </c>
      <c r="K200" s="228" t="s">
        <v>2468</v>
      </c>
      <c r="L200" s="44"/>
      <c r="M200" s="233" t="s">
        <v>1</v>
      </c>
      <c r="N200" s="234" t="s">
        <v>41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178</v>
      </c>
      <c r="AT200" s="237" t="s">
        <v>173</v>
      </c>
      <c r="AU200" s="237" t="s">
        <v>84</v>
      </c>
      <c r="AY200" s="17" t="s">
        <v>171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84</v>
      </c>
      <c r="BK200" s="238">
        <f>ROUND(I200*H200,2)</f>
        <v>0</v>
      </c>
      <c r="BL200" s="17" t="s">
        <v>178</v>
      </c>
      <c r="BM200" s="237" t="s">
        <v>575</v>
      </c>
    </row>
    <row r="201" s="2" customFormat="1" ht="24.15" customHeight="1">
      <c r="A201" s="38"/>
      <c r="B201" s="39"/>
      <c r="C201" s="226" t="s">
        <v>370</v>
      </c>
      <c r="D201" s="226" t="s">
        <v>173</v>
      </c>
      <c r="E201" s="227" t="s">
        <v>2615</v>
      </c>
      <c r="F201" s="228" t="s">
        <v>2616</v>
      </c>
      <c r="G201" s="229" t="s">
        <v>536</v>
      </c>
      <c r="H201" s="230">
        <v>4</v>
      </c>
      <c r="I201" s="231"/>
      <c r="J201" s="232">
        <f>ROUND(I201*H201,2)</f>
        <v>0</v>
      </c>
      <c r="K201" s="228" t="s">
        <v>2468</v>
      </c>
      <c r="L201" s="44"/>
      <c r="M201" s="233" t="s">
        <v>1</v>
      </c>
      <c r="N201" s="234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178</v>
      </c>
      <c r="AT201" s="237" t="s">
        <v>173</v>
      </c>
      <c r="AU201" s="237" t="s">
        <v>84</v>
      </c>
      <c r="AY201" s="17" t="s">
        <v>171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84</v>
      </c>
      <c r="BK201" s="238">
        <f>ROUND(I201*H201,2)</f>
        <v>0</v>
      </c>
      <c r="BL201" s="17" t="s">
        <v>178</v>
      </c>
      <c r="BM201" s="237" t="s">
        <v>578</v>
      </c>
    </row>
    <row r="202" s="2" customFormat="1" ht="21.75" customHeight="1">
      <c r="A202" s="38"/>
      <c r="B202" s="39"/>
      <c r="C202" s="226" t="s">
        <v>572</v>
      </c>
      <c r="D202" s="226" t="s">
        <v>173</v>
      </c>
      <c r="E202" s="227" t="s">
        <v>2617</v>
      </c>
      <c r="F202" s="228" t="s">
        <v>2618</v>
      </c>
      <c r="G202" s="229" t="s">
        <v>536</v>
      </c>
      <c r="H202" s="230">
        <v>3</v>
      </c>
      <c r="I202" s="231"/>
      <c r="J202" s="232">
        <f>ROUND(I202*H202,2)</f>
        <v>0</v>
      </c>
      <c r="K202" s="228" t="s">
        <v>2468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178</v>
      </c>
      <c r="AT202" s="237" t="s">
        <v>173</v>
      </c>
      <c r="AU202" s="237" t="s">
        <v>84</v>
      </c>
      <c r="AY202" s="17" t="s">
        <v>171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84</v>
      </c>
      <c r="BK202" s="238">
        <f>ROUND(I202*H202,2)</f>
        <v>0</v>
      </c>
      <c r="BL202" s="17" t="s">
        <v>178</v>
      </c>
      <c r="BM202" s="237" t="s">
        <v>582</v>
      </c>
    </row>
    <row r="203" s="2" customFormat="1" ht="16.5" customHeight="1">
      <c r="A203" s="38"/>
      <c r="B203" s="39"/>
      <c r="C203" s="226" t="s">
        <v>375</v>
      </c>
      <c r="D203" s="226" t="s">
        <v>173</v>
      </c>
      <c r="E203" s="227" t="s">
        <v>2089</v>
      </c>
      <c r="F203" s="228" t="s">
        <v>2619</v>
      </c>
      <c r="G203" s="229" t="s">
        <v>231</v>
      </c>
      <c r="H203" s="230">
        <v>5.4269999999999996</v>
      </c>
      <c r="I203" s="231"/>
      <c r="J203" s="232">
        <f>ROUND(I203*H203,2)</f>
        <v>0</v>
      </c>
      <c r="K203" s="228" t="s">
        <v>2468</v>
      </c>
      <c r="L203" s="44"/>
      <c r="M203" s="233" t="s">
        <v>1</v>
      </c>
      <c r="N203" s="234" t="s">
        <v>41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178</v>
      </c>
      <c r="AT203" s="237" t="s">
        <v>173</v>
      </c>
      <c r="AU203" s="237" t="s">
        <v>84</v>
      </c>
      <c r="AY203" s="17" t="s">
        <v>171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84</v>
      </c>
      <c r="BK203" s="238">
        <f>ROUND(I203*H203,2)</f>
        <v>0</v>
      </c>
      <c r="BL203" s="17" t="s">
        <v>178</v>
      </c>
      <c r="BM203" s="237" t="s">
        <v>585</v>
      </c>
    </row>
    <row r="204" s="2" customFormat="1" ht="16.5" customHeight="1">
      <c r="A204" s="38"/>
      <c r="B204" s="39"/>
      <c r="C204" s="226" t="s">
        <v>579</v>
      </c>
      <c r="D204" s="226" t="s">
        <v>173</v>
      </c>
      <c r="E204" s="227" t="s">
        <v>2091</v>
      </c>
      <c r="F204" s="228" t="s">
        <v>2620</v>
      </c>
      <c r="G204" s="229" t="s">
        <v>231</v>
      </c>
      <c r="H204" s="230">
        <v>27.135999999999999</v>
      </c>
      <c r="I204" s="231"/>
      <c r="J204" s="232">
        <f>ROUND(I204*H204,2)</f>
        <v>0</v>
      </c>
      <c r="K204" s="228" t="s">
        <v>2468</v>
      </c>
      <c r="L204" s="44"/>
      <c r="M204" s="233" t="s">
        <v>1</v>
      </c>
      <c r="N204" s="234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178</v>
      </c>
      <c r="AT204" s="237" t="s">
        <v>173</v>
      </c>
      <c r="AU204" s="237" t="s">
        <v>84</v>
      </c>
      <c r="AY204" s="17" t="s">
        <v>171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84</v>
      </c>
      <c r="BK204" s="238">
        <f>ROUND(I204*H204,2)</f>
        <v>0</v>
      </c>
      <c r="BL204" s="17" t="s">
        <v>178</v>
      </c>
      <c r="BM204" s="237" t="s">
        <v>589</v>
      </c>
    </row>
    <row r="205" s="2" customFormat="1" ht="21.75" customHeight="1">
      <c r="A205" s="38"/>
      <c r="B205" s="39"/>
      <c r="C205" s="226" t="s">
        <v>381</v>
      </c>
      <c r="D205" s="226" t="s">
        <v>173</v>
      </c>
      <c r="E205" s="227" t="s">
        <v>2621</v>
      </c>
      <c r="F205" s="228" t="s">
        <v>2622</v>
      </c>
      <c r="G205" s="229" t="s">
        <v>231</v>
      </c>
      <c r="H205" s="230">
        <v>5.4269999999999996</v>
      </c>
      <c r="I205" s="231"/>
      <c r="J205" s="232">
        <f>ROUND(I205*H205,2)</f>
        <v>0</v>
      </c>
      <c r="K205" s="228" t="s">
        <v>2468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178</v>
      </c>
      <c r="AT205" s="237" t="s">
        <v>173</v>
      </c>
      <c r="AU205" s="237" t="s">
        <v>84</v>
      </c>
      <c r="AY205" s="17" t="s">
        <v>171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84</v>
      </c>
      <c r="BK205" s="238">
        <f>ROUND(I205*H205,2)</f>
        <v>0</v>
      </c>
      <c r="BL205" s="17" t="s">
        <v>178</v>
      </c>
      <c r="BM205" s="237" t="s">
        <v>592</v>
      </c>
    </row>
    <row r="206" s="2" customFormat="1" ht="21.75" customHeight="1">
      <c r="A206" s="38"/>
      <c r="B206" s="39"/>
      <c r="C206" s="226" t="s">
        <v>586</v>
      </c>
      <c r="D206" s="226" t="s">
        <v>173</v>
      </c>
      <c r="E206" s="227" t="s">
        <v>2623</v>
      </c>
      <c r="F206" s="228" t="s">
        <v>2624</v>
      </c>
      <c r="G206" s="229" t="s">
        <v>231</v>
      </c>
      <c r="H206" s="230">
        <v>5.4269999999999996</v>
      </c>
      <c r="I206" s="231"/>
      <c r="J206" s="232">
        <f>ROUND(I206*H206,2)</f>
        <v>0</v>
      </c>
      <c r="K206" s="228" t="s">
        <v>2468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178</v>
      </c>
      <c r="AT206" s="237" t="s">
        <v>173</v>
      </c>
      <c r="AU206" s="237" t="s">
        <v>84</v>
      </c>
      <c r="AY206" s="17" t="s">
        <v>171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84</v>
      </c>
      <c r="BK206" s="238">
        <f>ROUND(I206*H206,2)</f>
        <v>0</v>
      </c>
      <c r="BL206" s="17" t="s">
        <v>178</v>
      </c>
      <c r="BM206" s="237" t="s">
        <v>599</v>
      </c>
    </row>
    <row r="207" s="2" customFormat="1" ht="21.75" customHeight="1">
      <c r="A207" s="38"/>
      <c r="B207" s="39"/>
      <c r="C207" s="226" t="s">
        <v>387</v>
      </c>
      <c r="D207" s="226" t="s">
        <v>173</v>
      </c>
      <c r="E207" s="227" t="s">
        <v>2625</v>
      </c>
      <c r="F207" s="228" t="s">
        <v>2626</v>
      </c>
      <c r="G207" s="229" t="s">
        <v>231</v>
      </c>
      <c r="H207" s="230">
        <v>5.4269999999999996</v>
      </c>
      <c r="I207" s="231"/>
      <c r="J207" s="232">
        <f>ROUND(I207*H207,2)</f>
        <v>0</v>
      </c>
      <c r="K207" s="228" t="s">
        <v>2468</v>
      </c>
      <c r="L207" s="44"/>
      <c r="M207" s="233" t="s">
        <v>1</v>
      </c>
      <c r="N207" s="234" t="s">
        <v>41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178</v>
      </c>
      <c r="AT207" s="237" t="s">
        <v>173</v>
      </c>
      <c r="AU207" s="237" t="s">
        <v>84</v>
      </c>
      <c r="AY207" s="17" t="s">
        <v>171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84</v>
      </c>
      <c r="BK207" s="238">
        <f>ROUND(I207*H207,2)</f>
        <v>0</v>
      </c>
      <c r="BL207" s="17" t="s">
        <v>178</v>
      </c>
      <c r="BM207" s="237" t="s">
        <v>602</v>
      </c>
    </row>
    <row r="208" s="2" customFormat="1" ht="21.75" customHeight="1">
      <c r="A208" s="38"/>
      <c r="B208" s="39"/>
      <c r="C208" s="226" t="s">
        <v>596</v>
      </c>
      <c r="D208" s="226" t="s">
        <v>173</v>
      </c>
      <c r="E208" s="227" t="s">
        <v>2059</v>
      </c>
      <c r="F208" s="228" t="s">
        <v>2627</v>
      </c>
      <c r="G208" s="229" t="s">
        <v>231</v>
      </c>
      <c r="H208" s="230">
        <v>5.4269999999999996</v>
      </c>
      <c r="I208" s="231"/>
      <c r="J208" s="232">
        <f>ROUND(I208*H208,2)</f>
        <v>0</v>
      </c>
      <c r="K208" s="228" t="s">
        <v>2468</v>
      </c>
      <c r="L208" s="44"/>
      <c r="M208" s="233" t="s">
        <v>1</v>
      </c>
      <c r="N208" s="234" t="s">
        <v>41</v>
      </c>
      <c r="O208" s="91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178</v>
      </c>
      <c r="AT208" s="237" t="s">
        <v>173</v>
      </c>
      <c r="AU208" s="237" t="s">
        <v>84</v>
      </c>
      <c r="AY208" s="17" t="s">
        <v>171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84</v>
      </c>
      <c r="BK208" s="238">
        <f>ROUND(I208*H208,2)</f>
        <v>0</v>
      </c>
      <c r="BL208" s="17" t="s">
        <v>178</v>
      </c>
      <c r="BM208" s="237" t="s">
        <v>607</v>
      </c>
    </row>
    <row r="209" s="2" customFormat="1" ht="16.5" customHeight="1">
      <c r="A209" s="38"/>
      <c r="B209" s="39"/>
      <c r="C209" s="226" t="s">
        <v>391</v>
      </c>
      <c r="D209" s="226" t="s">
        <v>173</v>
      </c>
      <c r="E209" s="227" t="s">
        <v>2061</v>
      </c>
      <c r="F209" s="228" t="s">
        <v>2628</v>
      </c>
      <c r="G209" s="229" t="s">
        <v>231</v>
      </c>
      <c r="H209" s="230">
        <v>108.54600000000001</v>
      </c>
      <c r="I209" s="231"/>
      <c r="J209" s="232">
        <f>ROUND(I209*H209,2)</f>
        <v>0</v>
      </c>
      <c r="K209" s="228" t="s">
        <v>2468</v>
      </c>
      <c r="L209" s="44"/>
      <c r="M209" s="233" t="s">
        <v>1</v>
      </c>
      <c r="N209" s="234" t="s">
        <v>41</v>
      </c>
      <c r="O209" s="91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178</v>
      </c>
      <c r="AT209" s="237" t="s">
        <v>173</v>
      </c>
      <c r="AU209" s="237" t="s">
        <v>84</v>
      </c>
      <c r="AY209" s="17" t="s">
        <v>171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84</v>
      </c>
      <c r="BK209" s="238">
        <f>ROUND(I209*H209,2)</f>
        <v>0</v>
      </c>
      <c r="BL209" s="17" t="s">
        <v>178</v>
      </c>
      <c r="BM209" s="237" t="s">
        <v>613</v>
      </c>
    </row>
    <row r="210" s="12" customFormat="1" ht="25.92" customHeight="1">
      <c r="A210" s="12"/>
      <c r="B210" s="210"/>
      <c r="C210" s="211"/>
      <c r="D210" s="212" t="s">
        <v>75</v>
      </c>
      <c r="E210" s="213" t="s">
        <v>422</v>
      </c>
      <c r="F210" s="213" t="s">
        <v>2629</v>
      </c>
      <c r="G210" s="211"/>
      <c r="H210" s="211"/>
      <c r="I210" s="214"/>
      <c r="J210" s="215">
        <f>BK210</f>
        <v>0</v>
      </c>
      <c r="K210" s="211"/>
      <c r="L210" s="216"/>
      <c r="M210" s="217"/>
      <c r="N210" s="218"/>
      <c r="O210" s="218"/>
      <c r="P210" s="219">
        <f>SUM(P211:P212)</f>
        <v>0</v>
      </c>
      <c r="Q210" s="218"/>
      <c r="R210" s="219">
        <f>SUM(R211:R212)</f>
        <v>0</v>
      </c>
      <c r="S210" s="218"/>
      <c r="T210" s="220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1" t="s">
        <v>84</v>
      </c>
      <c r="AT210" s="222" t="s">
        <v>75</v>
      </c>
      <c r="AU210" s="222" t="s">
        <v>76</v>
      </c>
      <c r="AY210" s="221" t="s">
        <v>171</v>
      </c>
      <c r="BK210" s="223">
        <f>SUM(BK211:BK212)</f>
        <v>0</v>
      </c>
    </row>
    <row r="211" s="2" customFormat="1" ht="24.15" customHeight="1">
      <c r="A211" s="38"/>
      <c r="B211" s="39"/>
      <c r="C211" s="226" t="s">
        <v>604</v>
      </c>
      <c r="D211" s="226" t="s">
        <v>173</v>
      </c>
      <c r="E211" s="227" t="s">
        <v>2630</v>
      </c>
      <c r="F211" s="228" t="s">
        <v>2631</v>
      </c>
      <c r="G211" s="229" t="s">
        <v>2632</v>
      </c>
      <c r="H211" s="230">
        <v>36</v>
      </c>
      <c r="I211" s="231"/>
      <c r="J211" s="232">
        <f>ROUND(I211*H211,2)</f>
        <v>0</v>
      </c>
      <c r="K211" s="228" t="s">
        <v>2468</v>
      </c>
      <c r="L211" s="44"/>
      <c r="M211" s="233" t="s">
        <v>1</v>
      </c>
      <c r="N211" s="234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178</v>
      </c>
      <c r="AT211" s="237" t="s">
        <v>173</v>
      </c>
      <c r="AU211" s="237" t="s">
        <v>84</v>
      </c>
      <c r="AY211" s="17" t="s">
        <v>171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84</v>
      </c>
      <c r="BK211" s="238">
        <f>ROUND(I211*H211,2)</f>
        <v>0</v>
      </c>
      <c r="BL211" s="17" t="s">
        <v>178</v>
      </c>
      <c r="BM211" s="237" t="s">
        <v>619</v>
      </c>
    </row>
    <row r="212" s="2" customFormat="1" ht="16.5" customHeight="1">
      <c r="A212" s="38"/>
      <c r="B212" s="39"/>
      <c r="C212" s="226" t="s">
        <v>396</v>
      </c>
      <c r="D212" s="226" t="s">
        <v>173</v>
      </c>
      <c r="E212" s="227" t="s">
        <v>2633</v>
      </c>
      <c r="F212" s="228" t="s">
        <v>2634</v>
      </c>
      <c r="G212" s="229" t="s">
        <v>2632</v>
      </c>
      <c r="H212" s="230">
        <v>16</v>
      </c>
      <c r="I212" s="231"/>
      <c r="J212" s="232">
        <f>ROUND(I212*H212,2)</f>
        <v>0</v>
      </c>
      <c r="K212" s="228" t="s">
        <v>2468</v>
      </c>
      <c r="L212" s="44"/>
      <c r="M212" s="233" t="s">
        <v>1</v>
      </c>
      <c r="N212" s="234" t="s">
        <v>41</v>
      </c>
      <c r="O212" s="91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178</v>
      </c>
      <c r="AT212" s="237" t="s">
        <v>173</v>
      </c>
      <c r="AU212" s="237" t="s">
        <v>84</v>
      </c>
      <c r="AY212" s="17" t="s">
        <v>171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84</v>
      </c>
      <c r="BK212" s="238">
        <f>ROUND(I212*H212,2)</f>
        <v>0</v>
      </c>
      <c r="BL212" s="17" t="s">
        <v>178</v>
      </c>
      <c r="BM212" s="237" t="s">
        <v>627</v>
      </c>
    </row>
    <row r="213" s="12" customFormat="1" ht="25.92" customHeight="1">
      <c r="A213" s="12"/>
      <c r="B213" s="210"/>
      <c r="C213" s="211"/>
      <c r="D213" s="212" t="s">
        <v>75</v>
      </c>
      <c r="E213" s="213" t="s">
        <v>1957</v>
      </c>
      <c r="F213" s="213" t="s">
        <v>2635</v>
      </c>
      <c r="G213" s="211"/>
      <c r="H213" s="211"/>
      <c r="I213" s="214"/>
      <c r="J213" s="215">
        <f>BK213</f>
        <v>0</v>
      </c>
      <c r="K213" s="211"/>
      <c r="L213" s="216"/>
      <c r="M213" s="217"/>
      <c r="N213" s="218"/>
      <c r="O213" s="218"/>
      <c r="P213" s="219">
        <f>P214</f>
        <v>0</v>
      </c>
      <c r="Q213" s="218"/>
      <c r="R213" s="219">
        <f>R214</f>
        <v>0</v>
      </c>
      <c r="S213" s="218"/>
      <c r="T213" s="220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1" t="s">
        <v>202</v>
      </c>
      <c r="AT213" s="222" t="s">
        <v>75</v>
      </c>
      <c r="AU213" s="222" t="s">
        <v>76</v>
      </c>
      <c r="AY213" s="221" t="s">
        <v>171</v>
      </c>
      <c r="BK213" s="223">
        <f>BK214</f>
        <v>0</v>
      </c>
    </row>
    <row r="214" s="12" customFormat="1" ht="22.8" customHeight="1">
      <c r="A214" s="12"/>
      <c r="B214" s="210"/>
      <c r="C214" s="211"/>
      <c r="D214" s="212" t="s">
        <v>75</v>
      </c>
      <c r="E214" s="224" t="s">
        <v>1977</v>
      </c>
      <c r="F214" s="224" t="s">
        <v>1980</v>
      </c>
      <c r="G214" s="211"/>
      <c r="H214" s="211"/>
      <c r="I214" s="214"/>
      <c r="J214" s="225">
        <f>BK214</f>
        <v>0</v>
      </c>
      <c r="K214" s="211"/>
      <c r="L214" s="216"/>
      <c r="M214" s="217"/>
      <c r="N214" s="218"/>
      <c r="O214" s="218"/>
      <c r="P214" s="219">
        <f>P215</f>
        <v>0</v>
      </c>
      <c r="Q214" s="218"/>
      <c r="R214" s="219">
        <f>R215</f>
        <v>0</v>
      </c>
      <c r="S214" s="218"/>
      <c r="T214" s="220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1" t="s">
        <v>202</v>
      </c>
      <c r="AT214" s="222" t="s">
        <v>75</v>
      </c>
      <c r="AU214" s="222" t="s">
        <v>84</v>
      </c>
      <c r="AY214" s="221" t="s">
        <v>171</v>
      </c>
      <c r="BK214" s="223">
        <f>BK215</f>
        <v>0</v>
      </c>
    </row>
    <row r="215" s="2" customFormat="1" ht="16.5" customHeight="1">
      <c r="A215" s="38"/>
      <c r="B215" s="39"/>
      <c r="C215" s="226" t="s">
        <v>616</v>
      </c>
      <c r="D215" s="226" t="s">
        <v>173</v>
      </c>
      <c r="E215" s="227" t="s">
        <v>1979</v>
      </c>
      <c r="F215" s="228" t="s">
        <v>1980</v>
      </c>
      <c r="G215" s="229" t="s">
        <v>269</v>
      </c>
      <c r="H215" s="230">
        <v>1</v>
      </c>
      <c r="I215" s="231"/>
      <c r="J215" s="232">
        <f>ROUND(I215*H215,2)</f>
        <v>0</v>
      </c>
      <c r="K215" s="228" t="s">
        <v>2468</v>
      </c>
      <c r="L215" s="44"/>
      <c r="M215" s="293" t="s">
        <v>1</v>
      </c>
      <c r="N215" s="294" t="s">
        <v>41</v>
      </c>
      <c r="O215" s="291"/>
      <c r="P215" s="295">
        <f>O215*H215</f>
        <v>0</v>
      </c>
      <c r="Q215" s="295">
        <v>0</v>
      </c>
      <c r="R215" s="295">
        <f>Q215*H215</f>
        <v>0</v>
      </c>
      <c r="S215" s="295">
        <v>0</v>
      </c>
      <c r="T215" s="29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2636</v>
      </c>
      <c r="AT215" s="237" t="s">
        <v>173</v>
      </c>
      <c r="AU215" s="237" t="s">
        <v>86</v>
      </c>
      <c r="AY215" s="17" t="s">
        <v>171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84</v>
      </c>
      <c r="BK215" s="238">
        <f>ROUND(I215*H215,2)</f>
        <v>0</v>
      </c>
      <c r="BL215" s="17" t="s">
        <v>2636</v>
      </c>
      <c r="BM215" s="237" t="s">
        <v>2637</v>
      </c>
    </row>
    <row r="216" s="2" customFormat="1" ht="6.96" customHeight="1">
      <c r="A216" s="38"/>
      <c r="B216" s="66"/>
      <c r="C216" s="67"/>
      <c r="D216" s="67"/>
      <c r="E216" s="67"/>
      <c r="F216" s="67"/>
      <c r="G216" s="67"/>
      <c r="H216" s="67"/>
      <c r="I216" s="67"/>
      <c r="J216" s="67"/>
      <c r="K216" s="67"/>
      <c r="L216" s="44"/>
      <c r="M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</sheetData>
  <sheetProtection sheet="1" autoFilter="0" formatColumns="0" formatRows="0" objects="1" scenarios="1" spinCount="100000" saltValue="yjPKG6H5y9PjCsYMKDmAOj3Hau4oj3IPm8x3egGAZSX84zyXB0KHVdCk0Q+9KXzu8cWP3GDqFU76NaOlruDaeA==" hashValue="mz0OAlLNH9rYEBeZEdW1cSiKw69UgMQEbxGBoSwmWZBZO0dWGvlgVwcPsXlgZdj7gBM6qE9AutY7eTsuio31MA==" algorithmName="SHA-512" password="CC35"/>
  <autoFilter ref="C124:K21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2638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24. 4. 2025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>00266027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Litvínov</v>
      </c>
      <c r="F15" s="38"/>
      <c r="G15" s="38"/>
      <c r="H15" s="38"/>
      <c r="I15" s="150" t="s">
        <v>28</v>
      </c>
      <c r="J15" s="141" t="str">
        <f>IF('Rekapitulace stavby'!AN11="","",'Rekapitulace stavby'!AN11)</f>
        <v>CZ00266027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ROUND((SUM(BE121:BE209)),  2)</f>
        <v>0</v>
      </c>
      <c r="G33" s="38"/>
      <c r="H33" s="38"/>
      <c r="I33" s="164">
        <v>0.20999999999999999</v>
      </c>
      <c r="J33" s="163">
        <f>ROUND(((SUM(BE121:BE209))*I33),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ROUND((SUM(BF121:BF209)),  2)</f>
        <v>0</v>
      </c>
      <c r="G34" s="38"/>
      <c r="H34" s="38"/>
      <c r="I34" s="164">
        <v>0.12</v>
      </c>
      <c r="J34" s="163">
        <f>ROUND(((SUM(BF121:BF209))*I34),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ROUND((SUM(BG121:BG209)),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ROUND((SUM(BH121:BH209)),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ROUND((SUM(BI121:BI209)),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Objekt8 -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9" customFormat="1" ht="24.96" customHeight="1">
      <c r="A97" s="9"/>
      <c r="B97" s="188"/>
      <c r="C97" s="189"/>
      <c r="D97" s="190" t="s">
        <v>2639</v>
      </c>
      <c r="E97" s="191"/>
      <c r="F97" s="191"/>
      <c r="G97" s="191"/>
      <c r="H97" s="191"/>
      <c r="I97" s="191"/>
      <c r="J97" s="192">
        <f>J122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8"/>
      <c r="C98" s="189"/>
      <c r="D98" s="190" t="s">
        <v>2640</v>
      </c>
      <c r="E98" s="191"/>
      <c r="F98" s="191"/>
      <c r="G98" s="191"/>
      <c r="H98" s="191"/>
      <c r="I98" s="191"/>
      <c r="J98" s="192">
        <f>J170</f>
        <v>0</v>
      </c>
      <c r="K98" s="189"/>
      <c r="L98" s="19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8"/>
      <c r="C99" s="189"/>
      <c r="D99" s="190" t="s">
        <v>2461</v>
      </c>
      <c r="E99" s="191"/>
      <c r="F99" s="191"/>
      <c r="G99" s="191"/>
      <c r="H99" s="191"/>
      <c r="I99" s="191"/>
      <c r="J99" s="192">
        <f>J201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8"/>
      <c r="C100" s="189"/>
      <c r="D100" s="190" t="s">
        <v>2462</v>
      </c>
      <c r="E100" s="191"/>
      <c r="F100" s="191"/>
      <c r="G100" s="191"/>
      <c r="H100" s="191"/>
      <c r="I100" s="191"/>
      <c r="J100" s="192">
        <f>J206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4"/>
      <c r="C101" s="133"/>
      <c r="D101" s="195" t="s">
        <v>2463</v>
      </c>
      <c r="E101" s="196"/>
      <c r="F101" s="196"/>
      <c r="G101" s="196"/>
      <c r="H101" s="196"/>
      <c r="I101" s="196"/>
      <c r="J101" s="197">
        <f>J207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156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Adaptace MěÚ Litvínov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119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Objekt8 - Vzduchotechnika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24. 4. 2025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Město Litvínov</v>
      </c>
      <c r="G117" s="40"/>
      <c r="H117" s="40"/>
      <c r="I117" s="32" t="s">
        <v>32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34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157</v>
      </c>
      <c r="D120" s="202" t="s">
        <v>61</v>
      </c>
      <c r="E120" s="202" t="s">
        <v>57</v>
      </c>
      <c r="F120" s="202" t="s">
        <v>58</v>
      </c>
      <c r="G120" s="202" t="s">
        <v>158</v>
      </c>
      <c r="H120" s="202" t="s">
        <v>159</v>
      </c>
      <c r="I120" s="202" t="s">
        <v>160</v>
      </c>
      <c r="J120" s="202" t="s">
        <v>123</v>
      </c>
      <c r="K120" s="203" t="s">
        <v>161</v>
      </c>
      <c r="L120" s="204"/>
      <c r="M120" s="100" t="s">
        <v>1</v>
      </c>
      <c r="N120" s="101" t="s">
        <v>40</v>
      </c>
      <c r="O120" s="101" t="s">
        <v>162</v>
      </c>
      <c r="P120" s="101" t="s">
        <v>163</v>
      </c>
      <c r="Q120" s="101" t="s">
        <v>164</v>
      </c>
      <c r="R120" s="101" t="s">
        <v>165</v>
      </c>
      <c r="S120" s="101" t="s">
        <v>166</v>
      </c>
      <c r="T120" s="102" t="s">
        <v>167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168</v>
      </c>
      <c r="D121" s="40"/>
      <c r="E121" s="40"/>
      <c r="F121" s="40"/>
      <c r="G121" s="40"/>
      <c r="H121" s="40"/>
      <c r="I121" s="40"/>
      <c r="J121" s="205">
        <f>BK121</f>
        <v>0</v>
      </c>
      <c r="K121" s="40"/>
      <c r="L121" s="44"/>
      <c r="M121" s="103"/>
      <c r="N121" s="206"/>
      <c r="O121" s="104"/>
      <c r="P121" s="207">
        <f>P122+P170+P201+P206</f>
        <v>0</v>
      </c>
      <c r="Q121" s="104"/>
      <c r="R121" s="207">
        <f>R122+R170+R201+R206</f>
        <v>0</v>
      </c>
      <c r="S121" s="104"/>
      <c r="T121" s="208">
        <f>T122+T170+T201+T206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125</v>
      </c>
      <c r="BK121" s="209">
        <f>BK122+BK170+BK201+BK206</f>
        <v>0</v>
      </c>
    </row>
    <row r="122" s="12" customFormat="1" ht="25.92" customHeight="1">
      <c r="A122" s="12"/>
      <c r="B122" s="210"/>
      <c r="C122" s="211"/>
      <c r="D122" s="212" t="s">
        <v>75</v>
      </c>
      <c r="E122" s="213" t="s">
        <v>2641</v>
      </c>
      <c r="F122" s="213" t="s">
        <v>94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SUM(P123:P169)</f>
        <v>0</v>
      </c>
      <c r="Q122" s="218"/>
      <c r="R122" s="219">
        <f>SUM(R123:R169)</f>
        <v>0</v>
      </c>
      <c r="S122" s="218"/>
      <c r="T122" s="220">
        <f>SUM(T123:T169)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84</v>
      </c>
      <c r="AT122" s="222" t="s">
        <v>75</v>
      </c>
      <c r="AU122" s="222" t="s">
        <v>76</v>
      </c>
      <c r="AY122" s="221" t="s">
        <v>171</v>
      </c>
      <c r="BK122" s="223">
        <f>SUM(BK123:BK169)</f>
        <v>0</v>
      </c>
    </row>
    <row r="123" s="2" customFormat="1" ht="21.75" customHeight="1">
      <c r="A123" s="38"/>
      <c r="B123" s="39"/>
      <c r="C123" s="226" t="s">
        <v>84</v>
      </c>
      <c r="D123" s="226" t="s">
        <v>173</v>
      </c>
      <c r="E123" s="227" t="s">
        <v>2642</v>
      </c>
      <c r="F123" s="228" t="s">
        <v>2643</v>
      </c>
      <c r="G123" s="229" t="s">
        <v>486</v>
      </c>
      <c r="H123" s="230">
        <v>60</v>
      </c>
      <c r="I123" s="231"/>
      <c r="J123" s="232">
        <f>ROUND(I123*H123,2)</f>
        <v>0</v>
      </c>
      <c r="K123" s="228" t="s">
        <v>1</v>
      </c>
      <c r="L123" s="44"/>
      <c r="M123" s="233" t="s">
        <v>1</v>
      </c>
      <c r="N123" s="234" t="s">
        <v>41</v>
      </c>
      <c r="O123" s="91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7" t="s">
        <v>178</v>
      </c>
      <c r="AT123" s="237" t="s">
        <v>173</v>
      </c>
      <c r="AU123" s="237" t="s">
        <v>84</v>
      </c>
      <c r="AY123" s="17" t="s">
        <v>171</v>
      </c>
      <c r="BE123" s="238">
        <f>IF(N123="základní",J123,0)</f>
        <v>0</v>
      </c>
      <c r="BF123" s="238">
        <f>IF(N123="snížená",J123,0)</f>
        <v>0</v>
      </c>
      <c r="BG123" s="238">
        <f>IF(N123="zákl. přenesená",J123,0)</f>
        <v>0</v>
      </c>
      <c r="BH123" s="238">
        <f>IF(N123="sníž. přenesená",J123,0)</f>
        <v>0</v>
      </c>
      <c r="BI123" s="238">
        <f>IF(N123="nulová",J123,0)</f>
        <v>0</v>
      </c>
      <c r="BJ123" s="17" t="s">
        <v>84</v>
      </c>
      <c r="BK123" s="238">
        <f>ROUND(I123*H123,2)</f>
        <v>0</v>
      </c>
      <c r="BL123" s="17" t="s">
        <v>178</v>
      </c>
      <c r="BM123" s="237" t="s">
        <v>86</v>
      </c>
    </row>
    <row r="124" s="2" customFormat="1" ht="21.75" customHeight="1">
      <c r="A124" s="38"/>
      <c r="B124" s="39"/>
      <c r="C124" s="226" t="s">
        <v>86</v>
      </c>
      <c r="D124" s="226" t="s">
        <v>173</v>
      </c>
      <c r="E124" s="227" t="s">
        <v>2644</v>
      </c>
      <c r="F124" s="228" t="s">
        <v>2645</v>
      </c>
      <c r="G124" s="229" t="s">
        <v>486</v>
      </c>
      <c r="H124" s="230">
        <v>50</v>
      </c>
      <c r="I124" s="231"/>
      <c r="J124" s="232">
        <f>ROUND(I124*H124,2)</f>
        <v>0</v>
      </c>
      <c r="K124" s="228" t="s">
        <v>1</v>
      </c>
      <c r="L124" s="44"/>
      <c r="M124" s="233" t="s">
        <v>1</v>
      </c>
      <c r="N124" s="234" t="s">
        <v>41</v>
      </c>
      <c r="O124" s="91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7" t="s">
        <v>178</v>
      </c>
      <c r="AT124" s="237" t="s">
        <v>173</v>
      </c>
      <c r="AU124" s="237" t="s">
        <v>84</v>
      </c>
      <c r="AY124" s="17" t="s">
        <v>171</v>
      </c>
      <c r="BE124" s="238">
        <f>IF(N124="základní",J124,0)</f>
        <v>0</v>
      </c>
      <c r="BF124" s="238">
        <f>IF(N124="snížená",J124,0)</f>
        <v>0</v>
      </c>
      <c r="BG124" s="238">
        <f>IF(N124="zákl. přenesená",J124,0)</f>
        <v>0</v>
      </c>
      <c r="BH124" s="238">
        <f>IF(N124="sníž. přenesená",J124,0)</f>
        <v>0</v>
      </c>
      <c r="BI124" s="238">
        <f>IF(N124="nulová",J124,0)</f>
        <v>0</v>
      </c>
      <c r="BJ124" s="17" t="s">
        <v>84</v>
      </c>
      <c r="BK124" s="238">
        <f>ROUND(I124*H124,2)</f>
        <v>0</v>
      </c>
      <c r="BL124" s="17" t="s">
        <v>178</v>
      </c>
      <c r="BM124" s="237" t="s">
        <v>178</v>
      </c>
    </row>
    <row r="125" s="2" customFormat="1" ht="21.75" customHeight="1">
      <c r="A125" s="38"/>
      <c r="B125" s="39"/>
      <c r="C125" s="226" t="s">
        <v>190</v>
      </c>
      <c r="D125" s="226" t="s">
        <v>173</v>
      </c>
      <c r="E125" s="227" t="s">
        <v>2646</v>
      </c>
      <c r="F125" s="228" t="s">
        <v>2647</v>
      </c>
      <c r="G125" s="229" t="s">
        <v>486</v>
      </c>
      <c r="H125" s="230">
        <v>2</v>
      </c>
      <c r="I125" s="231"/>
      <c r="J125" s="232">
        <f>ROUND(I125*H125,2)</f>
        <v>0</v>
      </c>
      <c r="K125" s="228" t="s">
        <v>1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178</v>
      </c>
      <c r="AT125" s="237" t="s">
        <v>173</v>
      </c>
      <c r="AU125" s="237" t="s">
        <v>84</v>
      </c>
      <c r="AY125" s="17" t="s">
        <v>171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84</v>
      </c>
      <c r="BK125" s="238">
        <f>ROUND(I125*H125,2)</f>
        <v>0</v>
      </c>
      <c r="BL125" s="17" t="s">
        <v>178</v>
      </c>
      <c r="BM125" s="237" t="s">
        <v>193</v>
      </c>
    </row>
    <row r="126" s="2" customFormat="1" ht="16.5" customHeight="1">
      <c r="A126" s="38"/>
      <c r="B126" s="39"/>
      <c r="C126" s="226" t="s">
        <v>178</v>
      </c>
      <c r="D126" s="226" t="s">
        <v>173</v>
      </c>
      <c r="E126" s="227" t="s">
        <v>2648</v>
      </c>
      <c r="F126" s="228" t="s">
        <v>2649</v>
      </c>
      <c r="G126" s="229" t="s">
        <v>536</v>
      </c>
      <c r="H126" s="230">
        <v>8</v>
      </c>
      <c r="I126" s="231"/>
      <c r="J126" s="232">
        <f>ROUND(I126*H126,2)</f>
        <v>0</v>
      </c>
      <c r="K126" s="228" t="s">
        <v>1</v>
      </c>
      <c r="L126" s="44"/>
      <c r="M126" s="233" t="s">
        <v>1</v>
      </c>
      <c r="N126" s="234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178</v>
      </c>
      <c r="AT126" s="237" t="s">
        <v>173</v>
      </c>
      <c r="AU126" s="237" t="s">
        <v>84</v>
      </c>
      <c r="AY126" s="17" t="s">
        <v>171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84</v>
      </c>
      <c r="BK126" s="238">
        <f>ROUND(I126*H126,2)</f>
        <v>0</v>
      </c>
      <c r="BL126" s="17" t="s">
        <v>178</v>
      </c>
      <c r="BM126" s="237" t="s">
        <v>205</v>
      </c>
    </row>
    <row r="127" s="2" customFormat="1" ht="16.5" customHeight="1">
      <c r="A127" s="38"/>
      <c r="B127" s="39"/>
      <c r="C127" s="226" t="s">
        <v>202</v>
      </c>
      <c r="D127" s="226" t="s">
        <v>173</v>
      </c>
      <c r="E127" s="227" t="s">
        <v>2650</v>
      </c>
      <c r="F127" s="228" t="s">
        <v>2651</v>
      </c>
      <c r="G127" s="229" t="s">
        <v>536</v>
      </c>
      <c r="H127" s="230">
        <v>10</v>
      </c>
      <c r="I127" s="231"/>
      <c r="J127" s="232">
        <f>ROUND(I127*H127,2)</f>
        <v>0</v>
      </c>
      <c r="K127" s="228" t="s">
        <v>1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178</v>
      </c>
      <c r="AT127" s="237" t="s">
        <v>173</v>
      </c>
      <c r="AU127" s="237" t="s">
        <v>84</v>
      </c>
      <c r="AY127" s="17" t="s">
        <v>171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84</v>
      </c>
      <c r="BK127" s="238">
        <f>ROUND(I127*H127,2)</f>
        <v>0</v>
      </c>
      <c r="BL127" s="17" t="s">
        <v>178</v>
      </c>
      <c r="BM127" s="237" t="s">
        <v>212</v>
      </c>
    </row>
    <row r="128" s="2" customFormat="1" ht="21.75" customHeight="1">
      <c r="A128" s="38"/>
      <c r="B128" s="39"/>
      <c r="C128" s="226" t="s">
        <v>193</v>
      </c>
      <c r="D128" s="226" t="s">
        <v>173</v>
      </c>
      <c r="E128" s="227" t="s">
        <v>2652</v>
      </c>
      <c r="F128" s="228" t="s">
        <v>2653</v>
      </c>
      <c r="G128" s="229" t="s">
        <v>536</v>
      </c>
      <c r="H128" s="230">
        <v>30</v>
      </c>
      <c r="I128" s="231"/>
      <c r="J128" s="232">
        <f>ROUND(I128*H128,2)</f>
        <v>0</v>
      </c>
      <c r="K128" s="228" t="s">
        <v>1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178</v>
      </c>
      <c r="AT128" s="237" t="s">
        <v>173</v>
      </c>
      <c r="AU128" s="237" t="s">
        <v>84</v>
      </c>
      <c r="AY128" s="17" t="s">
        <v>171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84</v>
      </c>
      <c r="BK128" s="238">
        <f>ROUND(I128*H128,2)</f>
        <v>0</v>
      </c>
      <c r="BL128" s="17" t="s">
        <v>178</v>
      </c>
      <c r="BM128" s="237" t="s">
        <v>8</v>
      </c>
    </row>
    <row r="129" s="2" customFormat="1" ht="16.5" customHeight="1">
      <c r="A129" s="38"/>
      <c r="B129" s="39"/>
      <c r="C129" s="226" t="s">
        <v>214</v>
      </c>
      <c r="D129" s="226" t="s">
        <v>173</v>
      </c>
      <c r="E129" s="227" t="s">
        <v>2089</v>
      </c>
      <c r="F129" s="228" t="s">
        <v>2619</v>
      </c>
      <c r="G129" s="229" t="s">
        <v>231</v>
      </c>
      <c r="H129" s="230">
        <v>2.1840000000000002</v>
      </c>
      <c r="I129" s="231"/>
      <c r="J129" s="232">
        <f>ROUND(I129*H129,2)</f>
        <v>0</v>
      </c>
      <c r="K129" s="228" t="s">
        <v>1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178</v>
      </c>
      <c r="AT129" s="237" t="s">
        <v>173</v>
      </c>
      <c r="AU129" s="237" t="s">
        <v>84</v>
      </c>
      <c r="AY129" s="17" t="s">
        <v>171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84</v>
      </c>
      <c r="BK129" s="238">
        <f>ROUND(I129*H129,2)</f>
        <v>0</v>
      </c>
      <c r="BL129" s="17" t="s">
        <v>178</v>
      </c>
      <c r="BM129" s="237" t="s">
        <v>221</v>
      </c>
    </row>
    <row r="130" s="2" customFormat="1" ht="16.5" customHeight="1">
      <c r="A130" s="38"/>
      <c r="B130" s="39"/>
      <c r="C130" s="226" t="s">
        <v>205</v>
      </c>
      <c r="D130" s="226" t="s">
        <v>173</v>
      </c>
      <c r="E130" s="227" t="s">
        <v>2091</v>
      </c>
      <c r="F130" s="228" t="s">
        <v>2620</v>
      </c>
      <c r="G130" s="229" t="s">
        <v>231</v>
      </c>
      <c r="H130" s="230">
        <v>10.920999999999999</v>
      </c>
      <c r="I130" s="231"/>
      <c r="J130" s="232">
        <f>ROUND(I130*H130,2)</f>
        <v>0</v>
      </c>
      <c r="K130" s="228" t="s">
        <v>1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178</v>
      </c>
      <c r="AT130" s="237" t="s">
        <v>173</v>
      </c>
      <c r="AU130" s="237" t="s">
        <v>84</v>
      </c>
      <c r="AY130" s="17" t="s">
        <v>171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84</v>
      </c>
      <c r="BK130" s="238">
        <f>ROUND(I130*H130,2)</f>
        <v>0</v>
      </c>
      <c r="BL130" s="17" t="s">
        <v>178</v>
      </c>
      <c r="BM130" s="237" t="s">
        <v>227</v>
      </c>
    </row>
    <row r="131" s="2" customFormat="1" ht="21.75" customHeight="1">
      <c r="A131" s="38"/>
      <c r="B131" s="39"/>
      <c r="C131" s="226" t="s">
        <v>224</v>
      </c>
      <c r="D131" s="226" t="s">
        <v>173</v>
      </c>
      <c r="E131" s="227" t="s">
        <v>2621</v>
      </c>
      <c r="F131" s="228" t="s">
        <v>2622</v>
      </c>
      <c r="G131" s="229" t="s">
        <v>231</v>
      </c>
      <c r="H131" s="230">
        <v>2.1840000000000002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178</v>
      </c>
      <c r="AT131" s="237" t="s">
        <v>173</v>
      </c>
      <c r="AU131" s="237" t="s">
        <v>84</v>
      </c>
      <c r="AY131" s="17" t="s">
        <v>171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84</v>
      </c>
      <c r="BK131" s="238">
        <f>ROUND(I131*H131,2)</f>
        <v>0</v>
      </c>
      <c r="BL131" s="17" t="s">
        <v>178</v>
      </c>
      <c r="BM131" s="237" t="s">
        <v>232</v>
      </c>
    </row>
    <row r="132" s="2" customFormat="1" ht="21.75" customHeight="1">
      <c r="A132" s="38"/>
      <c r="B132" s="39"/>
      <c r="C132" s="226" t="s">
        <v>212</v>
      </c>
      <c r="D132" s="226" t="s">
        <v>173</v>
      </c>
      <c r="E132" s="227" t="s">
        <v>2623</v>
      </c>
      <c r="F132" s="228" t="s">
        <v>2624</v>
      </c>
      <c r="G132" s="229" t="s">
        <v>231</v>
      </c>
      <c r="H132" s="230">
        <v>2.1840000000000002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178</v>
      </c>
      <c r="AT132" s="237" t="s">
        <v>173</v>
      </c>
      <c r="AU132" s="237" t="s">
        <v>84</v>
      </c>
      <c r="AY132" s="17" t="s">
        <v>171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84</v>
      </c>
      <c r="BK132" s="238">
        <f>ROUND(I132*H132,2)</f>
        <v>0</v>
      </c>
      <c r="BL132" s="17" t="s">
        <v>178</v>
      </c>
      <c r="BM132" s="237" t="s">
        <v>237</v>
      </c>
    </row>
    <row r="133" s="2" customFormat="1" ht="21.75" customHeight="1">
      <c r="A133" s="38"/>
      <c r="B133" s="39"/>
      <c r="C133" s="226" t="s">
        <v>234</v>
      </c>
      <c r="D133" s="226" t="s">
        <v>173</v>
      </c>
      <c r="E133" s="227" t="s">
        <v>2625</v>
      </c>
      <c r="F133" s="228" t="s">
        <v>2626</v>
      </c>
      <c r="G133" s="229" t="s">
        <v>231</v>
      </c>
      <c r="H133" s="230">
        <v>2.1840000000000002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178</v>
      </c>
      <c r="AT133" s="237" t="s">
        <v>173</v>
      </c>
      <c r="AU133" s="237" t="s">
        <v>84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84</v>
      </c>
      <c r="BK133" s="238">
        <f>ROUND(I133*H133,2)</f>
        <v>0</v>
      </c>
      <c r="BL133" s="17" t="s">
        <v>178</v>
      </c>
      <c r="BM133" s="237" t="s">
        <v>242</v>
      </c>
    </row>
    <row r="134" s="2" customFormat="1" ht="21.75" customHeight="1">
      <c r="A134" s="38"/>
      <c r="B134" s="39"/>
      <c r="C134" s="226" t="s">
        <v>8</v>
      </c>
      <c r="D134" s="226" t="s">
        <v>173</v>
      </c>
      <c r="E134" s="227" t="s">
        <v>2059</v>
      </c>
      <c r="F134" s="228" t="s">
        <v>2627</v>
      </c>
      <c r="G134" s="229" t="s">
        <v>231</v>
      </c>
      <c r="H134" s="230">
        <v>2.1840000000000002</v>
      </c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178</v>
      </c>
      <c r="AT134" s="237" t="s">
        <v>173</v>
      </c>
      <c r="AU134" s="237" t="s">
        <v>84</v>
      </c>
      <c r="AY134" s="17" t="s">
        <v>171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84</v>
      </c>
      <c r="BK134" s="238">
        <f>ROUND(I134*H134,2)</f>
        <v>0</v>
      </c>
      <c r="BL134" s="17" t="s">
        <v>178</v>
      </c>
      <c r="BM134" s="237" t="s">
        <v>248</v>
      </c>
    </row>
    <row r="135" s="2" customFormat="1" ht="16.5" customHeight="1">
      <c r="A135" s="38"/>
      <c r="B135" s="39"/>
      <c r="C135" s="226" t="s">
        <v>245</v>
      </c>
      <c r="D135" s="226" t="s">
        <v>173</v>
      </c>
      <c r="E135" s="227" t="s">
        <v>2061</v>
      </c>
      <c r="F135" s="228" t="s">
        <v>2628</v>
      </c>
      <c r="G135" s="229" t="s">
        <v>231</v>
      </c>
      <c r="H135" s="230">
        <v>43.683999999999998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178</v>
      </c>
      <c r="AT135" s="237" t="s">
        <v>173</v>
      </c>
      <c r="AU135" s="237" t="s">
        <v>84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84</v>
      </c>
      <c r="BK135" s="238">
        <f>ROUND(I135*H135,2)</f>
        <v>0</v>
      </c>
      <c r="BL135" s="17" t="s">
        <v>178</v>
      </c>
      <c r="BM135" s="237" t="s">
        <v>253</v>
      </c>
    </row>
    <row r="136" s="2" customFormat="1" ht="21.75" customHeight="1">
      <c r="A136" s="38"/>
      <c r="B136" s="39"/>
      <c r="C136" s="226" t="s">
        <v>221</v>
      </c>
      <c r="D136" s="226" t="s">
        <v>173</v>
      </c>
      <c r="E136" s="227" t="s">
        <v>2654</v>
      </c>
      <c r="F136" s="228" t="s">
        <v>2655</v>
      </c>
      <c r="G136" s="229" t="s">
        <v>486</v>
      </c>
      <c r="H136" s="230">
        <v>180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178</v>
      </c>
      <c r="AT136" s="237" t="s">
        <v>173</v>
      </c>
      <c r="AU136" s="237" t="s">
        <v>84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84</v>
      </c>
      <c r="BK136" s="238">
        <f>ROUND(I136*H136,2)</f>
        <v>0</v>
      </c>
      <c r="BL136" s="17" t="s">
        <v>178</v>
      </c>
      <c r="BM136" s="237" t="s">
        <v>259</v>
      </c>
    </row>
    <row r="137" s="2" customFormat="1" ht="16.5" customHeight="1">
      <c r="A137" s="38"/>
      <c r="B137" s="39"/>
      <c r="C137" s="267" t="s">
        <v>256</v>
      </c>
      <c r="D137" s="267" t="s">
        <v>304</v>
      </c>
      <c r="E137" s="268" t="s">
        <v>2656</v>
      </c>
      <c r="F137" s="269" t="s">
        <v>2657</v>
      </c>
      <c r="G137" s="270" t="s">
        <v>486</v>
      </c>
      <c r="H137" s="271">
        <v>50</v>
      </c>
      <c r="I137" s="272"/>
      <c r="J137" s="273">
        <f>ROUND(I137*H137,2)</f>
        <v>0</v>
      </c>
      <c r="K137" s="269" t="s">
        <v>1</v>
      </c>
      <c r="L137" s="274"/>
      <c r="M137" s="275" t="s">
        <v>1</v>
      </c>
      <c r="N137" s="276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205</v>
      </c>
      <c r="AT137" s="237" t="s">
        <v>304</v>
      </c>
      <c r="AU137" s="237" t="s">
        <v>84</v>
      </c>
      <c r="AY137" s="17" t="s">
        <v>171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84</v>
      </c>
      <c r="BK137" s="238">
        <f>ROUND(I137*H137,2)</f>
        <v>0</v>
      </c>
      <c r="BL137" s="17" t="s">
        <v>178</v>
      </c>
      <c r="BM137" s="237" t="s">
        <v>263</v>
      </c>
    </row>
    <row r="138" s="2" customFormat="1" ht="16.5" customHeight="1">
      <c r="A138" s="38"/>
      <c r="B138" s="39"/>
      <c r="C138" s="267" t="s">
        <v>227</v>
      </c>
      <c r="D138" s="267" t="s">
        <v>304</v>
      </c>
      <c r="E138" s="268" t="s">
        <v>2658</v>
      </c>
      <c r="F138" s="269" t="s">
        <v>2659</v>
      </c>
      <c r="G138" s="270" t="s">
        <v>486</v>
      </c>
      <c r="H138" s="271">
        <v>60</v>
      </c>
      <c r="I138" s="272"/>
      <c r="J138" s="273">
        <f>ROUND(I138*H138,2)</f>
        <v>0</v>
      </c>
      <c r="K138" s="269" t="s">
        <v>1</v>
      </c>
      <c r="L138" s="274"/>
      <c r="M138" s="275" t="s">
        <v>1</v>
      </c>
      <c r="N138" s="276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205</v>
      </c>
      <c r="AT138" s="237" t="s">
        <v>304</v>
      </c>
      <c r="AU138" s="237" t="s">
        <v>84</v>
      </c>
      <c r="AY138" s="17" t="s">
        <v>171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84</v>
      </c>
      <c r="BK138" s="238">
        <f>ROUND(I138*H138,2)</f>
        <v>0</v>
      </c>
      <c r="BL138" s="17" t="s">
        <v>178</v>
      </c>
      <c r="BM138" s="237" t="s">
        <v>271</v>
      </c>
    </row>
    <row r="139" s="2" customFormat="1" ht="16.5" customHeight="1">
      <c r="A139" s="38"/>
      <c r="B139" s="39"/>
      <c r="C139" s="267" t="s">
        <v>266</v>
      </c>
      <c r="D139" s="267" t="s">
        <v>304</v>
      </c>
      <c r="E139" s="268" t="s">
        <v>2660</v>
      </c>
      <c r="F139" s="269" t="s">
        <v>2661</v>
      </c>
      <c r="G139" s="270" t="s">
        <v>486</v>
      </c>
      <c r="H139" s="271">
        <v>40</v>
      </c>
      <c r="I139" s="272"/>
      <c r="J139" s="273">
        <f>ROUND(I139*H139,2)</f>
        <v>0</v>
      </c>
      <c r="K139" s="269" t="s">
        <v>1</v>
      </c>
      <c r="L139" s="274"/>
      <c r="M139" s="275" t="s">
        <v>1</v>
      </c>
      <c r="N139" s="276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205</v>
      </c>
      <c r="AT139" s="237" t="s">
        <v>304</v>
      </c>
      <c r="AU139" s="237" t="s">
        <v>84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84</v>
      </c>
      <c r="BK139" s="238">
        <f>ROUND(I139*H139,2)</f>
        <v>0</v>
      </c>
      <c r="BL139" s="17" t="s">
        <v>178</v>
      </c>
      <c r="BM139" s="237" t="s">
        <v>275</v>
      </c>
    </row>
    <row r="140" s="2" customFormat="1" ht="16.5" customHeight="1">
      <c r="A140" s="38"/>
      <c r="B140" s="39"/>
      <c r="C140" s="267" t="s">
        <v>232</v>
      </c>
      <c r="D140" s="267" t="s">
        <v>304</v>
      </c>
      <c r="E140" s="268" t="s">
        <v>2662</v>
      </c>
      <c r="F140" s="269" t="s">
        <v>2663</v>
      </c>
      <c r="G140" s="270" t="s">
        <v>536</v>
      </c>
      <c r="H140" s="271">
        <v>30</v>
      </c>
      <c r="I140" s="272"/>
      <c r="J140" s="273">
        <f>ROUND(I140*H140,2)</f>
        <v>0</v>
      </c>
      <c r="K140" s="269" t="s">
        <v>1</v>
      </c>
      <c r="L140" s="274"/>
      <c r="M140" s="275" t="s">
        <v>1</v>
      </c>
      <c r="N140" s="276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205</v>
      </c>
      <c r="AT140" s="237" t="s">
        <v>304</v>
      </c>
      <c r="AU140" s="237" t="s">
        <v>84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84</v>
      </c>
      <c r="BK140" s="238">
        <f>ROUND(I140*H140,2)</f>
        <v>0</v>
      </c>
      <c r="BL140" s="17" t="s">
        <v>178</v>
      </c>
      <c r="BM140" s="237" t="s">
        <v>281</v>
      </c>
    </row>
    <row r="141" s="2" customFormat="1" ht="21.75" customHeight="1">
      <c r="A141" s="38"/>
      <c r="B141" s="39"/>
      <c r="C141" s="226" t="s">
        <v>278</v>
      </c>
      <c r="D141" s="226" t="s">
        <v>173</v>
      </c>
      <c r="E141" s="227" t="s">
        <v>2664</v>
      </c>
      <c r="F141" s="228" t="s">
        <v>2665</v>
      </c>
      <c r="G141" s="229" t="s">
        <v>486</v>
      </c>
      <c r="H141" s="230">
        <v>2</v>
      </c>
      <c r="I141" s="231"/>
      <c r="J141" s="232">
        <f>ROUND(I141*H141,2)</f>
        <v>0</v>
      </c>
      <c r="K141" s="228" t="s">
        <v>1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178</v>
      </c>
      <c r="AT141" s="237" t="s">
        <v>173</v>
      </c>
      <c r="AU141" s="237" t="s">
        <v>84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84</v>
      </c>
      <c r="BK141" s="238">
        <f>ROUND(I141*H141,2)</f>
        <v>0</v>
      </c>
      <c r="BL141" s="17" t="s">
        <v>178</v>
      </c>
      <c r="BM141" s="237" t="s">
        <v>287</v>
      </c>
    </row>
    <row r="142" s="2" customFormat="1" ht="16.5" customHeight="1">
      <c r="A142" s="38"/>
      <c r="B142" s="39"/>
      <c r="C142" s="267" t="s">
        <v>237</v>
      </c>
      <c r="D142" s="267" t="s">
        <v>304</v>
      </c>
      <c r="E142" s="268" t="s">
        <v>2666</v>
      </c>
      <c r="F142" s="269" t="s">
        <v>2667</v>
      </c>
      <c r="G142" s="270" t="s">
        <v>486</v>
      </c>
      <c r="H142" s="271">
        <v>2</v>
      </c>
      <c r="I142" s="272"/>
      <c r="J142" s="273">
        <f>ROUND(I142*H142,2)</f>
        <v>0</v>
      </c>
      <c r="K142" s="269" t="s">
        <v>1</v>
      </c>
      <c r="L142" s="274"/>
      <c r="M142" s="275" t="s">
        <v>1</v>
      </c>
      <c r="N142" s="276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205</v>
      </c>
      <c r="AT142" s="237" t="s">
        <v>304</v>
      </c>
      <c r="AU142" s="237" t="s">
        <v>84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84</v>
      </c>
      <c r="BK142" s="238">
        <f>ROUND(I142*H142,2)</f>
        <v>0</v>
      </c>
      <c r="BL142" s="17" t="s">
        <v>178</v>
      </c>
      <c r="BM142" s="237" t="s">
        <v>294</v>
      </c>
    </row>
    <row r="143" s="2" customFormat="1" ht="21.75" customHeight="1">
      <c r="A143" s="38"/>
      <c r="B143" s="39"/>
      <c r="C143" s="226" t="s">
        <v>7</v>
      </c>
      <c r="D143" s="226" t="s">
        <v>173</v>
      </c>
      <c r="E143" s="227" t="s">
        <v>2668</v>
      </c>
      <c r="F143" s="228" t="s">
        <v>2669</v>
      </c>
      <c r="G143" s="229" t="s">
        <v>486</v>
      </c>
      <c r="H143" s="230">
        <v>45</v>
      </c>
      <c r="I143" s="231"/>
      <c r="J143" s="232">
        <f>ROUND(I143*H143,2)</f>
        <v>0</v>
      </c>
      <c r="K143" s="228" t="s">
        <v>1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178</v>
      </c>
      <c r="AT143" s="237" t="s">
        <v>173</v>
      </c>
      <c r="AU143" s="237" t="s">
        <v>84</v>
      </c>
      <c r="AY143" s="17" t="s">
        <v>171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84</v>
      </c>
      <c r="BK143" s="238">
        <f>ROUND(I143*H143,2)</f>
        <v>0</v>
      </c>
      <c r="BL143" s="17" t="s">
        <v>178</v>
      </c>
      <c r="BM143" s="237" t="s">
        <v>301</v>
      </c>
    </row>
    <row r="144" s="2" customFormat="1" ht="16.5" customHeight="1">
      <c r="A144" s="38"/>
      <c r="B144" s="39"/>
      <c r="C144" s="267" t="s">
        <v>242</v>
      </c>
      <c r="D144" s="267" t="s">
        <v>304</v>
      </c>
      <c r="E144" s="268" t="s">
        <v>2670</v>
      </c>
      <c r="F144" s="269" t="s">
        <v>2671</v>
      </c>
      <c r="G144" s="270" t="s">
        <v>486</v>
      </c>
      <c r="H144" s="271">
        <v>30</v>
      </c>
      <c r="I144" s="272"/>
      <c r="J144" s="273">
        <f>ROUND(I144*H144,2)</f>
        <v>0</v>
      </c>
      <c r="K144" s="269" t="s">
        <v>1</v>
      </c>
      <c r="L144" s="274"/>
      <c r="M144" s="275" t="s">
        <v>1</v>
      </c>
      <c r="N144" s="276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205</v>
      </c>
      <c r="AT144" s="237" t="s">
        <v>304</v>
      </c>
      <c r="AU144" s="237" t="s">
        <v>84</v>
      </c>
      <c r="AY144" s="17" t="s">
        <v>171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84</v>
      </c>
      <c r="BK144" s="238">
        <f>ROUND(I144*H144,2)</f>
        <v>0</v>
      </c>
      <c r="BL144" s="17" t="s">
        <v>178</v>
      </c>
      <c r="BM144" s="237" t="s">
        <v>307</v>
      </c>
    </row>
    <row r="145" s="2" customFormat="1" ht="16.5" customHeight="1">
      <c r="A145" s="38"/>
      <c r="B145" s="39"/>
      <c r="C145" s="267" t="s">
        <v>303</v>
      </c>
      <c r="D145" s="267" t="s">
        <v>304</v>
      </c>
      <c r="E145" s="268" t="s">
        <v>2672</v>
      </c>
      <c r="F145" s="269" t="s">
        <v>2673</v>
      </c>
      <c r="G145" s="270" t="s">
        <v>486</v>
      </c>
      <c r="H145" s="271">
        <v>15</v>
      </c>
      <c r="I145" s="272"/>
      <c r="J145" s="273">
        <f>ROUND(I145*H145,2)</f>
        <v>0</v>
      </c>
      <c r="K145" s="269" t="s">
        <v>1</v>
      </c>
      <c r="L145" s="274"/>
      <c r="M145" s="275" t="s">
        <v>1</v>
      </c>
      <c r="N145" s="276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205</v>
      </c>
      <c r="AT145" s="237" t="s">
        <v>304</v>
      </c>
      <c r="AU145" s="237" t="s">
        <v>84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84</v>
      </c>
      <c r="BK145" s="238">
        <f>ROUND(I145*H145,2)</f>
        <v>0</v>
      </c>
      <c r="BL145" s="17" t="s">
        <v>178</v>
      </c>
      <c r="BM145" s="237" t="s">
        <v>311</v>
      </c>
    </row>
    <row r="146" s="2" customFormat="1" ht="21.75" customHeight="1">
      <c r="A146" s="38"/>
      <c r="B146" s="39"/>
      <c r="C146" s="226" t="s">
        <v>248</v>
      </c>
      <c r="D146" s="226" t="s">
        <v>173</v>
      </c>
      <c r="E146" s="227" t="s">
        <v>2674</v>
      </c>
      <c r="F146" s="228" t="s">
        <v>2675</v>
      </c>
      <c r="G146" s="229" t="s">
        <v>536</v>
      </c>
      <c r="H146" s="230">
        <v>4</v>
      </c>
      <c r="I146" s="231"/>
      <c r="J146" s="232">
        <f>ROUND(I146*H146,2)</f>
        <v>0</v>
      </c>
      <c r="K146" s="228" t="s">
        <v>1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178</v>
      </c>
      <c r="AT146" s="237" t="s">
        <v>173</v>
      </c>
      <c r="AU146" s="237" t="s">
        <v>84</v>
      </c>
      <c r="AY146" s="17" t="s">
        <v>171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84</v>
      </c>
      <c r="BK146" s="238">
        <f>ROUND(I146*H146,2)</f>
        <v>0</v>
      </c>
      <c r="BL146" s="17" t="s">
        <v>178</v>
      </c>
      <c r="BM146" s="237" t="s">
        <v>316</v>
      </c>
    </row>
    <row r="147" s="2" customFormat="1" ht="16.5" customHeight="1">
      <c r="A147" s="38"/>
      <c r="B147" s="39"/>
      <c r="C147" s="267" t="s">
        <v>313</v>
      </c>
      <c r="D147" s="267" t="s">
        <v>304</v>
      </c>
      <c r="E147" s="268" t="s">
        <v>2676</v>
      </c>
      <c r="F147" s="269" t="s">
        <v>2677</v>
      </c>
      <c r="G147" s="270" t="s">
        <v>536</v>
      </c>
      <c r="H147" s="271">
        <v>1</v>
      </c>
      <c r="I147" s="272"/>
      <c r="J147" s="273">
        <f>ROUND(I147*H147,2)</f>
        <v>0</v>
      </c>
      <c r="K147" s="269" t="s">
        <v>1</v>
      </c>
      <c r="L147" s="274"/>
      <c r="M147" s="275" t="s">
        <v>1</v>
      </c>
      <c r="N147" s="276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205</v>
      </c>
      <c r="AT147" s="237" t="s">
        <v>304</v>
      </c>
      <c r="AU147" s="237" t="s">
        <v>84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84</v>
      </c>
      <c r="BK147" s="238">
        <f>ROUND(I147*H147,2)</f>
        <v>0</v>
      </c>
      <c r="BL147" s="17" t="s">
        <v>178</v>
      </c>
      <c r="BM147" s="237" t="s">
        <v>322</v>
      </c>
    </row>
    <row r="148" s="2" customFormat="1" ht="16.5" customHeight="1">
      <c r="A148" s="38"/>
      <c r="B148" s="39"/>
      <c r="C148" s="267" t="s">
        <v>253</v>
      </c>
      <c r="D148" s="267" t="s">
        <v>304</v>
      </c>
      <c r="E148" s="268" t="s">
        <v>2678</v>
      </c>
      <c r="F148" s="269" t="s">
        <v>2679</v>
      </c>
      <c r="G148" s="270" t="s">
        <v>536</v>
      </c>
      <c r="H148" s="271">
        <v>1</v>
      </c>
      <c r="I148" s="272"/>
      <c r="J148" s="273">
        <f>ROUND(I148*H148,2)</f>
        <v>0</v>
      </c>
      <c r="K148" s="269" t="s">
        <v>1</v>
      </c>
      <c r="L148" s="274"/>
      <c r="M148" s="275" t="s">
        <v>1</v>
      </c>
      <c r="N148" s="276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205</v>
      </c>
      <c r="AT148" s="237" t="s">
        <v>304</v>
      </c>
      <c r="AU148" s="237" t="s">
        <v>84</v>
      </c>
      <c r="AY148" s="17" t="s">
        <v>171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84</v>
      </c>
      <c r="BK148" s="238">
        <f>ROUND(I148*H148,2)</f>
        <v>0</v>
      </c>
      <c r="BL148" s="17" t="s">
        <v>178</v>
      </c>
      <c r="BM148" s="237" t="s">
        <v>326</v>
      </c>
    </row>
    <row r="149" s="2" customFormat="1" ht="16.5" customHeight="1">
      <c r="A149" s="38"/>
      <c r="B149" s="39"/>
      <c r="C149" s="267" t="s">
        <v>323</v>
      </c>
      <c r="D149" s="267" t="s">
        <v>304</v>
      </c>
      <c r="E149" s="268" t="s">
        <v>2680</v>
      </c>
      <c r="F149" s="269" t="s">
        <v>2681</v>
      </c>
      <c r="G149" s="270" t="s">
        <v>536</v>
      </c>
      <c r="H149" s="271">
        <v>1</v>
      </c>
      <c r="I149" s="272"/>
      <c r="J149" s="273">
        <f>ROUND(I149*H149,2)</f>
        <v>0</v>
      </c>
      <c r="K149" s="269" t="s">
        <v>1</v>
      </c>
      <c r="L149" s="274"/>
      <c r="M149" s="275" t="s">
        <v>1</v>
      </c>
      <c r="N149" s="276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205</v>
      </c>
      <c r="AT149" s="237" t="s">
        <v>304</v>
      </c>
      <c r="AU149" s="237" t="s">
        <v>84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178</v>
      </c>
      <c r="BM149" s="237" t="s">
        <v>329</v>
      </c>
    </row>
    <row r="150" s="2" customFormat="1" ht="16.5" customHeight="1">
      <c r="A150" s="38"/>
      <c r="B150" s="39"/>
      <c r="C150" s="267" t="s">
        <v>259</v>
      </c>
      <c r="D150" s="267" t="s">
        <v>304</v>
      </c>
      <c r="E150" s="268" t="s">
        <v>2682</v>
      </c>
      <c r="F150" s="269" t="s">
        <v>2683</v>
      </c>
      <c r="G150" s="270" t="s">
        <v>536</v>
      </c>
      <c r="H150" s="271">
        <v>1</v>
      </c>
      <c r="I150" s="272"/>
      <c r="J150" s="273">
        <f>ROUND(I150*H150,2)</f>
        <v>0</v>
      </c>
      <c r="K150" s="269" t="s">
        <v>1</v>
      </c>
      <c r="L150" s="274"/>
      <c r="M150" s="275" t="s">
        <v>1</v>
      </c>
      <c r="N150" s="276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205</v>
      </c>
      <c r="AT150" s="237" t="s">
        <v>304</v>
      </c>
      <c r="AU150" s="237" t="s">
        <v>84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84</v>
      </c>
      <c r="BK150" s="238">
        <f>ROUND(I150*H150,2)</f>
        <v>0</v>
      </c>
      <c r="BL150" s="17" t="s">
        <v>178</v>
      </c>
      <c r="BM150" s="237" t="s">
        <v>335</v>
      </c>
    </row>
    <row r="151" s="2" customFormat="1" ht="24.15" customHeight="1">
      <c r="A151" s="38"/>
      <c r="B151" s="39"/>
      <c r="C151" s="226" t="s">
        <v>332</v>
      </c>
      <c r="D151" s="226" t="s">
        <v>173</v>
      </c>
      <c r="E151" s="227" t="s">
        <v>2684</v>
      </c>
      <c r="F151" s="228" t="s">
        <v>2685</v>
      </c>
      <c r="G151" s="229" t="s">
        <v>536</v>
      </c>
      <c r="H151" s="230">
        <v>1</v>
      </c>
      <c r="I151" s="231"/>
      <c r="J151" s="232">
        <f>ROUND(I151*H151,2)</f>
        <v>0</v>
      </c>
      <c r="K151" s="228" t="s">
        <v>1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178</v>
      </c>
      <c r="AT151" s="237" t="s">
        <v>173</v>
      </c>
      <c r="AU151" s="237" t="s">
        <v>84</v>
      </c>
      <c r="AY151" s="17" t="s">
        <v>171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84</v>
      </c>
      <c r="BK151" s="238">
        <f>ROUND(I151*H151,2)</f>
        <v>0</v>
      </c>
      <c r="BL151" s="17" t="s">
        <v>178</v>
      </c>
      <c r="BM151" s="237" t="s">
        <v>340</v>
      </c>
    </row>
    <row r="152" s="2" customFormat="1" ht="24.15" customHeight="1">
      <c r="A152" s="38"/>
      <c r="B152" s="39"/>
      <c r="C152" s="226" t="s">
        <v>263</v>
      </c>
      <c r="D152" s="226" t="s">
        <v>173</v>
      </c>
      <c r="E152" s="227" t="s">
        <v>2686</v>
      </c>
      <c r="F152" s="228" t="s">
        <v>2687</v>
      </c>
      <c r="G152" s="229" t="s">
        <v>536</v>
      </c>
      <c r="H152" s="230">
        <v>2</v>
      </c>
      <c r="I152" s="231"/>
      <c r="J152" s="232">
        <f>ROUND(I152*H152,2)</f>
        <v>0</v>
      </c>
      <c r="K152" s="228" t="s">
        <v>1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178</v>
      </c>
      <c r="AT152" s="237" t="s">
        <v>173</v>
      </c>
      <c r="AU152" s="237" t="s">
        <v>84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84</v>
      </c>
      <c r="BK152" s="238">
        <f>ROUND(I152*H152,2)</f>
        <v>0</v>
      </c>
      <c r="BL152" s="17" t="s">
        <v>178</v>
      </c>
      <c r="BM152" s="237" t="s">
        <v>346</v>
      </c>
    </row>
    <row r="153" s="2" customFormat="1" ht="21.75" customHeight="1">
      <c r="A153" s="38"/>
      <c r="B153" s="39"/>
      <c r="C153" s="226" t="s">
        <v>343</v>
      </c>
      <c r="D153" s="226" t="s">
        <v>173</v>
      </c>
      <c r="E153" s="227" t="s">
        <v>2688</v>
      </c>
      <c r="F153" s="228" t="s">
        <v>2689</v>
      </c>
      <c r="G153" s="229" t="s">
        <v>536</v>
      </c>
      <c r="H153" s="230">
        <v>29</v>
      </c>
      <c r="I153" s="231"/>
      <c r="J153" s="232">
        <f>ROUND(I153*H153,2)</f>
        <v>0</v>
      </c>
      <c r="K153" s="228" t="s">
        <v>1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178</v>
      </c>
      <c r="AT153" s="237" t="s">
        <v>173</v>
      </c>
      <c r="AU153" s="237" t="s">
        <v>84</v>
      </c>
      <c r="AY153" s="17" t="s">
        <v>171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84</v>
      </c>
      <c r="BK153" s="238">
        <f>ROUND(I153*H153,2)</f>
        <v>0</v>
      </c>
      <c r="BL153" s="17" t="s">
        <v>178</v>
      </c>
      <c r="BM153" s="237" t="s">
        <v>351</v>
      </c>
    </row>
    <row r="154" s="2" customFormat="1" ht="24.15" customHeight="1">
      <c r="A154" s="38"/>
      <c r="B154" s="39"/>
      <c r="C154" s="267" t="s">
        <v>271</v>
      </c>
      <c r="D154" s="267" t="s">
        <v>304</v>
      </c>
      <c r="E154" s="268" t="s">
        <v>2690</v>
      </c>
      <c r="F154" s="269" t="s">
        <v>2691</v>
      </c>
      <c r="G154" s="270" t="s">
        <v>536</v>
      </c>
      <c r="H154" s="271">
        <v>18</v>
      </c>
      <c r="I154" s="272"/>
      <c r="J154" s="273">
        <f>ROUND(I154*H154,2)</f>
        <v>0</v>
      </c>
      <c r="K154" s="269" t="s">
        <v>1</v>
      </c>
      <c r="L154" s="274"/>
      <c r="M154" s="275" t="s">
        <v>1</v>
      </c>
      <c r="N154" s="276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205</v>
      </c>
      <c r="AT154" s="237" t="s">
        <v>304</v>
      </c>
      <c r="AU154" s="237" t="s">
        <v>84</v>
      </c>
      <c r="AY154" s="17" t="s">
        <v>171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84</v>
      </c>
      <c r="BK154" s="238">
        <f>ROUND(I154*H154,2)</f>
        <v>0</v>
      </c>
      <c r="BL154" s="17" t="s">
        <v>178</v>
      </c>
      <c r="BM154" s="237" t="s">
        <v>356</v>
      </c>
    </row>
    <row r="155" s="2" customFormat="1" ht="24.15" customHeight="1">
      <c r="A155" s="38"/>
      <c r="B155" s="39"/>
      <c r="C155" s="267" t="s">
        <v>353</v>
      </c>
      <c r="D155" s="267" t="s">
        <v>304</v>
      </c>
      <c r="E155" s="268" t="s">
        <v>2692</v>
      </c>
      <c r="F155" s="269" t="s">
        <v>2693</v>
      </c>
      <c r="G155" s="270" t="s">
        <v>536</v>
      </c>
      <c r="H155" s="271">
        <v>1</v>
      </c>
      <c r="I155" s="272"/>
      <c r="J155" s="273">
        <f>ROUND(I155*H155,2)</f>
        <v>0</v>
      </c>
      <c r="K155" s="269" t="s">
        <v>1</v>
      </c>
      <c r="L155" s="274"/>
      <c r="M155" s="275" t="s">
        <v>1</v>
      </c>
      <c r="N155" s="276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205</v>
      </c>
      <c r="AT155" s="237" t="s">
        <v>304</v>
      </c>
      <c r="AU155" s="237" t="s">
        <v>84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84</v>
      </c>
      <c r="BK155" s="238">
        <f>ROUND(I155*H155,2)</f>
        <v>0</v>
      </c>
      <c r="BL155" s="17" t="s">
        <v>178</v>
      </c>
      <c r="BM155" s="237" t="s">
        <v>361</v>
      </c>
    </row>
    <row r="156" s="2" customFormat="1" ht="24.15" customHeight="1">
      <c r="A156" s="38"/>
      <c r="B156" s="39"/>
      <c r="C156" s="267" t="s">
        <v>275</v>
      </c>
      <c r="D156" s="267" t="s">
        <v>304</v>
      </c>
      <c r="E156" s="268" t="s">
        <v>2694</v>
      </c>
      <c r="F156" s="269" t="s">
        <v>2695</v>
      </c>
      <c r="G156" s="270" t="s">
        <v>536</v>
      </c>
      <c r="H156" s="271">
        <v>10</v>
      </c>
      <c r="I156" s="272"/>
      <c r="J156" s="273">
        <f>ROUND(I156*H156,2)</f>
        <v>0</v>
      </c>
      <c r="K156" s="269" t="s">
        <v>1</v>
      </c>
      <c r="L156" s="274"/>
      <c r="M156" s="275" t="s">
        <v>1</v>
      </c>
      <c r="N156" s="276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205</v>
      </c>
      <c r="AT156" s="237" t="s">
        <v>304</v>
      </c>
      <c r="AU156" s="237" t="s">
        <v>84</v>
      </c>
      <c r="AY156" s="17" t="s">
        <v>171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84</v>
      </c>
      <c r="BK156" s="238">
        <f>ROUND(I156*H156,2)</f>
        <v>0</v>
      </c>
      <c r="BL156" s="17" t="s">
        <v>178</v>
      </c>
      <c r="BM156" s="237" t="s">
        <v>367</v>
      </c>
    </row>
    <row r="157" s="2" customFormat="1" ht="16.5" customHeight="1">
      <c r="A157" s="38"/>
      <c r="B157" s="39"/>
      <c r="C157" s="226" t="s">
        <v>364</v>
      </c>
      <c r="D157" s="226" t="s">
        <v>173</v>
      </c>
      <c r="E157" s="227" t="s">
        <v>2696</v>
      </c>
      <c r="F157" s="228" t="s">
        <v>2697</v>
      </c>
      <c r="G157" s="229" t="s">
        <v>536</v>
      </c>
      <c r="H157" s="230">
        <v>21</v>
      </c>
      <c r="I157" s="231"/>
      <c r="J157" s="232">
        <f>ROUND(I157*H157,2)</f>
        <v>0</v>
      </c>
      <c r="K157" s="228" t="s">
        <v>1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178</v>
      </c>
      <c r="AT157" s="237" t="s">
        <v>173</v>
      </c>
      <c r="AU157" s="237" t="s">
        <v>84</v>
      </c>
      <c r="AY157" s="17" t="s">
        <v>171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84</v>
      </c>
      <c r="BK157" s="238">
        <f>ROUND(I157*H157,2)</f>
        <v>0</v>
      </c>
      <c r="BL157" s="17" t="s">
        <v>178</v>
      </c>
      <c r="BM157" s="237" t="s">
        <v>370</v>
      </c>
    </row>
    <row r="158" s="2" customFormat="1" ht="16.5" customHeight="1">
      <c r="A158" s="38"/>
      <c r="B158" s="39"/>
      <c r="C158" s="267" t="s">
        <v>281</v>
      </c>
      <c r="D158" s="267" t="s">
        <v>304</v>
      </c>
      <c r="E158" s="268" t="s">
        <v>2698</v>
      </c>
      <c r="F158" s="269" t="s">
        <v>2699</v>
      </c>
      <c r="G158" s="270" t="s">
        <v>536</v>
      </c>
      <c r="H158" s="271">
        <v>21</v>
      </c>
      <c r="I158" s="272"/>
      <c r="J158" s="273">
        <f>ROUND(I158*H158,2)</f>
        <v>0</v>
      </c>
      <c r="K158" s="269" t="s">
        <v>1</v>
      </c>
      <c r="L158" s="274"/>
      <c r="M158" s="275" t="s">
        <v>1</v>
      </c>
      <c r="N158" s="276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205</v>
      </c>
      <c r="AT158" s="237" t="s">
        <v>304</v>
      </c>
      <c r="AU158" s="237" t="s">
        <v>84</v>
      </c>
      <c r="AY158" s="17" t="s">
        <v>171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84</v>
      </c>
      <c r="BK158" s="238">
        <f>ROUND(I158*H158,2)</f>
        <v>0</v>
      </c>
      <c r="BL158" s="17" t="s">
        <v>178</v>
      </c>
      <c r="BM158" s="237" t="s">
        <v>375</v>
      </c>
    </row>
    <row r="159" s="2" customFormat="1" ht="24.15" customHeight="1">
      <c r="A159" s="38"/>
      <c r="B159" s="39"/>
      <c r="C159" s="226" t="s">
        <v>372</v>
      </c>
      <c r="D159" s="226" t="s">
        <v>173</v>
      </c>
      <c r="E159" s="227" t="s">
        <v>2700</v>
      </c>
      <c r="F159" s="228" t="s">
        <v>2701</v>
      </c>
      <c r="G159" s="229" t="s">
        <v>536</v>
      </c>
      <c r="H159" s="230">
        <v>2</v>
      </c>
      <c r="I159" s="231"/>
      <c r="J159" s="232">
        <f>ROUND(I159*H159,2)</f>
        <v>0</v>
      </c>
      <c r="K159" s="228" t="s">
        <v>1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178</v>
      </c>
      <c r="AT159" s="237" t="s">
        <v>173</v>
      </c>
      <c r="AU159" s="237" t="s">
        <v>84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84</v>
      </c>
      <c r="BK159" s="238">
        <f>ROUND(I159*H159,2)</f>
        <v>0</v>
      </c>
      <c r="BL159" s="17" t="s">
        <v>178</v>
      </c>
      <c r="BM159" s="237" t="s">
        <v>381</v>
      </c>
    </row>
    <row r="160" s="2" customFormat="1" ht="16.5" customHeight="1">
      <c r="A160" s="38"/>
      <c r="B160" s="39"/>
      <c r="C160" s="226" t="s">
        <v>287</v>
      </c>
      <c r="D160" s="226" t="s">
        <v>173</v>
      </c>
      <c r="E160" s="227" t="s">
        <v>2702</v>
      </c>
      <c r="F160" s="228" t="s">
        <v>2703</v>
      </c>
      <c r="G160" s="229" t="s">
        <v>536</v>
      </c>
      <c r="H160" s="230">
        <v>2</v>
      </c>
      <c r="I160" s="231"/>
      <c r="J160" s="232">
        <f>ROUND(I160*H160,2)</f>
        <v>0</v>
      </c>
      <c r="K160" s="228" t="s">
        <v>1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178</v>
      </c>
      <c r="AT160" s="237" t="s">
        <v>173</v>
      </c>
      <c r="AU160" s="237" t="s">
        <v>84</v>
      </c>
      <c r="AY160" s="17" t="s">
        <v>171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84</v>
      </c>
      <c r="BK160" s="238">
        <f>ROUND(I160*H160,2)</f>
        <v>0</v>
      </c>
      <c r="BL160" s="17" t="s">
        <v>178</v>
      </c>
      <c r="BM160" s="237" t="s">
        <v>387</v>
      </c>
    </row>
    <row r="161" s="2" customFormat="1" ht="16.5" customHeight="1">
      <c r="A161" s="38"/>
      <c r="B161" s="39"/>
      <c r="C161" s="267" t="s">
        <v>384</v>
      </c>
      <c r="D161" s="267" t="s">
        <v>304</v>
      </c>
      <c r="E161" s="268" t="s">
        <v>2704</v>
      </c>
      <c r="F161" s="269" t="s">
        <v>2705</v>
      </c>
      <c r="G161" s="270" t="s">
        <v>536</v>
      </c>
      <c r="H161" s="271">
        <v>2</v>
      </c>
      <c r="I161" s="272"/>
      <c r="J161" s="273">
        <f>ROUND(I161*H161,2)</f>
        <v>0</v>
      </c>
      <c r="K161" s="269" t="s">
        <v>1</v>
      </c>
      <c r="L161" s="274"/>
      <c r="M161" s="275" t="s">
        <v>1</v>
      </c>
      <c r="N161" s="276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205</v>
      </c>
      <c r="AT161" s="237" t="s">
        <v>304</v>
      </c>
      <c r="AU161" s="237" t="s">
        <v>84</v>
      </c>
      <c r="AY161" s="17" t="s">
        <v>171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84</v>
      </c>
      <c r="BK161" s="238">
        <f>ROUND(I161*H161,2)</f>
        <v>0</v>
      </c>
      <c r="BL161" s="17" t="s">
        <v>178</v>
      </c>
      <c r="BM161" s="237" t="s">
        <v>391</v>
      </c>
    </row>
    <row r="162" s="2" customFormat="1" ht="21.75" customHeight="1">
      <c r="A162" s="38"/>
      <c r="B162" s="39"/>
      <c r="C162" s="226" t="s">
        <v>294</v>
      </c>
      <c r="D162" s="226" t="s">
        <v>173</v>
      </c>
      <c r="E162" s="227" t="s">
        <v>2706</v>
      </c>
      <c r="F162" s="228" t="s">
        <v>2707</v>
      </c>
      <c r="G162" s="229" t="s">
        <v>536</v>
      </c>
      <c r="H162" s="230">
        <v>1</v>
      </c>
      <c r="I162" s="231"/>
      <c r="J162" s="232">
        <f>ROUND(I162*H162,2)</f>
        <v>0</v>
      </c>
      <c r="K162" s="228" t="s">
        <v>1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178</v>
      </c>
      <c r="AT162" s="237" t="s">
        <v>173</v>
      </c>
      <c r="AU162" s="237" t="s">
        <v>84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84</v>
      </c>
      <c r="BK162" s="238">
        <f>ROUND(I162*H162,2)</f>
        <v>0</v>
      </c>
      <c r="BL162" s="17" t="s">
        <v>178</v>
      </c>
      <c r="BM162" s="237" t="s">
        <v>396</v>
      </c>
    </row>
    <row r="163" s="2" customFormat="1" ht="24.15" customHeight="1">
      <c r="A163" s="38"/>
      <c r="B163" s="39"/>
      <c r="C163" s="267" t="s">
        <v>393</v>
      </c>
      <c r="D163" s="267" t="s">
        <v>304</v>
      </c>
      <c r="E163" s="268" t="s">
        <v>2708</v>
      </c>
      <c r="F163" s="269" t="s">
        <v>2709</v>
      </c>
      <c r="G163" s="270" t="s">
        <v>536</v>
      </c>
      <c r="H163" s="271">
        <v>1</v>
      </c>
      <c r="I163" s="272"/>
      <c r="J163" s="273">
        <f>ROUND(I163*H163,2)</f>
        <v>0</v>
      </c>
      <c r="K163" s="269" t="s">
        <v>1</v>
      </c>
      <c r="L163" s="274"/>
      <c r="M163" s="275" t="s">
        <v>1</v>
      </c>
      <c r="N163" s="276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205</v>
      </c>
      <c r="AT163" s="237" t="s">
        <v>304</v>
      </c>
      <c r="AU163" s="237" t="s">
        <v>84</v>
      </c>
      <c r="AY163" s="17" t="s">
        <v>171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84</v>
      </c>
      <c r="BK163" s="238">
        <f>ROUND(I163*H163,2)</f>
        <v>0</v>
      </c>
      <c r="BL163" s="17" t="s">
        <v>178</v>
      </c>
      <c r="BM163" s="237" t="s">
        <v>400</v>
      </c>
    </row>
    <row r="164" s="2" customFormat="1" ht="24.15" customHeight="1">
      <c r="A164" s="38"/>
      <c r="B164" s="39"/>
      <c r="C164" s="226" t="s">
        <v>301</v>
      </c>
      <c r="D164" s="226" t="s">
        <v>173</v>
      </c>
      <c r="E164" s="227" t="s">
        <v>2710</v>
      </c>
      <c r="F164" s="228" t="s">
        <v>2711</v>
      </c>
      <c r="G164" s="229" t="s">
        <v>536</v>
      </c>
      <c r="H164" s="230">
        <v>2</v>
      </c>
      <c r="I164" s="231"/>
      <c r="J164" s="232">
        <f>ROUND(I164*H164,2)</f>
        <v>0</v>
      </c>
      <c r="K164" s="228" t="s">
        <v>1</v>
      </c>
      <c r="L164" s="44"/>
      <c r="M164" s="233" t="s">
        <v>1</v>
      </c>
      <c r="N164" s="234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178</v>
      </c>
      <c r="AT164" s="237" t="s">
        <v>173</v>
      </c>
      <c r="AU164" s="237" t="s">
        <v>84</v>
      </c>
      <c r="AY164" s="17" t="s">
        <v>171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84</v>
      </c>
      <c r="BK164" s="238">
        <f>ROUND(I164*H164,2)</f>
        <v>0</v>
      </c>
      <c r="BL164" s="17" t="s">
        <v>178</v>
      </c>
      <c r="BM164" s="237" t="s">
        <v>407</v>
      </c>
    </row>
    <row r="165" s="2" customFormat="1" ht="24.15" customHeight="1">
      <c r="A165" s="38"/>
      <c r="B165" s="39"/>
      <c r="C165" s="267" t="s">
        <v>404</v>
      </c>
      <c r="D165" s="267" t="s">
        <v>304</v>
      </c>
      <c r="E165" s="268" t="s">
        <v>2712</v>
      </c>
      <c r="F165" s="269" t="s">
        <v>2713</v>
      </c>
      <c r="G165" s="270" t="s">
        <v>536</v>
      </c>
      <c r="H165" s="271">
        <v>2</v>
      </c>
      <c r="I165" s="272"/>
      <c r="J165" s="273">
        <f>ROUND(I165*H165,2)</f>
        <v>0</v>
      </c>
      <c r="K165" s="269" t="s">
        <v>1</v>
      </c>
      <c r="L165" s="274"/>
      <c r="M165" s="275" t="s">
        <v>1</v>
      </c>
      <c r="N165" s="276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205</v>
      </c>
      <c r="AT165" s="237" t="s">
        <v>304</v>
      </c>
      <c r="AU165" s="237" t="s">
        <v>84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84</v>
      </c>
      <c r="BK165" s="238">
        <f>ROUND(I165*H165,2)</f>
        <v>0</v>
      </c>
      <c r="BL165" s="17" t="s">
        <v>178</v>
      </c>
      <c r="BM165" s="237" t="s">
        <v>412</v>
      </c>
    </row>
    <row r="166" s="2" customFormat="1" ht="24.15" customHeight="1">
      <c r="A166" s="38"/>
      <c r="B166" s="39"/>
      <c r="C166" s="226" t="s">
        <v>307</v>
      </c>
      <c r="D166" s="226" t="s">
        <v>173</v>
      </c>
      <c r="E166" s="227" t="s">
        <v>2714</v>
      </c>
      <c r="F166" s="228" t="s">
        <v>2715</v>
      </c>
      <c r="G166" s="229" t="s">
        <v>536</v>
      </c>
      <c r="H166" s="230">
        <v>4</v>
      </c>
      <c r="I166" s="231"/>
      <c r="J166" s="232">
        <f>ROUND(I166*H166,2)</f>
        <v>0</v>
      </c>
      <c r="K166" s="228" t="s">
        <v>1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178</v>
      </c>
      <c r="AT166" s="237" t="s">
        <v>173</v>
      </c>
      <c r="AU166" s="237" t="s">
        <v>84</v>
      </c>
      <c r="AY166" s="17" t="s">
        <v>171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84</v>
      </c>
      <c r="BK166" s="238">
        <f>ROUND(I166*H166,2)</f>
        <v>0</v>
      </c>
      <c r="BL166" s="17" t="s">
        <v>178</v>
      </c>
      <c r="BM166" s="237" t="s">
        <v>418</v>
      </c>
    </row>
    <row r="167" s="2" customFormat="1" ht="24.15" customHeight="1">
      <c r="A167" s="38"/>
      <c r="B167" s="39"/>
      <c r="C167" s="267" t="s">
        <v>415</v>
      </c>
      <c r="D167" s="267" t="s">
        <v>304</v>
      </c>
      <c r="E167" s="268" t="s">
        <v>2716</v>
      </c>
      <c r="F167" s="269" t="s">
        <v>2717</v>
      </c>
      <c r="G167" s="270" t="s">
        <v>536</v>
      </c>
      <c r="H167" s="271">
        <v>2</v>
      </c>
      <c r="I167" s="272"/>
      <c r="J167" s="273">
        <f>ROUND(I167*H167,2)</f>
        <v>0</v>
      </c>
      <c r="K167" s="269" t="s">
        <v>1</v>
      </c>
      <c r="L167" s="274"/>
      <c r="M167" s="275" t="s">
        <v>1</v>
      </c>
      <c r="N167" s="276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205</v>
      </c>
      <c r="AT167" s="237" t="s">
        <v>304</v>
      </c>
      <c r="AU167" s="237" t="s">
        <v>84</v>
      </c>
      <c r="AY167" s="17" t="s">
        <v>171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84</v>
      </c>
      <c r="BK167" s="238">
        <f>ROUND(I167*H167,2)</f>
        <v>0</v>
      </c>
      <c r="BL167" s="17" t="s">
        <v>178</v>
      </c>
      <c r="BM167" s="237" t="s">
        <v>422</v>
      </c>
    </row>
    <row r="168" s="2" customFormat="1" ht="24.15" customHeight="1">
      <c r="A168" s="38"/>
      <c r="B168" s="39"/>
      <c r="C168" s="267" t="s">
        <v>311</v>
      </c>
      <c r="D168" s="267" t="s">
        <v>304</v>
      </c>
      <c r="E168" s="268" t="s">
        <v>2718</v>
      </c>
      <c r="F168" s="269" t="s">
        <v>2719</v>
      </c>
      <c r="G168" s="270" t="s">
        <v>536</v>
      </c>
      <c r="H168" s="271">
        <v>2</v>
      </c>
      <c r="I168" s="272"/>
      <c r="J168" s="273">
        <f>ROUND(I168*H168,2)</f>
        <v>0</v>
      </c>
      <c r="K168" s="269" t="s">
        <v>1</v>
      </c>
      <c r="L168" s="274"/>
      <c r="M168" s="275" t="s">
        <v>1</v>
      </c>
      <c r="N168" s="276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205</v>
      </c>
      <c r="AT168" s="237" t="s">
        <v>304</v>
      </c>
      <c r="AU168" s="237" t="s">
        <v>84</v>
      </c>
      <c r="AY168" s="17" t="s">
        <v>171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84</v>
      </c>
      <c r="BK168" s="238">
        <f>ROUND(I168*H168,2)</f>
        <v>0</v>
      </c>
      <c r="BL168" s="17" t="s">
        <v>178</v>
      </c>
      <c r="BM168" s="237" t="s">
        <v>428</v>
      </c>
    </row>
    <row r="169" s="2" customFormat="1" ht="21.75" customHeight="1">
      <c r="A169" s="38"/>
      <c r="B169" s="39"/>
      <c r="C169" s="226" t="s">
        <v>425</v>
      </c>
      <c r="D169" s="226" t="s">
        <v>173</v>
      </c>
      <c r="E169" s="227" t="s">
        <v>2720</v>
      </c>
      <c r="F169" s="228" t="s">
        <v>2721</v>
      </c>
      <c r="G169" s="229" t="s">
        <v>231</v>
      </c>
      <c r="H169" s="230">
        <v>0.58999999999999997</v>
      </c>
      <c r="I169" s="231"/>
      <c r="J169" s="232">
        <f>ROUND(I169*H169,2)</f>
        <v>0</v>
      </c>
      <c r="K169" s="228" t="s">
        <v>1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178</v>
      </c>
      <c r="AT169" s="237" t="s">
        <v>173</v>
      </c>
      <c r="AU169" s="237" t="s">
        <v>84</v>
      </c>
      <c r="AY169" s="17" t="s">
        <v>171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84</v>
      </c>
      <c r="BK169" s="238">
        <f>ROUND(I169*H169,2)</f>
        <v>0</v>
      </c>
      <c r="BL169" s="17" t="s">
        <v>178</v>
      </c>
      <c r="BM169" s="237" t="s">
        <v>434</v>
      </c>
    </row>
    <row r="170" s="12" customFormat="1" ht="25.92" customHeight="1">
      <c r="A170" s="12"/>
      <c r="B170" s="210"/>
      <c r="C170" s="211"/>
      <c r="D170" s="212" t="s">
        <v>75</v>
      </c>
      <c r="E170" s="213" t="s">
        <v>2722</v>
      </c>
      <c r="F170" s="213" t="s">
        <v>2723</v>
      </c>
      <c r="G170" s="211"/>
      <c r="H170" s="211"/>
      <c r="I170" s="214"/>
      <c r="J170" s="215">
        <f>BK170</f>
        <v>0</v>
      </c>
      <c r="K170" s="211"/>
      <c r="L170" s="216"/>
      <c r="M170" s="217"/>
      <c r="N170" s="218"/>
      <c r="O170" s="218"/>
      <c r="P170" s="219">
        <f>SUM(P171:P200)</f>
        <v>0</v>
      </c>
      <c r="Q170" s="218"/>
      <c r="R170" s="219">
        <f>SUM(R171:R200)</f>
        <v>0</v>
      </c>
      <c r="S170" s="218"/>
      <c r="T170" s="220">
        <f>SUM(T171:T200)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1" t="s">
        <v>84</v>
      </c>
      <c r="AT170" s="222" t="s">
        <v>75</v>
      </c>
      <c r="AU170" s="222" t="s">
        <v>76</v>
      </c>
      <c r="AY170" s="221" t="s">
        <v>171</v>
      </c>
      <c r="BK170" s="223">
        <f>SUM(BK171:BK200)</f>
        <v>0</v>
      </c>
    </row>
    <row r="171" s="2" customFormat="1" ht="16.5" customHeight="1">
      <c r="A171" s="38"/>
      <c r="B171" s="39"/>
      <c r="C171" s="226" t="s">
        <v>316</v>
      </c>
      <c r="D171" s="226" t="s">
        <v>173</v>
      </c>
      <c r="E171" s="227" t="s">
        <v>2724</v>
      </c>
      <c r="F171" s="228" t="s">
        <v>2725</v>
      </c>
      <c r="G171" s="229" t="s">
        <v>486</v>
      </c>
      <c r="H171" s="230">
        <v>410</v>
      </c>
      <c r="I171" s="231"/>
      <c r="J171" s="232">
        <f>ROUND(I171*H171,2)</f>
        <v>0</v>
      </c>
      <c r="K171" s="228" t="s">
        <v>1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178</v>
      </c>
      <c r="AT171" s="237" t="s">
        <v>173</v>
      </c>
      <c r="AU171" s="237" t="s">
        <v>84</v>
      </c>
      <c r="AY171" s="17" t="s">
        <v>171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84</v>
      </c>
      <c r="BK171" s="238">
        <f>ROUND(I171*H171,2)</f>
        <v>0</v>
      </c>
      <c r="BL171" s="17" t="s">
        <v>178</v>
      </c>
      <c r="BM171" s="237" t="s">
        <v>439</v>
      </c>
    </row>
    <row r="172" s="2" customFormat="1" ht="16.5" customHeight="1">
      <c r="A172" s="38"/>
      <c r="B172" s="39"/>
      <c r="C172" s="267" t="s">
        <v>436</v>
      </c>
      <c r="D172" s="267" t="s">
        <v>304</v>
      </c>
      <c r="E172" s="268" t="s">
        <v>2726</v>
      </c>
      <c r="F172" s="269" t="s">
        <v>2727</v>
      </c>
      <c r="G172" s="270" t="s">
        <v>486</v>
      </c>
      <c r="H172" s="271">
        <v>160</v>
      </c>
      <c r="I172" s="272"/>
      <c r="J172" s="273">
        <f>ROUND(I172*H172,2)</f>
        <v>0</v>
      </c>
      <c r="K172" s="269" t="s">
        <v>1</v>
      </c>
      <c r="L172" s="274"/>
      <c r="M172" s="275" t="s">
        <v>1</v>
      </c>
      <c r="N172" s="276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205</v>
      </c>
      <c r="AT172" s="237" t="s">
        <v>304</v>
      </c>
      <c r="AU172" s="237" t="s">
        <v>84</v>
      </c>
      <c r="AY172" s="17" t="s">
        <v>171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84</v>
      </c>
      <c r="BK172" s="238">
        <f>ROUND(I172*H172,2)</f>
        <v>0</v>
      </c>
      <c r="BL172" s="17" t="s">
        <v>178</v>
      </c>
      <c r="BM172" s="237" t="s">
        <v>444</v>
      </c>
    </row>
    <row r="173" s="2" customFormat="1" ht="16.5" customHeight="1">
      <c r="A173" s="38"/>
      <c r="B173" s="39"/>
      <c r="C173" s="267" t="s">
        <v>322</v>
      </c>
      <c r="D173" s="267" t="s">
        <v>304</v>
      </c>
      <c r="E173" s="268" t="s">
        <v>2728</v>
      </c>
      <c r="F173" s="269" t="s">
        <v>2729</v>
      </c>
      <c r="G173" s="270" t="s">
        <v>486</v>
      </c>
      <c r="H173" s="271">
        <v>250</v>
      </c>
      <c r="I173" s="272"/>
      <c r="J173" s="273">
        <f>ROUND(I173*H173,2)</f>
        <v>0</v>
      </c>
      <c r="K173" s="269" t="s">
        <v>1</v>
      </c>
      <c r="L173" s="274"/>
      <c r="M173" s="275" t="s">
        <v>1</v>
      </c>
      <c r="N173" s="276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205</v>
      </c>
      <c r="AT173" s="237" t="s">
        <v>304</v>
      </c>
      <c r="AU173" s="237" t="s">
        <v>84</v>
      </c>
      <c r="AY173" s="17" t="s">
        <v>171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84</v>
      </c>
      <c r="BK173" s="238">
        <f>ROUND(I173*H173,2)</f>
        <v>0</v>
      </c>
      <c r="BL173" s="17" t="s">
        <v>178</v>
      </c>
      <c r="BM173" s="237" t="s">
        <v>450</v>
      </c>
    </row>
    <row r="174" s="2" customFormat="1" ht="16.5" customHeight="1">
      <c r="A174" s="38"/>
      <c r="B174" s="39"/>
      <c r="C174" s="226" t="s">
        <v>447</v>
      </c>
      <c r="D174" s="226" t="s">
        <v>173</v>
      </c>
      <c r="E174" s="227" t="s">
        <v>2730</v>
      </c>
      <c r="F174" s="228" t="s">
        <v>2731</v>
      </c>
      <c r="G174" s="229" t="s">
        <v>486</v>
      </c>
      <c r="H174" s="230">
        <v>120</v>
      </c>
      <c r="I174" s="231"/>
      <c r="J174" s="232">
        <f>ROUND(I174*H174,2)</f>
        <v>0</v>
      </c>
      <c r="K174" s="228" t="s">
        <v>1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178</v>
      </c>
      <c r="AT174" s="237" t="s">
        <v>173</v>
      </c>
      <c r="AU174" s="237" t="s">
        <v>84</v>
      </c>
      <c r="AY174" s="17" t="s">
        <v>171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84</v>
      </c>
      <c r="BK174" s="238">
        <f>ROUND(I174*H174,2)</f>
        <v>0</v>
      </c>
      <c r="BL174" s="17" t="s">
        <v>178</v>
      </c>
      <c r="BM174" s="237" t="s">
        <v>457</v>
      </c>
    </row>
    <row r="175" s="2" customFormat="1" ht="16.5" customHeight="1">
      <c r="A175" s="38"/>
      <c r="B175" s="39"/>
      <c r="C175" s="267" t="s">
        <v>326</v>
      </c>
      <c r="D175" s="267" t="s">
        <v>304</v>
      </c>
      <c r="E175" s="268" t="s">
        <v>2732</v>
      </c>
      <c r="F175" s="269" t="s">
        <v>2733</v>
      </c>
      <c r="G175" s="270" t="s">
        <v>486</v>
      </c>
      <c r="H175" s="271">
        <v>120</v>
      </c>
      <c r="I175" s="272"/>
      <c r="J175" s="273">
        <f>ROUND(I175*H175,2)</f>
        <v>0</v>
      </c>
      <c r="K175" s="269" t="s">
        <v>1</v>
      </c>
      <c r="L175" s="274"/>
      <c r="M175" s="275" t="s">
        <v>1</v>
      </c>
      <c r="N175" s="276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205</v>
      </c>
      <c r="AT175" s="237" t="s">
        <v>304</v>
      </c>
      <c r="AU175" s="237" t="s">
        <v>84</v>
      </c>
      <c r="AY175" s="17" t="s">
        <v>171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84</v>
      </c>
      <c r="BK175" s="238">
        <f>ROUND(I175*H175,2)</f>
        <v>0</v>
      </c>
      <c r="BL175" s="17" t="s">
        <v>178</v>
      </c>
      <c r="BM175" s="237" t="s">
        <v>468</v>
      </c>
    </row>
    <row r="176" s="2" customFormat="1" ht="16.5" customHeight="1">
      <c r="A176" s="38"/>
      <c r="B176" s="39"/>
      <c r="C176" s="226" t="s">
        <v>461</v>
      </c>
      <c r="D176" s="226" t="s">
        <v>173</v>
      </c>
      <c r="E176" s="227" t="s">
        <v>2734</v>
      </c>
      <c r="F176" s="228" t="s">
        <v>2735</v>
      </c>
      <c r="G176" s="229" t="s">
        <v>536</v>
      </c>
      <c r="H176" s="230">
        <v>3</v>
      </c>
      <c r="I176" s="231"/>
      <c r="J176" s="232">
        <f>ROUND(I176*H176,2)</f>
        <v>0</v>
      </c>
      <c r="K176" s="228" t="s">
        <v>1</v>
      </c>
      <c r="L176" s="44"/>
      <c r="M176" s="233" t="s">
        <v>1</v>
      </c>
      <c r="N176" s="234" t="s">
        <v>41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178</v>
      </c>
      <c r="AT176" s="237" t="s">
        <v>173</v>
      </c>
      <c r="AU176" s="237" t="s">
        <v>84</v>
      </c>
      <c r="AY176" s="17" t="s">
        <v>171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84</v>
      </c>
      <c r="BK176" s="238">
        <f>ROUND(I176*H176,2)</f>
        <v>0</v>
      </c>
      <c r="BL176" s="17" t="s">
        <v>178</v>
      </c>
      <c r="BM176" s="237" t="s">
        <v>478</v>
      </c>
    </row>
    <row r="177" s="2" customFormat="1" ht="16.5" customHeight="1">
      <c r="A177" s="38"/>
      <c r="B177" s="39"/>
      <c r="C177" s="267" t="s">
        <v>329</v>
      </c>
      <c r="D177" s="267" t="s">
        <v>304</v>
      </c>
      <c r="E177" s="268" t="s">
        <v>2736</v>
      </c>
      <c r="F177" s="269" t="s">
        <v>2737</v>
      </c>
      <c r="G177" s="270" t="s">
        <v>536</v>
      </c>
      <c r="H177" s="271">
        <v>3</v>
      </c>
      <c r="I177" s="272"/>
      <c r="J177" s="273">
        <f>ROUND(I177*H177,2)</f>
        <v>0</v>
      </c>
      <c r="K177" s="269" t="s">
        <v>1</v>
      </c>
      <c r="L177" s="274"/>
      <c r="M177" s="275" t="s">
        <v>1</v>
      </c>
      <c r="N177" s="276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205</v>
      </c>
      <c r="AT177" s="237" t="s">
        <v>304</v>
      </c>
      <c r="AU177" s="237" t="s">
        <v>84</v>
      </c>
      <c r="AY177" s="17" t="s">
        <v>171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84</v>
      </c>
      <c r="BK177" s="238">
        <f>ROUND(I177*H177,2)</f>
        <v>0</v>
      </c>
      <c r="BL177" s="17" t="s">
        <v>178</v>
      </c>
      <c r="BM177" s="237" t="s">
        <v>482</v>
      </c>
    </row>
    <row r="178" s="2" customFormat="1" ht="16.5" customHeight="1">
      <c r="A178" s="38"/>
      <c r="B178" s="39"/>
      <c r="C178" s="267" t="s">
        <v>475</v>
      </c>
      <c r="D178" s="267" t="s">
        <v>304</v>
      </c>
      <c r="E178" s="268" t="s">
        <v>2738</v>
      </c>
      <c r="F178" s="269" t="s">
        <v>2739</v>
      </c>
      <c r="G178" s="270" t="s">
        <v>536</v>
      </c>
      <c r="H178" s="271">
        <v>3</v>
      </c>
      <c r="I178" s="272"/>
      <c r="J178" s="273">
        <f>ROUND(I178*H178,2)</f>
        <v>0</v>
      </c>
      <c r="K178" s="269" t="s">
        <v>1</v>
      </c>
      <c r="L178" s="274"/>
      <c r="M178" s="275" t="s">
        <v>1</v>
      </c>
      <c r="N178" s="276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205</v>
      </c>
      <c r="AT178" s="237" t="s">
        <v>304</v>
      </c>
      <c r="AU178" s="237" t="s">
        <v>84</v>
      </c>
      <c r="AY178" s="17" t="s">
        <v>171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84</v>
      </c>
      <c r="BK178" s="238">
        <f>ROUND(I178*H178,2)</f>
        <v>0</v>
      </c>
      <c r="BL178" s="17" t="s">
        <v>178</v>
      </c>
      <c r="BM178" s="237" t="s">
        <v>487</v>
      </c>
    </row>
    <row r="179" s="2" customFormat="1" ht="16.5" customHeight="1">
      <c r="A179" s="38"/>
      <c r="B179" s="39"/>
      <c r="C179" s="226" t="s">
        <v>335</v>
      </c>
      <c r="D179" s="226" t="s">
        <v>173</v>
      </c>
      <c r="E179" s="227" t="s">
        <v>2740</v>
      </c>
      <c r="F179" s="228" t="s">
        <v>2741</v>
      </c>
      <c r="G179" s="229" t="s">
        <v>486</v>
      </c>
      <c r="H179" s="230">
        <v>380</v>
      </c>
      <c r="I179" s="231"/>
      <c r="J179" s="232">
        <f>ROUND(I179*H179,2)</f>
        <v>0</v>
      </c>
      <c r="K179" s="228" t="s">
        <v>1</v>
      </c>
      <c r="L179" s="44"/>
      <c r="M179" s="233" t="s">
        <v>1</v>
      </c>
      <c r="N179" s="234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178</v>
      </c>
      <c r="AT179" s="237" t="s">
        <v>173</v>
      </c>
      <c r="AU179" s="237" t="s">
        <v>84</v>
      </c>
      <c r="AY179" s="17" t="s">
        <v>171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84</v>
      </c>
      <c r="BK179" s="238">
        <f>ROUND(I179*H179,2)</f>
        <v>0</v>
      </c>
      <c r="BL179" s="17" t="s">
        <v>178</v>
      </c>
      <c r="BM179" s="237" t="s">
        <v>495</v>
      </c>
    </row>
    <row r="180" s="2" customFormat="1">
      <c r="A180" s="38"/>
      <c r="B180" s="39"/>
      <c r="C180" s="40"/>
      <c r="D180" s="246" t="s">
        <v>2742</v>
      </c>
      <c r="E180" s="40"/>
      <c r="F180" s="297" t="s">
        <v>2743</v>
      </c>
      <c r="G180" s="40"/>
      <c r="H180" s="40"/>
      <c r="I180" s="241"/>
      <c r="J180" s="40"/>
      <c r="K180" s="40"/>
      <c r="L180" s="44"/>
      <c r="M180" s="242"/>
      <c r="N180" s="243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2742</v>
      </c>
      <c r="AU180" s="17" t="s">
        <v>84</v>
      </c>
    </row>
    <row r="181" s="2" customFormat="1" ht="16.5" customHeight="1">
      <c r="A181" s="38"/>
      <c r="B181" s="39"/>
      <c r="C181" s="226" t="s">
        <v>483</v>
      </c>
      <c r="D181" s="226" t="s">
        <v>173</v>
      </c>
      <c r="E181" s="227" t="s">
        <v>2744</v>
      </c>
      <c r="F181" s="228" t="s">
        <v>2745</v>
      </c>
      <c r="G181" s="229" t="s">
        <v>486</v>
      </c>
      <c r="H181" s="230">
        <v>160</v>
      </c>
      <c r="I181" s="231"/>
      <c r="J181" s="232">
        <f>ROUND(I181*H181,2)</f>
        <v>0</v>
      </c>
      <c r="K181" s="228" t="s">
        <v>1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178</v>
      </c>
      <c r="AT181" s="237" t="s">
        <v>173</v>
      </c>
      <c r="AU181" s="237" t="s">
        <v>84</v>
      </c>
      <c r="AY181" s="17" t="s">
        <v>171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84</v>
      </c>
      <c r="BK181" s="238">
        <f>ROUND(I181*H181,2)</f>
        <v>0</v>
      </c>
      <c r="BL181" s="17" t="s">
        <v>178</v>
      </c>
      <c r="BM181" s="237" t="s">
        <v>500</v>
      </c>
    </row>
    <row r="182" s="2" customFormat="1">
      <c r="A182" s="38"/>
      <c r="B182" s="39"/>
      <c r="C182" s="40"/>
      <c r="D182" s="246" t="s">
        <v>2742</v>
      </c>
      <c r="E182" s="40"/>
      <c r="F182" s="297" t="s">
        <v>2746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2742</v>
      </c>
      <c r="AU182" s="17" t="s">
        <v>84</v>
      </c>
    </row>
    <row r="183" s="2" customFormat="1" ht="16.5" customHeight="1">
      <c r="A183" s="38"/>
      <c r="B183" s="39"/>
      <c r="C183" s="226" t="s">
        <v>340</v>
      </c>
      <c r="D183" s="226" t="s">
        <v>173</v>
      </c>
      <c r="E183" s="227" t="s">
        <v>2747</v>
      </c>
      <c r="F183" s="228" t="s">
        <v>2748</v>
      </c>
      <c r="G183" s="229" t="s">
        <v>486</v>
      </c>
      <c r="H183" s="230">
        <v>250</v>
      </c>
      <c r="I183" s="231"/>
      <c r="J183" s="232">
        <f>ROUND(I183*H183,2)</f>
        <v>0</v>
      </c>
      <c r="K183" s="228" t="s">
        <v>1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178</v>
      </c>
      <c r="AT183" s="237" t="s">
        <v>173</v>
      </c>
      <c r="AU183" s="237" t="s">
        <v>84</v>
      </c>
      <c r="AY183" s="17" t="s">
        <v>171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84</v>
      </c>
      <c r="BK183" s="238">
        <f>ROUND(I183*H183,2)</f>
        <v>0</v>
      </c>
      <c r="BL183" s="17" t="s">
        <v>178</v>
      </c>
      <c r="BM183" s="237" t="s">
        <v>505</v>
      </c>
    </row>
    <row r="184" s="2" customFormat="1">
      <c r="A184" s="38"/>
      <c r="B184" s="39"/>
      <c r="C184" s="40"/>
      <c r="D184" s="246" t="s">
        <v>2742</v>
      </c>
      <c r="E184" s="40"/>
      <c r="F184" s="297" t="s">
        <v>2749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2742</v>
      </c>
      <c r="AU184" s="17" t="s">
        <v>84</v>
      </c>
    </row>
    <row r="185" s="2" customFormat="1" ht="16.5" customHeight="1">
      <c r="A185" s="38"/>
      <c r="B185" s="39"/>
      <c r="C185" s="226" t="s">
        <v>497</v>
      </c>
      <c r="D185" s="226" t="s">
        <v>173</v>
      </c>
      <c r="E185" s="227" t="s">
        <v>2750</v>
      </c>
      <c r="F185" s="228" t="s">
        <v>2751</v>
      </c>
      <c r="G185" s="229" t="s">
        <v>486</v>
      </c>
      <c r="H185" s="230">
        <v>120</v>
      </c>
      <c r="I185" s="231"/>
      <c r="J185" s="232">
        <f>ROUND(I185*H185,2)</f>
        <v>0</v>
      </c>
      <c r="K185" s="228" t="s">
        <v>1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178</v>
      </c>
      <c r="AT185" s="237" t="s">
        <v>173</v>
      </c>
      <c r="AU185" s="237" t="s">
        <v>84</v>
      </c>
      <c r="AY185" s="17" t="s">
        <v>171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84</v>
      </c>
      <c r="BK185" s="238">
        <f>ROUND(I185*H185,2)</f>
        <v>0</v>
      </c>
      <c r="BL185" s="17" t="s">
        <v>178</v>
      </c>
      <c r="BM185" s="237" t="s">
        <v>510</v>
      </c>
    </row>
    <row r="186" s="2" customFormat="1">
      <c r="A186" s="38"/>
      <c r="B186" s="39"/>
      <c r="C186" s="40"/>
      <c r="D186" s="246" t="s">
        <v>2742</v>
      </c>
      <c r="E186" s="40"/>
      <c r="F186" s="297" t="s">
        <v>2752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2742</v>
      </c>
      <c r="AU186" s="17" t="s">
        <v>84</v>
      </c>
    </row>
    <row r="187" s="2" customFormat="1" ht="24.15" customHeight="1">
      <c r="A187" s="38"/>
      <c r="B187" s="39"/>
      <c r="C187" s="226" t="s">
        <v>346</v>
      </c>
      <c r="D187" s="226" t="s">
        <v>173</v>
      </c>
      <c r="E187" s="227" t="s">
        <v>2753</v>
      </c>
      <c r="F187" s="228" t="s">
        <v>2754</v>
      </c>
      <c r="G187" s="229" t="s">
        <v>536</v>
      </c>
      <c r="H187" s="230">
        <v>21</v>
      </c>
      <c r="I187" s="231"/>
      <c r="J187" s="232">
        <f>ROUND(I187*H187,2)</f>
        <v>0</v>
      </c>
      <c r="K187" s="228" t="s">
        <v>1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178</v>
      </c>
      <c r="AT187" s="237" t="s">
        <v>173</v>
      </c>
      <c r="AU187" s="237" t="s">
        <v>84</v>
      </c>
      <c r="AY187" s="17" t="s">
        <v>171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84</v>
      </c>
      <c r="BK187" s="238">
        <f>ROUND(I187*H187,2)</f>
        <v>0</v>
      </c>
      <c r="BL187" s="17" t="s">
        <v>178</v>
      </c>
      <c r="BM187" s="237" t="s">
        <v>520</v>
      </c>
    </row>
    <row r="188" s="2" customFormat="1" ht="24.15" customHeight="1">
      <c r="A188" s="38"/>
      <c r="B188" s="39"/>
      <c r="C188" s="267" t="s">
        <v>507</v>
      </c>
      <c r="D188" s="267" t="s">
        <v>304</v>
      </c>
      <c r="E188" s="268" t="s">
        <v>2755</v>
      </c>
      <c r="F188" s="269" t="s">
        <v>2756</v>
      </c>
      <c r="G188" s="270" t="s">
        <v>536</v>
      </c>
      <c r="H188" s="271">
        <v>16</v>
      </c>
      <c r="I188" s="272"/>
      <c r="J188" s="273">
        <f>ROUND(I188*H188,2)</f>
        <v>0</v>
      </c>
      <c r="K188" s="269" t="s">
        <v>1</v>
      </c>
      <c r="L188" s="274"/>
      <c r="M188" s="275" t="s">
        <v>1</v>
      </c>
      <c r="N188" s="276" t="s">
        <v>41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205</v>
      </c>
      <c r="AT188" s="237" t="s">
        <v>304</v>
      </c>
      <c r="AU188" s="237" t="s">
        <v>84</v>
      </c>
      <c r="AY188" s="17" t="s">
        <v>171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84</v>
      </c>
      <c r="BK188" s="238">
        <f>ROUND(I188*H188,2)</f>
        <v>0</v>
      </c>
      <c r="BL188" s="17" t="s">
        <v>178</v>
      </c>
      <c r="BM188" s="237" t="s">
        <v>525</v>
      </c>
    </row>
    <row r="189" s="2" customFormat="1" ht="24.15" customHeight="1">
      <c r="A189" s="38"/>
      <c r="B189" s="39"/>
      <c r="C189" s="267" t="s">
        <v>351</v>
      </c>
      <c r="D189" s="267" t="s">
        <v>304</v>
      </c>
      <c r="E189" s="268" t="s">
        <v>2757</v>
      </c>
      <c r="F189" s="269" t="s">
        <v>2758</v>
      </c>
      <c r="G189" s="270" t="s">
        <v>536</v>
      </c>
      <c r="H189" s="271">
        <v>5</v>
      </c>
      <c r="I189" s="272"/>
      <c r="J189" s="273">
        <f>ROUND(I189*H189,2)</f>
        <v>0</v>
      </c>
      <c r="K189" s="269" t="s">
        <v>1</v>
      </c>
      <c r="L189" s="274"/>
      <c r="M189" s="275" t="s">
        <v>1</v>
      </c>
      <c r="N189" s="276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205</v>
      </c>
      <c r="AT189" s="237" t="s">
        <v>304</v>
      </c>
      <c r="AU189" s="237" t="s">
        <v>84</v>
      </c>
      <c r="AY189" s="17" t="s">
        <v>171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84</v>
      </c>
      <c r="BK189" s="238">
        <f>ROUND(I189*H189,2)</f>
        <v>0</v>
      </c>
      <c r="BL189" s="17" t="s">
        <v>178</v>
      </c>
      <c r="BM189" s="237" t="s">
        <v>529</v>
      </c>
    </row>
    <row r="190" s="2" customFormat="1" ht="24.15" customHeight="1">
      <c r="A190" s="38"/>
      <c r="B190" s="39"/>
      <c r="C190" s="226" t="s">
        <v>522</v>
      </c>
      <c r="D190" s="226" t="s">
        <v>173</v>
      </c>
      <c r="E190" s="227" t="s">
        <v>2759</v>
      </c>
      <c r="F190" s="228" t="s">
        <v>2760</v>
      </c>
      <c r="G190" s="229" t="s">
        <v>536</v>
      </c>
      <c r="H190" s="230">
        <v>3</v>
      </c>
      <c r="I190" s="231"/>
      <c r="J190" s="232">
        <f>ROUND(I190*H190,2)</f>
        <v>0</v>
      </c>
      <c r="K190" s="228" t="s">
        <v>1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178</v>
      </c>
      <c r="AT190" s="237" t="s">
        <v>173</v>
      </c>
      <c r="AU190" s="237" t="s">
        <v>84</v>
      </c>
      <c r="AY190" s="17" t="s">
        <v>171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84</v>
      </c>
      <c r="BK190" s="238">
        <f>ROUND(I190*H190,2)</f>
        <v>0</v>
      </c>
      <c r="BL190" s="17" t="s">
        <v>178</v>
      </c>
      <c r="BM190" s="237" t="s">
        <v>537</v>
      </c>
    </row>
    <row r="191" s="2" customFormat="1" ht="24.15" customHeight="1">
      <c r="A191" s="38"/>
      <c r="B191" s="39"/>
      <c r="C191" s="267" t="s">
        <v>356</v>
      </c>
      <c r="D191" s="267" t="s">
        <v>304</v>
      </c>
      <c r="E191" s="268" t="s">
        <v>2761</v>
      </c>
      <c r="F191" s="269" t="s">
        <v>2762</v>
      </c>
      <c r="G191" s="270" t="s">
        <v>536</v>
      </c>
      <c r="H191" s="271">
        <v>1</v>
      </c>
      <c r="I191" s="272"/>
      <c r="J191" s="273">
        <f>ROUND(I191*H191,2)</f>
        <v>0</v>
      </c>
      <c r="K191" s="269" t="s">
        <v>1</v>
      </c>
      <c r="L191" s="274"/>
      <c r="M191" s="275" t="s">
        <v>1</v>
      </c>
      <c r="N191" s="276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205</v>
      </c>
      <c r="AT191" s="237" t="s">
        <v>304</v>
      </c>
      <c r="AU191" s="237" t="s">
        <v>84</v>
      </c>
      <c r="AY191" s="17" t="s">
        <v>171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84</v>
      </c>
      <c r="BK191" s="238">
        <f>ROUND(I191*H191,2)</f>
        <v>0</v>
      </c>
      <c r="BL191" s="17" t="s">
        <v>178</v>
      </c>
      <c r="BM191" s="237" t="s">
        <v>547</v>
      </c>
    </row>
    <row r="192" s="2" customFormat="1" ht="24.15" customHeight="1">
      <c r="A192" s="38"/>
      <c r="B192" s="39"/>
      <c r="C192" s="267" t="s">
        <v>533</v>
      </c>
      <c r="D192" s="267" t="s">
        <v>304</v>
      </c>
      <c r="E192" s="268" t="s">
        <v>2763</v>
      </c>
      <c r="F192" s="269" t="s">
        <v>2764</v>
      </c>
      <c r="G192" s="270" t="s">
        <v>536</v>
      </c>
      <c r="H192" s="271">
        <v>2</v>
      </c>
      <c r="I192" s="272"/>
      <c r="J192" s="273">
        <f>ROUND(I192*H192,2)</f>
        <v>0</v>
      </c>
      <c r="K192" s="269" t="s">
        <v>1</v>
      </c>
      <c r="L192" s="274"/>
      <c r="M192" s="275" t="s">
        <v>1</v>
      </c>
      <c r="N192" s="276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205</v>
      </c>
      <c r="AT192" s="237" t="s">
        <v>304</v>
      </c>
      <c r="AU192" s="237" t="s">
        <v>84</v>
      </c>
      <c r="AY192" s="17" t="s">
        <v>171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84</v>
      </c>
      <c r="BK192" s="238">
        <f>ROUND(I192*H192,2)</f>
        <v>0</v>
      </c>
      <c r="BL192" s="17" t="s">
        <v>178</v>
      </c>
      <c r="BM192" s="237" t="s">
        <v>559</v>
      </c>
    </row>
    <row r="193" s="2" customFormat="1" ht="24.15" customHeight="1">
      <c r="A193" s="38"/>
      <c r="B193" s="39"/>
      <c r="C193" s="226" t="s">
        <v>361</v>
      </c>
      <c r="D193" s="226" t="s">
        <v>173</v>
      </c>
      <c r="E193" s="227" t="s">
        <v>2765</v>
      </c>
      <c r="F193" s="228" t="s">
        <v>2766</v>
      </c>
      <c r="G193" s="229" t="s">
        <v>536</v>
      </c>
      <c r="H193" s="230">
        <v>6</v>
      </c>
      <c r="I193" s="231"/>
      <c r="J193" s="232">
        <f>ROUND(I193*H193,2)</f>
        <v>0</v>
      </c>
      <c r="K193" s="228" t="s">
        <v>1</v>
      </c>
      <c r="L193" s="44"/>
      <c r="M193" s="233" t="s">
        <v>1</v>
      </c>
      <c r="N193" s="234" t="s">
        <v>41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178</v>
      </c>
      <c r="AT193" s="237" t="s">
        <v>173</v>
      </c>
      <c r="AU193" s="237" t="s">
        <v>84</v>
      </c>
      <c r="AY193" s="17" t="s">
        <v>171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84</v>
      </c>
      <c r="BK193" s="238">
        <f>ROUND(I193*H193,2)</f>
        <v>0</v>
      </c>
      <c r="BL193" s="17" t="s">
        <v>178</v>
      </c>
      <c r="BM193" s="237" t="s">
        <v>562</v>
      </c>
    </row>
    <row r="194" s="2" customFormat="1" ht="16.5" customHeight="1">
      <c r="A194" s="38"/>
      <c r="B194" s="39"/>
      <c r="C194" s="267" t="s">
        <v>556</v>
      </c>
      <c r="D194" s="267" t="s">
        <v>304</v>
      </c>
      <c r="E194" s="268" t="s">
        <v>2767</v>
      </c>
      <c r="F194" s="269" t="s">
        <v>2768</v>
      </c>
      <c r="G194" s="270" t="s">
        <v>536</v>
      </c>
      <c r="H194" s="271">
        <v>3</v>
      </c>
      <c r="I194" s="272"/>
      <c r="J194" s="273">
        <f>ROUND(I194*H194,2)</f>
        <v>0</v>
      </c>
      <c r="K194" s="269" t="s">
        <v>1</v>
      </c>
      <c r="L194" s="274"/>
      <c r="M194" s="275" t="s">
        <v>1</v>
      </c>
      <c r="N194" s="276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205</v>
      </c>
      <c r="AT194" s="237" t="s">
        <v>304</v>
      </c>
      <c r="AU194" s="237" t="s">
        <v>84</v>
      </c>
      <c r="AY194" s="17" t="s">
        <v>171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84</v>
      </c>
      <c r="BK194" s="238">
        <f>ROUND(I194*H194,2)</f>
        <v>0</v>
      </c>
      <c r="BL194" s="17" t="s">
        <v>178</v>
      </c>
      <c r="BM194" s="237" t="s">
        <v>566</v>
      </c>
    </row>
    <row r="195" s="2" customFormat="1" ht="16.5" customHeight="1">
      <c r="A195" s="38"/>
      <c r="B195" s="39"/>
      <c r="C195" s="267" t="s">
        <v>367</v>
      </c>
      <c r="D195" s="267" t="s">
        <v>304</v>
      </c>
      <c r="E195" s="268" t="s">
        <v>2769</v>
      </c>
      <c r="F195" s="269" t="s">
        <v>2770</v>
      </c>
      <c r="G195" s="270" t="s">
        <v>536</v>
      </c>
      <c r="H195" s="271">
        <v>3</v>
      </c>
      <c r="I195" s="272"/>
      <c r="J195" s="273">
        <f>ROUND(I195*H195,2)</f>
        <v>0</v>
      </c>
      <c r="K195" s="269" t="s">
        <v>1</v>
      </c>
      <c r="L195" s="274"/>
      <c r="M195" s="275" t="s">
        <v>1</v>
      </c>
      <c r="N195" s="276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205</v>
      </c>
      <c r="AT195" s="237" t="s">
        <v>304</v>
      </c>
      <c r="AU195" s="237" t="s">
        <v>84</v>
      </c>
      <c r="AY195" s="17" t="s">
        <v>171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84</v>
      </c>
      <c r="BK195" s="238">
        <f>ROUND(I195*H195,2)</f>
        <v>0</v>
      </c>
      <c r="BL195" s="17" t="s">
        <v>178</v>
      </c>
      <c r="BM195" s="237" t="s">
        <v>569</v>
      </c>
    </row>
    <row r="196" s="2" customFormat="1" ht="37.8" customHeight="1">
      <c r="A196" s="38"/>
      <c r="B196" s="39"/>
      <c r="C196" s="226" t="s">
        <v>563</v>
      </c>
      <c r="D196" s="226" t="s">
        <v>173</v>
      </c>
      <c r="E196" s="227" t="s">
        <v>2771</v>
      </c>
      <c r="F196" s="228" t="s">
        <v>2772</v>
      </c>
      <c r="G196" s="229" t="s">
        <v>536</v>
      </c>
      <c r="H196" s="230">
        <v>3</v>
      </c>
      <c r="I196" s="231"/>
      <c r="J196" s="232">
        <f>ROUND(I196*H196,2)</f>
        <v>0</v>
      </c>
      <c r="K196" s="228" t="s">
        <v>1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178</v>
      </c>
      <c r="AT196" s="237" t="s">
        <v>173</v>
      </c>
      <c r="AU196" s="237" t="s">
        <v>84</v>
      </c>
      <c r="AY196" s="17" t="s">
        <v>171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84</v>
      </c>
      <c r="BK196" s="238">
        <f>ROUND(I196*H196,2)</f>
        <v>0</v>
      </c>
      <c r="BL196" s="17" t="s">
        <v>178</v>
      </c>
      <c r="BM196" s="237" t="s">
        <v>575</v>
      </c>
    </row>
    <row r="197" s="2" customFormat="1">
      <c r="A197" s="38"/>
      <c r="B197" s="39"/>
      <c r="C197" s="40"/>
      <c r="D197" s="246" t="s">
        <v>2742</v>
      </c>
      <c r="E197" s="40"/>
      <c r="F197" s="297" t="s">
        <v>2773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2742</v>
      </c>
      <c r="AU197" s="17" t="s">
        <v>84</v>
      </c>
    </row>
    <row r="198" s="2" customFormat="1" ht="16.5" customHeight="1">
      <c r="A198" s="38"/>
      <c r="B198" s="39"/>
      <c r="C198" s="267" t="s">
        <v>370</v>
      </c>
      <c r="D198" s="267" t="s">
        <v>304</v>
      </c>
      <c r="E198" s="268" t="s">
        <v>2774</v>
      </c>
      <c r="F198" s="269" t="s">
        <v>2775</v>
      </c>
      <c r="G198" s="270" t="s">
        <v>1665</v>
      </c>
      <c r="H198" s="271">
        <v>30</v>
      </c>
      <c r="I198" s="272"/>
      <c r="J198" s="273">
        <f>ROUND(I198*H198,2)</f>
        <v>0</v>
      </c>
      <c r="K198" s="269" t="s">
        <v>1</v>
      </c>
      <c r="L198" s="274"/>
      <c r="M198" s="275" t="s">
        <v>1</v>
      </c>
      <c r="N198" s="276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205</v>
      </c>
      <c r="AT198" s="237" t="s">
        <v>304</v>
      </c>
      <c r="AU198" s="237" t="s">
        <v>84</v>
      </c>
      <c r="AY198" s="17" t="s">
        <v>171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84</v>
      </c>
      <c r="BK198" s="238">
        <f>ROUND(I198*H198,2)</f>
        <v>0</v>
      </c>
      <c r="BL198" s="17" t="s">
        <v>178</v>
      </c>
      <c r="BM198" s="237" t="s">
        <v>578</v>
      </c>
    </row>
    <row r="199" s="2" customFormat="1" ht="21.75" customHeight="1">
      <c r="A199" s="38"/>
      <c r="B199" s="39"/>
      <c r="C199" s="226" t="s">
        <v>572</v>
      </c>
      <c r="D199" s="226" t="s">
        <v>173</v>
      </c>
      <c r="E199" s="227" t="s">
        <v>2776</v>
      </c>
      <c r="F199" s="228" t="s">
        <v>2777</v>
      </c>
      <c r="G199" s="229" t="s">
        <v>536</v>
      </c>
      <c r="H199" s="230">
        <v>2</v>
      </c>
      <c r="I199" s="231"/>
      <c r="J199" s="232">
        <f>ROUND(I199*H199,2)</f>
        <v>0</v>
      </c>
      <c r="K199" s="228" t="s">
        <v>1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178</v>
      </c>
      <c r="AT199" s="237" t="s">
        <v>173</v>
      </c>
      <c r="AU199" s="237" t="s">
        <v>84</v>
      </c>
      <c r="AY199" s="17" t="s">
        <v>171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84</v>
      </c>
      <c r="BK199" s="238">
        <f>ROUND(I199*H199,2)</f>
        <v>0</v>
      </c>
      <c r="BL199" s="17" t="s">
        <v>178</v>
      </c>
      <c r="BM199" s="237" t="s">
        <v>582</v>
      </c>
    </row>
    <row r="200" s="2" customFormat="1" ht="16.5" customHeight="1">
      <c r="A200" s="38"/>
      <c r="B200" s="39"/>
      <c r="C200" s="226" t="s">
        <v>375</v>
      </c>
      <c r="D200" s="226" t="s">
        <v>173</v>
      </c>
      <c r="E200" s="227" t="s">
        <v>2778</v>
      </c>
      <c r="F200" s="228" t="s">
        <v>2779</v>
      </c>
      <c r="G200" s="229" t="s">
        <v>231</v>
      </c>
      <c r="H200" s="230">
        <v>2.665</v>
      </c>
      <c r="I200" s="231"/>
      <c r="J200" s="232">
        <f>ROUND(I200*H200,2)</f>
        <v>0</v>
      </c>
      <c r="K200" s="228" t="s">
        <v>1</v>
      </c>
      <c r="L200" s="44"/>
      <c r="M200" s="233" t="s">
        <v>1</v>
      </c>
      <c r="N200" s="234" t="s">
        <v>41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178</v>
      </c>
      <c r="AT200" s="237" t="s">
        <v>173</v>
      </c>
      <c r="AU200" s="237" t="s">
        <v>84</v>
      </c>
      <c r="AY200" s="17" t="s">
        <v>171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84</v>
      </c>
      <c r="BK200" s="238">
        <f>ROUND(I200*H200,2)</f>
        <v>0</v>
      </c>
      <c r="BL200" s="17" t="s">
        <v>178</v>
      </c>
      <c r="BM200" s="237" t="s">
        <v>585</v>
      </c>
    </row>
    <row r="201" s="12" customFormat="1" ht="25.92" customHeight="1">
      <c r="A201" s="12"/>
      <c r="B201" s="210"/>
      <c r="C201" s="211"/>
      <c r="D201" s="212" t="s">
        <v>75</v>
      </c>
      <c r="E201" s="213" t="s">
        <v>422</v>
      </c>
      <c r="F201" s="213" t="s">
        <v>2629</v>
      </c>
      <c r="G201" s="211"/>
      <c r="H201" s="211"/>
      <c r="I201" s="214"/>
      <c r="J201" s="215">
        <f>BK201</f>
        <v>0</v>
      </c>
      <c r="K201" s="211"/>
      <c r="L201" s="216"/>
      <c r="M201" s="217"/>
      <c r="N201" s="218"/>
      <c r="O201" s="218"/>
      <c r="P201" s="219">
        <f>SUM(P202:P205)</f>
        <v>0</v>
      </c>
      <c r="Q201" s="218"/>
      <c r="R201" s="219">
        <f>SUM(R202:R205)</f>
        <v>0</v>
      </c>
      <c r="S201" s="218"/>
      <c r="T201" s="220">
        <f>SUM(T202:T205)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1" t="s">
        <v>84</v>
      </c>
      <c r="AT201" s="222" t="s">
        <v>75</v>
      </c>
      <c r="AU201" s="222" t="s">
        <v>76</v>
      </c>
      <c r="AY201" s="221" t="s">
        <v>171</v>
      </c>
      <c r="BK201" s="223">
        <f>SUM(BK202:BK205)</f>
        <v>0</v>
      </c>
    </row>
    <row r="202" s="2" customFormat="1" ht="16.5" customHeight="1">
      <c r="A202" s="38"/>
      <c r="B202" s="39"/>
      <c r="C202" s="226" t="s">
        <v>579</v>
      </c>
      <c r="D202" s="226" t="s">
        <v>173</v>
      </c>
      <c r="E202" s="227" t="s">
        <v>2780</v>
      </c>
      <c r="F202" s="228" t="s">
        <v>2781</v>
      </c>
      <c r="G202" s="229" t="s">
        <v>2632</v>
      </c>
      <c r="H202" s="230">
        <v>20</v>
      </c>
      <c r="I202" s="231"/>
      <c r="J202" s="232">
        <f>ROUND(I202*H202,2)</f>
        <v>0</v>
      </c>
      <c r="K202" s="228" t="s">
        <v>1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178</v>
      </c>
      <c r="AT202" s="237" t="s">
        <v>173</v>
      </c>
      <c r="AU202" s="237" t="s">
        <v>84</v>
      </c>
      <c r="AY202" s="17" t="s">
        <v>171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84</v>
      </c>
      <c r="BK202" s="238">
        <f>ROUND(I202*H202,2)</f>
        <v>0</v>
      </c>
      <c r="BL202" s="17" t="s">
        <v>178</v>
      </c>
      <c r="BM202" s="237" t="s">
        <v>589</v>
      </c>
    </row>
    <row r="203" s="2" customFormat="1" ht="24.15" customHeight="1">
      <c r="A203" s="38"/>
      <c r="B203" s="39"/>
      <c r="C203" s="226" t="s">
        <v>381</v>
      </c>
      <c r="D203" s="226" t="s">
        <v>173</v>
      </c>
      <c r="E203" s="227" t="s">
        <v>2782</v>
      </c>
      <c r="F203" s="228" t="s">
        <v>2783</v>
      </c>
      <c r="G203" s="229" t="s">
        <v>2632</v>
      </c>
      <c r="H203" s="230">
        <v>16</v>
      </c>
      <c r="I203" s="231"/>
      <c r="J203" s="232">
        <f>ROUND(I203*H203,2)</f>
        <v>0</v>
      </c>
      <c r="K203" s="228" t="s">
        <v>1</v>
      </c>
      <c r="L203" s="44"/>
      <c r="M203" s="233" t="s">
        <v>1</v>
      </c>
      <c r="N203" s="234" t="s">
        <v>41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178</v>
      </c>
      <c r="AT203" s="237" t="s">
        <v>173</v>
      </c>
      <c r="AU203" s="237" t="s">
        <v>84</v>
      </c>
      <c r="AY203" s="17" t="s">
        <v>171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84</v>
      </c>
      <c r="BK203" s="238">
        <f>ROUND(I203*H203,2)</f>
        <v>0</v>
      </c>
      <c r="BL203" s="17" t="s">
        <v>178</v>
      </c>
      <c r="BM203" s="237" t="s">
        <v>592</v>
      </c>
    </row>
    <row r="204" s="2" customFormat="1">
      <c r="A204" s="38"/>
      <c r="B204" s="39"/>
      <c r="C204" s="40"/>
      <c r="D204" s="246" t="s">
        <v>2742</v>
      </c>
      <c r="E204" s="40"/>
      <c r="F204" s="297" t="s">
        <v>2784</v>
      </c>
      <c r="G204" s="40"/>
      <c r="H204" s="40"/>
      <c r="I204" s="241"/>
      <c r="J204" s="40"/>
      <c r="K204" s="40"/>
      <c r="L204" s="44"/>
      <c r="M204" s="242"/>
      <c r="N204" s="243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2742</v>
      </c>
      <c r="AU204" s="17" t="s">
        <v>84</v>
      </c>
    </row>
    <row r="205" s="2" customFormat="1" ht="16.5" customHeight="1">
      <c r="A205" s="38"/>
      <c r="B205" s="39"/>
      <c r="C205" s="226" t="s">
        <v>586</v>
      </c>
      <c r="D205" s="226" t="s">
        <v>173</v>
      </c>
      <c r="E205" s="227" t="s">
        <v>2785</v>
      </c>
      <c r="F205" s="228" t="s">
        <v>2786</v>
      </c>
      <c r="G205" s="229" t="s">
        <v>2632</v>
      </c>
      <c r="H205" s="230">
        <v>6</v>
      </c>
      <c r="I205" s="231"/>
      <c r="J205" s="232">
        <f>ROUND(I205*H205,2)</f>
        <v>0</v>
      </c>
      <c r="K205" s="228" t="s">
        <v>1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178</v>
      </c>
      <c r="AT205" s="237" t="s">
        <v>173</v>
      </c>
      <c r="AU205" s="237" t="s">
        <v>84</v>
      </c>
      <c r="AY205" s="17" t="s">
        <v>171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84</v>
      </c>
      <c r="BK205" s="238">
        <f>ROUND(I205*H205,2)</f>
        <v>0</v>
      </c>
      <c r="BL205" s="17" t="s">
        <v>178</v>
      </c>
      <c r="BM205" s="237" t="s">
        <v>599</v>
      </c>
    </row>
    <row r="206" s="12" customFormat="1" ht="25.92" customHeight="1">
      <c r="A206" s="12"/>
      <c r="B206" s="210"/>
      <c r="C206" s="211"/>
      <c r="D206" s="212" t="s">
        <v>75</v>
      </c>
      <c r="E206" s="213" t="s">
        <v>1957</v>
      </c>
      <c r="F206" s="213" t="s">
        <v>2635</v>
      </c>
      <c r="G206" s="211"/>
      <c r="H206" s="211"/>
      <c r="I206" s="214"/>
      <c r="J206" s="215">
        <f>BK206</f>
        <v>0</v>
      </c>
      <c r="K206" s="211"/>
      <c r="L206" s="216"/>
      <c r="M206" s="217"/>
      <c r="N206" s="218"/>
      <c r="O206" s="218"/>
      <c r="P206" s="219">
        <f>P207</f>
        <v>0</v>
      </c>
      <c r="Q206" s="218"/>
      <c r="R206" s="219">
        <f>R207</f>
        <v>0</v>
      </c>
      <c r="S206" s="218"/>
      <c r="T206" s="220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1" t="s">
        <v>202</v>
      </c>
      <c r="AT206" s="222" t="s">
        <v>75</v>
      </c>
      <c r="AU206" s="222" t="s">
        <v>76</v>
      </c>
      <c r="AY206" s="221" t="s">
        <v>171</v>
      </c>
      <c r="BK206" s="223">
        <f>BK207</f>
        <v>0</v>
      </c>
    </row>
    <row r="207" s="12" customFormat="1" ht="22.8" customHeight="1">
      <c r="A207" s="12"/>
      <c r="B207" s="210"/>
      <c r="C207" s="211"/>
      <c r="D207" s="212" t="s">
        <v>75</v>
      </c>
      <c r="E207" s="224" t="s">
        <v>1977</v>
      </c>
      <c r="F207" s="224" t="s">
        <v>1980</v>
      </c>
      <c r="G207" s="211"/>
      <c r="H207" s="211"/>
      <c r="I207" s="214"/>
      <c r="J207" s="225">
        <f>BK207</f>
        <v>0</v>
      </c>
      <c r="K207" s="211"/>
      <c r="L207" s="216"/>
      <c r="M207" s="217"/>
      <c r="N207" s="218"/>
      <c r="O207" s="218"/>
      <c r="P207" s="219">
        <f>SUM(P208:P209)</f>
        <v>0</v>
      </c>
      <c r="Q207" s="218"/>
      <c r="R207" s="219">
        <f>SUM(R208:R209)</f>
        <v>0</v>
      </c>
      <c r="S207" s="218"/>
      <c r="T207" s="220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1" t="s">
        <v>202</v>
      </c>
      <c r="AT207" s="222" t="s">
        <v>75</v>
      </c>
      <c r="AU207" s="222" t="s">
        <v>84</v>
      </c>
      <c r="AY207" s="221" t="s">
        <v>171</v>
      </c>
      <c r="BK207" s="223">
        <f>SUM(BK208:BK209)</f>
        <v>0</v>
      </c>
    </row>
    <row r="208" s="2" customFormat="1" ht="16.5" customHeight="1">
      <c r="A208" s="38"/>
      <c r="B208" s="39"/>
      <c r="C208" s="226" t="s">
        <v>387</v>
      </c>
      <c r="D208" s="226" t="s">
        <v>173</v>
      </c>
      <c r="E208" s="227" t="s">
        <v>1979</v>
      </c>
      <c r="F208" s="228" t="s">
        <v>1980</v>
      </c>
      <c r="G208" s="229" t="s">
        <v>269</v>
      </c>
      <c r="H208" s="230">
        <v>1</v>
      </c>
      <c r="I208" s="231"/>
      <c r="J208" s="232">
        <f>ROUND(I208*H208,2)</f>
        <v>0</v>
      </c>
      <c r="K208" s="228" t="s">
        <v>2787</v>
      </c>
      <c r="L208" s="44"/>
      <c r="M208" s="233" t="s">
        <v>1</v>
      </c>
      <c r="N208" s="234" t="s">
        <v>41</v>
      </c>
      <c r="O208" s="91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2636</v>
      </c>
      <c r="AT208" s="237" t="s">
        <v>173</v>
      </c>
      <c r="AU208" s="237" t="s">
        <v>86</v>
      </c>
      <c r="AY208" s="17" t="s">
        <v>171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84</v>
      </c>
      <c r="BK208" s="238">
        <f>ROUND(I208*H208,2)</f>
        <v>0</v>
      </c>
      <c r="BL208" s="17" t="s">
        <v>2636</v>
      </c>
      <c r="BM208" s="237" t="s">
        <v>2788</v>
      </c>
    </row>
    <row r="209" s="2" customFormat="1">
      <c r="A209" s="38"/>
      <c r="B209" s="39"/>
      <c r="C209" s="40"/>
      <c r="D209" s="239" t="s">
        <v>179</v>
      </c>
      <c r="E209" s="40"/>
      <c r="F209" s="240" t="s">
        <v>2789</v>
      </c>
      <c r="G209" s="40"/>
      <c r="H209" s="40"/>
      <c r="I209" s="241"/>
      <c r="J209" s="40"/>
      <c r="K209" s="40"/>
      <c r="L209" s="44"/>
      <c r="M209" s="289"/>
      <c r="N209" s="290"/>
      <c r="O209" s="291"/>
      <c r="P209" s="291"/>
      <c r="Q209" s="291"/>
      <c r="R209" s="291"/>
      <c r="S209" s="291"/>
      <c r="T209" s="2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179</v>
      </c>
      <c r="AU209" s="17" t="s">
        <v>86</v>
      </c>
    </row>
    <row r="210" s="2" customFormat="1" ht="6.96" customHeight="1">
      <c r="A210" s="38"/>
      <c r="B210" s="66"/>
      <c r="C210" s="67"/>
      <c r="D210" s="67"/>
      <c r="E210" s="67"/>
      <c r="F210" s="67"/>
      <c r="G210" s="67"/>
      <c r="H210" s="67"/>
      <c r="I210" s="67"/>
      <c r="J210" s="67"/>
      <c r="K210" s="67"/>
      <c r="L210" s="44"/>
      <c r="M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</row>
  </sheetData>
  <sheetProtection sheet="1" autoFilter="0" formatColumns="0" formatRows="0" objects="1" scenarios="1" spinCount="100000" saltValue="BO6JgesfHmAoL5SMiA07/f9amfXC37EJL2k6C0F55YBQpShNLOsXM2bsmzlws3OrazrZIDIOvfNVzAIXyaHbhw==" hashValue="tFXUfAqVbU1i7CjhUrIOTsgtilCPjib2MXbbXZ/5Flz4J4pyBdMWDo6Y69XQEoIJqgW4NLEAoGE3DBg0AKycZQ==" algorithmName="SHA-512" password="CC35"/>
  <autoFilter ref="C120:K20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209" r:id="rId1" display="https://podminky.urs.cz/item/CS_URS_2022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119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2790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24. 4. 2025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>00266027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Litvínov</v>
      </c>
      <c r="F15" s="38"/>
      <c r="G15" s="38"/>
      <c r="H15" s="38"/>
      <c r="I15" s="150" t="s">
        <v>28</v>
      </c>
      <c r="J15" s="141" t="str">
        <f>IF('Rekapitulace stavby'!AN11="","",'Rekapitulace stavby'!AN11)</f>
        <v>CZ00266027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30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32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28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28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ROUND((SUM(BE125:BE400)),  2)</f>
        <v>0</v>
      </c>
      <c r="G33" s="38"/>
      <c r="H33" s="38"/>
      <c r="I33" s="164">
        <v>0.20999999999999999</v>
      </c>
      <c r="J33" s="163">
        <f>ROUND(((SUM(BE125:BE400))*I33),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ROUND((SUM(BF125:BF400)),  2)</f>
        <v>0</v>
      </c>
      <c r="G34" s="38"/>
      <c r="H34" s="38"/>
      <c r="I34" s="164">
        <v>0.12</v>
      </c>
      <c r="J34" s="163">
        <f>ROUND(((SUM(BF125:BF400))*I34),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ROUND((SUM(BG125:BG400)),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ROUND((SUM(BH125:BH400)),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ROUND((SUM(BI125:BI400)),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Objekt9 -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Litvínov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122</v>
      </c>
      <c r="D94" s="185"/>
      <c r="E94" s="185"/>
      <c r="F94" s="185"/>
      <c r="G94" s="185"/>
      <c r="H94" s="185"/>
      <c r="I94" s="185"/>
      <c r="J94" s="186" t="s">
        <v>123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124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125</v>
      </c>
    </row>
    <row r="97" s="9" customFormat="1" ht="24.96" customHeight="1">
      <c r="A97" s="9"/>
      <c r="B97" s="188"/>
      <c r="C97" s="189"/>
      <c r="D97" s="190" t="s">
        <v>2791</v>
      </c>
      <c r="E97" s="191"/>
      <c r="F97" s="191"/>
      <c r="G97" s="191"/>
      <c r="H97" s="191"/>
      <c r="I97" s="191"/>
      <c r="J97" s="192">
        <f>J126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2792</v>
      </c>
      <c r="E98" s="196"/>
      <c r="F98" s="196"/>
      <c r="G98" s="196"/>
      <c r="H98" s="196"/>
      <c r="I98" s="196"/>
      <c r="J98" s="197">
        <f>J268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2793</v>
      </c>
      <c r="E99" s="196"/>
      <c r="F99" s="196"/>
      <c r="G99" s="196"/>
      <c r="H99" s="196"/>
      <c r="I99" s="196"/>
      <c r="J99" s="197">
        <f>J281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2794</v>
      </c>
      <c r="E100" s="196"/>
      <c r="F100" s="196"/>
      <c r="G100" s="196"/>
      <c r="H100" s="196"/>
      <c r="I100" s="196"/>
      <c r="J100" s="197">
        <f>J313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2795</v>
      </c>
      <c r="E101" s="196"/>
      <c r="F101" s="196"/>
      <c r="G101" s="196"/>
      <c r="H101" s="196"/>
      <c r="I101" s="196"/>
      <c r="J101" s="197">
        <f>J327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2796</v>
      </c>
      <c r="E102" s="196"/>
      <c r="F102" s="196"/>
      <c r="G102" s="196"/>
      <c r="H102" s="196"/>
      <c r="I102" s="196"/>
      <c r="J102" s="197">
        <f>J337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2797</v>
      </c>
      <c r="E103" s="196"/>
      <c r="F103" s="196"/>
      <c r="G103" s="196"/>
      <c r="H103" s="196"/>
      <c r="I103" s="196"/>
      <c r="J103" s="197">
        <f>J360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2798</v>
      </c>
      <c r="E104" s="191"/>
      <c r="F104" s="191"/>
      <c r="G104" s="191"/>
      <c r="H104" s="191"/>
      <c r="I104" s="191"/>
      <c r="J104" s="192">
        <f>J377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8"/>
      <c r="C105" s="189"/>
      <c r="D105" s="190" t="s">
        <v>2462</v>
      </c>
      <c r="E105" s="191"/>
      <c r="F105" s="191"/>
      <c r="G105" s="191"/>
      <c r="H105" s="191"/>
      <c r="I105" s="191"/>
      <c r="J105" s="192">
        <f>J388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156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3" t="str">
        <f>E7</f>
        <v>Adaptace MěÚ Litvínov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119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Objekt9 - Elektroinstalace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24. 4. 2025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Litvínov</v>
      </c>
      <c r="G121" s="40"/>
      <c r="H121" s="40"/>
      <c r="I121" s="32" t="s">
        <v>32</v>
      </c>
      <c r="J121" s="36" t="str">
        <f>E21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30</v>
      </c>
      <c r="D122" s="40"/>
      <c r="E122" s="40"/>
      <c r="F122" s="27" t="str">
        <f>IF(E18="","",E18)</f>
        <v>Vyplň údaj</v>
      </c>
      <c r="G122" s="40"/>
      <c r="H122" s="40"/>
      <c r="I122" s="32" t="s">
        <v>34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157</v>
      </c>
      <c r="D124" s="202" t="s">
        <v>61</v>
      </c>
      <c r="E124" s="202" t="s">
        <v>57</v>
      </c>
      <c r="F124" s="202" t="s">
        <v>58</v>
      </c>
      <c r="G124" s="202" t="s">
        <v>158</v>
      </c>
      <c r="H124" s="202" t="s">
        <v>159</v>
      </c>
      <c r="I124" s="202" t="s">
        <v>160</v>
      </c>
      <c r="J124" s="202" t="s">
        <v>123</v>
      </c>
      <c r="K124" s="203" t="s">
        <v>161</v>
      </c>
      <c r="L124" s="204"/>
      <c r="M124" s="100" t="s">
        <v>1</v>
      </c>
      <c r="N124" s="101" t="s">
        <v>40</v>
      </c>
      <c r="O124" s="101" t="s">
        <v>162</v>
      </c>
      <c r="P124" s="101" t="s">
        <v>163</v>
      </c>
      <c r="Q124" s="101" t="s">
        <v>164</v>
      </c>
      <c r="R124" s="101" t="s">
        <v>165</v>
      </c>
      <c r="S124" s="101" t="s">
        <v>166</v>
      </c>
      <c r="T124" s="102" t="s">
        <v>167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168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P126+P377+P388</f>
        <v>0</v>
      </c>
      <c r="Q125" s="104"/>
      <c r="R125" s="207">
        <f>R126+R377+R388</f>
        <v>0</v>
      </c>
      <c r="S125" s="104"/>
      <c r="T125" s="208">
        <f>T126+T377+T388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125</v>
      </c>
      <c r="BK125" s="209">
        <f>BK126+BK377+BK388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2799</v>
      </c>
      <c r="F126" s="213" t="s">
        <v>2800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P127+SUM(P128:P268)+P281+P313+P327+P337+P360</f>
        <v>0</v>
      </c>
      <c r="Q126" s="218"/>
      <c r="R126" s="219">
        <f>R127+SUM(R128:R268)+R281+R313+R327+R337+R360</f>
        <v>0</v>
      </c>
      <c r="S126" s="218"/>
      <c r="T126" s="220">
        <f>T127+SUM(T128:T268)+T281+T313+T327+T337+T360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86</v>
      </c>
      <c r="AT126" s="222" t="s">
        <v>75</v>
      </c>
      <c r="AU126" s="222" t="s">
        <v>76</v>
      </c>
      <c r="AY126" s="221" t="s">
        <v>171</v>
      </c>
      <c r="BK126" s="223">
        <f>BK127+SUM(BK128:BK268)+BK281+BK313+BK327+BK337+BK360</f>
        <v>0</v>
      </c>
    </row>
    <row r="127" s="2" customFormat="1" ht="37.8" customHeight="1">
      <c r="A127" s="38"/>
      <c r="B127" s="39"/>
      <c r="C127" s="226" t="s">
        <v>84</v>
      </c>
      <c r="D127" s="226" t="s">
        <v>173</v>
      </c>
      <c r="E127" s="227" t="s">
        <v>2801</v>
      </c>
      <c r="F127" s="228" t="s">
        <v>2802</v>
      </c>
      <c r="G127" s="229" t="s">
        <v>536</v>
      </c>
      <c r="H127" s="230">
        <v>196</v>
      </c>
      <c r="I127" s="231"/>
      <c r="J127" s="232">
        <f>ROUND(I127*H127,2)</f>
        <v>0</v>
      </c>
      <c r="K127" s="228" t="s">
        <v>177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227</v>
      </c>
      <c r="AT127" s="237" t="s">
        <v>173</v>
      </c>
      <c r="AU127" s="237" t="s">
        <v>84</v>
      </c>
      <c r="AY127" s="17" t="s">
        <v>171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84</v>
      </c>
      <c r="BK127" s="238">
        <f>ROUND(I127*H127,2)</f>
        <v>0</v>
      </c>
      <c r="BL127" s="17" t="s">
        <v>227</v>
      </c>
      <c r="BM127" s="237" t="s">
        <v>86</v>
      </c>
    </row>
    <row r="128" s="2" customFormat="1">
      <c r="A128" s="38"/>
      <c r="B128" s="39"/>
      <c r="C128" s="40"/>
      <c r="D128" s="239" t="s">
        <v>179</v>
      </c>
      <c r="E128" s="40"/>
      <c r="F128" s="240" t="s">
        <v>2803</v>
      </c>
      <c r="G128" s="40"/>
      <c r="H128" s="40"/>
      <c r="I128" s="241"/>
      <c r="J128" s="40"/>
      <c r="K128" s="40"/>
      <c r="L128" s="44"/>
      <c r="M128" s="242"/>
      <c r="N128" s="24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179</v>
      </c>
      <c r="AU128" s="17" t="s">
        <v>84</v>
      </c>
    </row>
    <row r="129" s="2" customFormat="1" ht="24.15" customHeight="1">
      <c r="A129" s="38"/>
      <c r="B129" s="39"/>
      <c r="C129" s="267" t="s">
        <v>86</v>
      </c>
      <c r="D129" s="267" t="s">
        <v>304</v>
      </c>
      <c r="E129" s="268" t="s">
        <v>2804</v>
      </c>
      <c r="F129" s="269" t="s">
        <v>2805</v>
      </c>
      <c r="G129" s="270" t="s">
        <v>2806</v>
      </c>
      <c r="H129" s="271">
        <v>158</v>
      </c>
      <c r="I129" s="272"/>
      <c r="J129" s="273">
        <f>ROUND(I129*H129,2)</f>
        <v>0</v>
      </c>
      <c r="K129" s="269" t="s">
        <v>1</v>
      </c>
      <c r="L129" s="274"/>
      <c r="M129" s="275" t="s">
        <v>1</v>
      </c>
      <c r="N129" s="276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271</v>
      </c>
      <c r="AT129" s="237" t="s">
        <v>304</v>
      </c>
      <c r="AU129" s="237" t="s">
        <v>84</v>
      </c>
      <c r="AY129" s="17" t="s">
        <v>171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84</v>
      </c>
      <c r="BK129" s="238">
        <f>ROUND(I129*H129,2)</f>
        <v>0</v>
      </c>
      <c r="BL129" s="17" t="s">
        <v>227</v>
      </c>
      <c r="BM129" s="237" t="s">
        <v>178</v>
      </c>
    </row>
    <row r="130" s="2" customFormat="1" ht="24.15" customHeight="1">
      <c r="A130" s="38"/>
      <c r="B130" s="39"/>
      <c r="C130" s="267" t="s">
        <v>190</v>
      </c>
      <c r="D130" s="267" t="s">
        <v>304</v>
      </c>
      <c r="E130" s="268" t="s">
        <v>2807</v>
      </c>
      <c r="F130" s="269" t="s">
        <v>2808</v>
      </c>
      <c r="G130" s="270" t="s">
        <v>2806</v>
      </c>
      <c r="H130" s="271">
        <v>38</v>
      </c>
      <c r="I130" s="272"/>
      <c r="J130" s="273">
        <f>ROUND(I130*H130,2)</f>
        <v>0</v>
      </c>
      <c r="K130" s="269" t="s">
        <v>1</v>
      </c>
      <c r="L130" s="274"/>
      <c r="M130" s="275" t="s">
        <v>1</v>
      </c>
      <c r="N130" s="276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271</v>
      </c>
      <c r="AT130" s="237" t="s">
        <v>304</v>
      </c>
      <c r="AU130" s="237" t="s">
        <v>84</v>
      </c>
      <c r="AY130" s="17" t="s">
        <v>171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84</v>
      </c>
      <c r="BK130" s="238">
        <f>ROUND(I130*H130,2)</f>
        <v>0</v>
      </c>
      <c r="BL130" s="17" t="s">
        <v>227</v>
      </c>
      <c r="BM130" s="237" t="s">
        <v>193</v>
      </c>
    </row>
    <row r="131" s="2" customFormat="1" ht="33" customHeight="1">
      <c r="A131" s="38"/>
      <c r="B131" s="39"/>
      <c r="C131" s="226" t="s">
        <v>178</v>
      </c>
      <c r="D131" s="226" t="s">
        <v>173</v>
      </c>
      <c r="E131" s="227" t="s">
        <v>2809</v>
      </c>
      <c r="F131" s="228" t="s">
        <v>2810</v>
      </c>
      <c r="G131" s="229" t="s">
        <v>536</v>
      </c>
      <c r="H131" s="230">
        <v>60</v>
      </c>
      <c r="I131" s="231"/>
      <c r="J131" s="232">
        <f>ROUND(I131*H131,2)</f>
        <v>0</v>
      </c>
      <c r="K131" s="228" t="s">
        <v>177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227</v>
      </c>
      <c r="AT131" s="237" t="s">
        <v>173</v>
      </c>
      <c r="AU131" s="237" t="s">
        <v>84</v>
      </c>
      <c r="AY131" s="17" t="s">
        <v>171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84</v>
      </c>
      <c r="BK131" s="238">
        <f>ROUND(I131*H131,2)</f>
        <v>0</v>
      </c>
      <c r="BL131" s="17" t="s">
        <v>227</v>
      </c>
      <c r="BM131" s="237" t="s">
        <v>205</v>
      </c>
    </row>
    <row r="132" s="2" customFormat="1">
      <c r="A132" s="38"/>
      <c r="B132" s="39"/>
      <c r="C132" s="40"/>
      <c r="D132" s="239" t="s">
        <v>179</v>
      </c>
      <c r="E132" s="40"/>
      <c r="F132" s="240" t="s">
        <v>2811</v>
      </c>
      <c r="G132" s="40"/>
      <c r="H132" s="40"/>
      <c r="I132" s="241"/>
      <c r="J132" s="40"/>
      <c r="K132" s="40"/>
      <c r="L132" s="44"/>
      <c r="M132" s="242"/>
      <c r="N132" s="243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179</v>
      </c>
      <c r="AU132" s="17" t="s">
        <v>84</v>
      </c>
    </row>
    <row r="133" s="2" customFormat="1" ht="21.75" customHeight="1">
      <c r="A133" s="38"/>
      <c r="B133" s="39"/>
      <c r="C133" s="267" t="s">
        <v>202</v>
      </c>
      <c r="D133" s="267" t="s">
        <v>304</v>
      </c>
      <c r="E133" s="268" t="s">
        <v>2812</v>
      </c>
      <c r="F133" s="269" t="s">
        <v>2813</v>
      </c>
      <c r="G133" s="270" t="s">
        <v>2806</v>
      </c>
      <c r="H133" s="271">
        <v>31</v>
      </c>
      <c r="I133" s="272"/>
      <c r="J133" s="273">
        <f>ROUND(I133*H133,2)</f>
        <v>0</v>
      </c>
      <c r="K133" s="269" t="s">
        <v>1</v>
      </c>
      <c r="L133" s="274"/>
      <c r="M133" s="275" t="s">
        <v>1</v>
      </c>
      <c r="N133" s="276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271</v>
      </c>
      <c r="AT133" s="237" t="s">
        <v>304</v>
      </c>
      <c r="AU133" s="237" t="s">
        <v>84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84</v>
      </c>
      <c r="BK133" s="238">
        <f>ROUND(I133*H133,2)</f>
        <v>0</v>
      </c>
      <c r="BL133" s="17" t="s">
        <v>227</v>
      </c>
      <c r="BM133" s="237" t="s">
        <v>212</v>
      </c>
    </row>
    <row r="134" s="2" customFormat="1" ht="16.5" customHeight="1">
      <c r="A134" s="38"/>
      <c r="B134" s="39"/>
      <c r="C134" s="267" t="s">
        <v>193</v>
      </c>
      <c r="D134" s="267" t="s">
        <v>304</v>
      </c>
      <c r="E134" s="268" t="s">
        <v>2814</v>
      </c>
      <c r="F134" s="269" t="s">
        <v>2815</v>
      </c>
      <c r="G134" s="270" t="s">
        <v>2806</v>
      </c>
      <c r="H134" s="271">
        <v>3</v>
      </c>
      <c r="I134" s="272"/>
      <c r="J134" s="273">
        <f>ROUND(I134*H134,2)</f>
        <v>0</v>
      </c>
      <c r="K134" s="269" t="s">
        <v>1</v>
      </c>
      <c r="L134" s="274"/>
      <c r="M134" s="275" t="s">
        <v>1</v>
      </c>
      <c r="N134" s="276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271</v>
      </c>
      <c r="AT134" s="237" t="s">
        <v>304</v>
      </c>
      <c r="AU134" s="237" t="s">
        <v>84</v>
      </c>
      <c r="AY134" s="17" t="s">
        <v>171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84</v>
      </c>
      <c r="BK134" s="238">
        <f>ROUND(I134*H134,2)</f>
        <v>0</v>
      </c>
      <c r="BL134" s="17" t="s">
        <v>227</v>
      </c>
      <c r="BM134" s="237" t="s">
        <v>8</v>
      </c>
    </row>
    <row r="135" s="2" customFormat="1" ht="21.75" customHeight="1">
      <c r="A135" s="38"/>
      <c r="B135" s="39"/>
      <c r="C135" s="267" t="s">
        <v>214</v>
      </c>
      <c r="D135" s="267" t="s">
        <v>304</v>
      </c>
      <c r="E135" s="268" t="s">
        <v>75</v>
      </c>
      <c r="F135" s="269" t="s">
        <v>2816</v>
      </c>
      <c r="G135" s="270" t="s">
        <v>2806</v>
      </c>
      <c r="H135" s="271">
        <v>4</v>
      </c>
      <c r="I135" s="272"/>
      <c r="J135" s="273">
        <f>ROUND(I135*H135,2)</f>
        <v>0</v>
      </c>
      <c r="K135" s="269" t="s">
        <v>1</v>
      </c>
      <c r="L135" s="274"/>
      <c r="M135" s="275" t="s">
        <v>1</v>
      </c>
      <c r="N135" s="276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271</v>
      </c>
      <c r="AT135" s="237" t="s">
        <v>304</v>
      </c>
      <c r="AU135" s="237" t="s">
        <v>84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84</v>
      </c>
      <c r="BK135" s="238">
        <f>ROUND(I135*H135,2)</f>
        <v>0</v>
      </c>
      <c r="BL135" s="17" t="s">
        <v>227</v>
      </c>
      <c r="BM135" s="237" t="s">
        <v>221</v>
      </c>
    </row>
    <row r="136" s="2" customFormat="1" ht="24.15" customHeight="1">
      <c r="A136" s="38"/>
      <c r="B136" s="39"/>
      <c r="C136" s="267" t="s">
        <v>205</v>
      </c>
      <c r="D136" s="267" t="s">
        <v>304</v>
      </c>
      <c r="E136" s="268" t="s">
        <v>2817</v>
      </c>
      <c r="F136" s="269" t="s">
        <v>2818</v>
      </c>
      <c r="G136" s="270" t="s">
        <v>779</v>
      </c>
      <c r="H136" s="271">
        <v>18</v>
      </c>
      <c r="I136" s="272"/>
      <c r="J136" s="273">
        <f>ROUND(I136*H136,2)</f>
        <v>0</v>
      </c>
      <c r="K136" s="269" t="s">
        <v>1</v>
      </c>
      <c r="L136" s="274"/>
      <c r="M136" s="275" t="s">
        <v>1</v>
      </c>
      <c r="N136" s="276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271</v>
      </c>
      <c r="AT136" s="237" t="s">
        <v>304</v>
      </c>
      <c r="AU136" s="237" t="s">
        <v>84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84</v>
      </c>
      <c r="BK136" s="238">
        <f>ROUND(I136*H136,2)</f>
        <v>0</v>
      </c>
      <c r="BL136" s="17" t="s">
        <v>227</v>
      </c>
      <c r="BM136" s="237" t="s">
        <v>227</v>
      </c>
    </row>
    <row r="137" s="2" customFormat="1" ht="24.15" customHeight="1">
      <c r="A137" s="38"/>
      <c r="B137" s="39"/>
      <c r="C137" s="267" t="s">
        <v>224</v>
      </c>
      <c r="D137" s="267" t="s">
        <v>304</v>
      </c>
      <c r="E137" s="268" t="s">
        <v>2819</v>
      </c>
      <c r="F137" s="269" t="s">
        <v>2820</v>
      </c>
      <c r="G137" s="270" t="s">
        <v>779</v>
      </c>
      <c r="H137" s="271">
        <v>4</v>
      </c>
      <c r="I137" s="272"/>
      <c r="J137" s="273">
        <f>ROUND(I137*H137,2)</f>
        <v>0</v>
      </c>
      <c r="K137" s="269" t="s">
        <v>1</v>
      </c>
      <c r="L137" s="274"/>
      <c r="M137" s="275" t="s">
        <v>1</v>
      </c>
      <c r="N137" s="276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271</v>
      </c>
      <c r="AT137" s="237" t="s">
        <v>304</v>
      </c>
      <c r="AU137" s="237" t="s">
        <v>84</v>
      </c>
      <c r="AY137" s="17" t="s">
        <v>171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84</v>
      </c>
      <c r="BK137" s="238">
        <f>ROUND(I137*H137,2)</f>
        <v>0</v>
      </c>
      <c r="BL137" s="17" t="s">
        <v>227</v>
      </c>
      <c r="BM137" s="237" t="s">
        <v>232</v>
      </c>
    </row>
    <row r="138" s="2" customFormat="1" ht="16.5" customHeight="1">
      <c r="A138" s="38"/>
      <c r="B138" s="39"/>
      <c r="C138" s="226" t="s">
        <v>212</v>
      </c>
      <c r="D138" s="226" t="s">
        <v>173</v>
      </c>
      <c r="E138" s="227" t="s">
        <v>2821</v>
      </c>
      <c r="F138" s="228" t="s">
        <v>2822</v>
      </c>
      <c r="G138" s="229" t="s">
        <v>536</v>
      </c>
      <c r="H138" s="230">
        <v>7</v>
      </c>
      <c r="I138" s="231"/>
      <c r="J138" s="232">
        <f>ROUND(I138*H138,2)</f>
        <v>0</v>
      </c>
      <c r="K138" s="228" t="s">
        <v>177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227</v>
      </c>
      <c r="AT138" s="237" t="s">
        <v>173</v>
      </c>
      <c r="AU138" s="237" t="s">
        <v>84</v>
      </c>
      <c r="AY138" s="17" t="s">
        <v>171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84</v>
      </c>
      <c r="BK138" s="238">
        <f>ROUND(I138*H138,2)</f>
        <v>0</v>
      </c>
      <c r="BL138" s="17" t="s">
        <v>227</v>
      </c>
      <c r="BM138" s="237" t="s">
        <v>237</v>
      </c>
    </row>
    <row r="139" s="2" customFormat="1">
      <c r="A139" s="38"/>
      <c r="B139" s="39"/>
      <c r="C139" s="40"/>
      <c r="D139" s="239" t="s">
        <v>179</v>
      </c>
      <c r="E139" s="40"/>
      <c r="F139" s="240" t="s">
        <v>2823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179</v>
      </c>
      <c r="AU139" s="17" t="s">
        <v>84</v>
      </c>
    </row>
    <row r="140" s="2" customFormat="1" ht="16.5" customHeight="1">
      <c r="A140" s="38"/>
      <c r="B140" s="39"/>
      <c r="C140" s="267" t="s">
        <v>234</v>
      </c>
      <c r="D140" s="267" t="s">
        <v>304</v>
      </c>
      <c r="E140" s="268" t="s">
        <v>2824</v>
      </c>
      <c r="F140" s="269" t="s">
        <v>2825</v>
      </c>
      <c r="G140" s="270" t="s">
        <v>779</v>
      </c>
      <c r="H140" s="271">
        <v>7</v>
      </c>
      <c r="I140" s="272"/>
      <c r="J140" s="273">
        <f>ROUND(I140*H140,2)</f>
        <v>0</v>
      </c>
      <c r="K140" s="269" t="s">
        <v>1</v>
      </c>
      <c r="L140" s="274"/>
      <c r="M140" s="275" t="s">
        <v>1</v>
      </c>
      <c r="N140" s="276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271</v>
      </c>
      <c r="AT140" s="237" t="s">
        <v>304</v>
      </c>
      <c r="AU140" s="237" t="s">
        <v>84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84</v>
      </c>
      <c r="BK140" s="238">
        <f>ROUND(I140*H140,2)</f>
        <v>0</v>
      </c>
      <c r="BL140" s="17" t="s">
        <v>227</v>
      </c>
      <c r="BM140" s="237" t="s">
        <v>242</v>
      </c>
    </row>
    <row r="141" s="2" customFormat="1" ht="21.75" customHeight="1">
      <c r="A141" s="38"/>
      <c r="B141" s="39"/>
      <c r="C141" s="226" t="s">
        <v>8</v>
      </c>
      <c r="D141" s="226" t="s">
        <v>173</v>
      </c>
      <c r="E141" s="227" t="s">
        <v>2826</v>
      </c>
      <c r="F141" s="228" t="s">
        <v>2827</v>
      </c>
      <c r="G141" s="229" t="s">
        <v>536</v>
      </c>
      <c r="H141" s="230">
        <v>350</v>
      </c>
      <c r="I141" s="231"/>
      <c r="J141" s="232">
        <f>ROUND(I141*H141,2)</f>
        <v>0</v>
      </c>
      <c r="K141" s="228" t="s">
        <v>177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227</v>
      </c>
      <c r="AT141" s="237" t="s">
        <v>173</v>
      </c>
      <c r="AU141" s="237" t="s">
        <v>84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84</v>
      </c>
      <c r="BK141" s="238">
        <f>ROUND(I141*H141,2)</f>
        <v>0</v>
      </c>
      <c r="BL141" s="17" t="s">
        <v>227</v>
      </c>
      <c r="BM141" s="237" t="s">
        <v>248</v>
      </c>
    </row>
    <row r="142" s="2" customFormat="1">
      <c r="A142" s="38"/>
      <c r="B142" s="39"/>
      <c r="C142" s="40"/>
      <c r="D142" s="239" t="s">
        <v>179</v>
      </c>
      <c r="E142" s="40"/>
      <c r="F142" s="240" t="s">
        <v>2828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179</v>
      </c>
      <c r="AU142" s="17" t="s">
        <v>84</v>
      </c>
    </row>
    <row r="143" s="2" customFormat="1" ht="24.15" customHeight="1">
      <c r="A143" s="38"/>
      <c r="B143" s="39"/>
      <c r="C143" s="267" t="s">
        <v>245</v>
      </c>
      <c r="D143" s="267" t="s">
        <v>304</v>
      </c>
      <c r="E143" s="268" t="s">
        <v>2829</v>
      </c>
      <c r="F143" s="269" t="s">
        <v>2830</v>
      </c>
      <c r="G143" s="270" t="s">
        <v>536</v>
      </c>
      <c r="H143" s="271">
        <v>86</v>
      </c>
      <c r="I143" s="272"/>
      <c r="J143" s="273">
        <f>ROUND(I143*H143,2)</f>
        <v>0</v>
      </c>
      <c r="K143" s="269" t="s">
        <v>177</v>
      </c>
      <c r="L143" s="274"/>
      <c r="M143" s="275" t="s">
        <v>1</v>
      </c>
      <c r="N143" s="276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271</v>
      </c>
      <c r="AT143" s="237" t="s">
        <v>304</v>
      </c>
      <c r="AU143" s="237" t="s">
        <v>84</v>
      </c>
      <c r="AY143" s="17" t="s">
        <v>171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84</v>
      </c>
      <c r="BK143" s="238">
        <f>ROUND(I143*H143,2)</f>
        <v>0</v>
      </c>
      <c r="BL143" s="17" t="s">
        <v>227</v>
      </c>
      <c r="BM143" s="237" t="s">
        <v>253</v>
      </c>
    </row>
    <row r="144" s="2" customFormat="1" ht="24.15" customHeight="1">
      <c r="A144" s="38"/>
      <c r="B144" s="39"/>
      <c r="C144" s="226" t="s">
        <v>221</v>
      </c>
      <c r="D144" s="226" t="s">
        <v>173</v>
      </c>
      <c r="E144" s="227" t="s">
        <v>2831</v>
      </c>
      <c r="F144" s="228" t="s">
        <v>2832</v>
      </c>
      <c r="G144" s="229" t="s">
        <v>536</v>
      </c>
      <c r="H144" s="230">
        <v>23</v>
      </c>
      <c r="I144" s="231"/>
      <c r="J144" s="232">
        <f>ROUND(I144*H144,2)</f>
        <v>0</v>
      </c>
      <c r="K144" s="228" t="s">
        <v>177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227</v>
      </c>
      <c r="AT144" s="237" t="s">
        <v>173</v>
      </c>
      <c r="AU144" s="237" t="s">
        <v>84</v>
      </c>
      <c r="AY144" s="17" t="s">
        <v>171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84</v>
      </c>
      <c r="BK144" s="238">
        <f>ROUND(I144*H144,2)</f>
        <v>0</v>
      </c>
      <c r="BL144" s="17" t="s">
        <v>227</v>
      </c>
      <c r="BM144" s="237" t="s">
        <v>259</v>
      </c>
    </row>
    <row r="145" s="2" customFormat="1">
      <c r="A145" s="38"/>
      <c r="B145" s="39"/>
      <c r="C145" s="40"/>
      <c r="D145" s="239" t="s">
        <v>179</v>
      </c>
      <c r="E145" s="40"/>
      <c r="F145" s="240" t="s">
        <v>2833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179</v>
      </c>
      <c r="AU145" s="17" t="s">
        <v>84</v>
      </c>
    </row>
    <row r="146" s="2" customFormat="1" ht="24.15" customHeight="1">
      <c r="A146" s="38"/>
      <c r="B146" s="39"/>
      <c r="C146" s="267" t="s">
        <v>256</v>
      </c>
      <c r="D146" s="267" t="s">
        <v>304</v>
      </c>
      <c r="E146" s="268" t="s">
        <v>2834</v>
      </c>
      <c r="F146" s="269" t="s">
        <v>2835</v>
      </c>
      <c r="G146" s="270" t="s">
        <v>536</v>
      </c>
      <c r="H146" s="271">
        <v>23</v>
      </c>
      <c r="I146" s="272"/>
      <c r="J146" s="273">
        <f>ROUND(I146*H146,2)</f>
        <v>0</v>
      </c>
      <c r="K146" s="269" t="s">
        <v>177</v>
      </c>
      <c r="L146" s="274"/>
      <c r="M146" s="275" t="s">
        <v>1</v>
      </c>
      <c r="N146" s="276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271</v>
      </c>
      <c r="AT146" s="237" t="s">
        <v>304</v>
      </c>
      <c r="AU146" s="237" t="s">
        <v>84</v>
      </c>
      <c r="AY146" s="17" t="s">
        <v>171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84</v>
      </c>
      <c r="BK146" s="238">
        <f>ROUND(I146*H146,2)</f>
        <v>0</v>
      </c>
      <c r="BL146" s="17" t="s">
        <v>227</v>
      </c>
      <c r="BM146" s="237" t="s">
        <v>263</v>
      </c>
    </row>
    <row r="147" s="2" customFormat="1" ht="16.5" customHeight="1">
      <c r="A147" s="38"/>
      <c r="B147" s="39"/>
      <c r="C147" s="267" t="s">
        <v>227</v>
      </c>
      <c r="D147" s="267" t="s">
        <v>304</v>
      </c>
      <c r="E147" s="268" t="s">
        <v>2836</v>
      </c>
      <c r="F147" s="269" t="s">
        <v>2837</v>
      </c>
      <c r="G147" s="270" t="s">
        <v>536</v>
      </c>
      <c r="H147" s="271">
        <v>42</v>
      </c>
      <c r="I147" s="272"/>
      <c r="J147" s="273">
        <f>ROUND(I147*H147,2)</f>
        <v>0</v>
      </c>
      <c r="K147" s="269" t="s">
        <v>177</v>
      </c>
      <c r="L147" s="274"/>
      <c r="M147" s="275" t="s">
        <v>1</v>
      </c>
      <c r="N147" s="276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271</v>
      </c>
      <c r="AT147" s="237" t="s">
        <v>304</v>
      </c>
      <c r="AU147" s="237" t="s">
        <v>84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84</v>
      </c>
      <c r="BK147" s="238">
        <f>ROUND(I147*H147,2)</f>
        <v>0</v>
      </c>
      <c r="BL147" s="17" t="s">
        <v>227</v>
      </c>
      <c r="BM147" s="237" t="s">
        <v>271</v>
      </c>
    </row>
    <row r="148" s="2" customFormat="1" ht="16.5" customHeight="1">
      <c r="A148" s="38"/>
      <c r="B148" s="39"/>
      <c r="C148" s="267" t="s">
        <v>266</v>
      </c>
      <c r="D148" s="267" t="s">
        <v>304</v>
      </c>
      <c r="E148" s="268" t="s">
        <v>2838</v>
      </c>
      <c r="F148" s="269" t="s">
        <v>2839</v>
      </c>
      <c r="G148" s="270" t="s">
        <v>536</v>
      </c>
      <c r="H148" s="271">
        <v>80</v>
      </c>
      <c r="I148" s="272"/>
      <c r="J148" s="273">
        <f>ROUND(I148*H148,2)</f>
        <v>0</v>
      </c>
      <c r="K148" s="269" t="s">
        <v>177</v>
      </c>
      <c r="L148" s="274"/>
      <c r="M148" s="275" t="s">
        <v>1</v>
      </c>
      <c r="N148" s="276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271</v>
      </c>
      <c r="AT148" s="237" t="s">
        <v>304</v>
      </c>
      <c r="AU148" s="237" t="s">
        <v>84</v>
      </c>
      <c r="AY148" s="17" t="s">
        <v>171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84</v>
      </c>
      <c r="BK148" s="238">
        <f>ROUND(I148*H148,2)</f>
        <v>0</v>
      </c>
      <c r="BL148" s="17" t="s">
        <v>227</v>
      </c>
      <c r="BM148" s="237" t="s">
        <v>275</v>
      </c>
    </row>
    <row r="149" s="2" customFormat="1" ht="24.15" customHeight="1">
      <c r="A149" s="38"/>
      <c r="B149" s="39"/>
      <c r="C149" s="226" t="s">
        <v>232</v>
      </c>
      <c r="D149" s="226" t="s">
        <v>173</v>
      </c>
      <c r="E149" s="227" t="s">
        <v>2840</v>
      </c>
      <c r="F149" s="228" t="s">
        <v>2841</v>
      </c>
      <c r="G149" s="229" t="s">
        <v>536</v>
      </c>
      <c r="H149" s="230">
        <v>26</v>
      </c>
      <c r="I149" s="231"/>
      <c r="J149" s="232">
        <f>ROUND(I149*H149,2)</f>
        <v>0</v>
      </c>
      <c r="K149" s="228" t="s">
        <v>177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227</v>
      </c>
      <c r="AT149" s="237" t="s">
        <v>173</v>
      </c>
      <c r="AU149" s="237" t="s">
        <v>84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227</v>
      </c>
      <c r="BM149" s="237" t="s">
        <v>281</v>
      </c>
    </row>
    <row r="150" s="2" customFormat="1">
      <c r="A150" s="38"/>
      <c r="B150" s="39"/>
      <c r="C150" s="40"/>
      <c r="D150" s="239" t="s">
        <v>179</v>
      </c>
      <c r="E150" s="40"/>
      <c r="F150" s="240" t="s">
        <v>2842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179</v>
      </c>
      <c r="AU150" s="17" t="s">
        <v>84</v>
      </c>
    </row>
    <row r="151" s="2" customFormat="1" ht="24.15" customHeight="1">
      <c r="A151" s="38"/>
      <c r="B151" s="39"/>
      <c r="C151" s="267" t="s">
        <v>278</v>
      </c>
      <c r="D151" s="267" t="s">
        <v>304</v>
      </c>
      <c r="E151" s="268" t="s">
        <v>2843</v>
      </c>
      <c r="F151" s="269" t="s">
        <v>2844</v>
      </c>
      <c r="G151" s="270" t="s">
        <v>536</v>
      </c>
      <c r="H151" s="271">
        <v>26</v>
      </c>
      <c r="I151" s="272"/>
      <c r="J151" s="273">
        <f>ROUND(I151*H151,2)</f>
        <v>0</v>
      </c>
      <c r="K151" s="269" t="s">
        <v>177</v>
      </c>
      <c r="L151" s="274"/>
      <c r="M151" s="275" t="s">
        <v>1</v>
      </c>
      <c r="N151" s="276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271</v>
      </c>
      <c r="AT151" s="237" t="s">
        <v>304</v>
      </c>
      <c r="AU151" s="237" t="s">
        <v>84</v>
      </c>
      <c r="AY151" s="17" t="s">
        <v>171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84</v>
      </c>
      <c r="BK151" s="238">
        <f>ROUND(I151*H151,2)</f>
        <v>0</v>
      </c>
      <c r="BL151" s="17" t="s">
        <v>227</v>
      </c>
      <c r="BM151" s="237" t="s">
        <v>287</v>
      </c>
    </row>
    <row r="152" s="2" customFormat="1" ht="16.5" customHeight="1">
      <c r="A152" s="38"/>
      <c r="B152" s="39"/>
      <c r="C152" s="267" t="s">
        <v>237</v>
      </c>
      <c r="D152" s="267" t="s">
        <v>304</v>
      </c>
      <c r="E152" s="268" t="s">
        <v>2845</v>
      </c>
      <c r="F152" s="269" t="s">
        <v>2846</v>
      </c>
      <c r="G152" s="270" t="s">
        <v>536</v>
      </c>
      <c r="H152" s="271">
        <v>26</v>
      </c>
      <c r="I152" s="272"/>
      <c r="J152" s="273">
        <f>ROUND(I152*H152,2)</f>
        <v>0</v>
      </c>
      <c r="K152" s="269" t="s">
        <v>177</v>
      </c>
      <c r="L152" s="274"/>
      <c r="M152" s="275" t="s">
        <v>1</v>
      </c>
      <c r="N152" s="276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271</v>
      </c>
      <c r="AT152" s="237" t="s">
        <v>304</v>
      </c>
      <c r="AU152" s="237" t="s">
        <v>84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84</v>
      </c>
      <c r="BK152" s="238">
        <f>ROUND(I152*H152,2)</f>
        <v>0</v>
      </c>
      <c r="BL152" s="17" t="s">
        <v>227</v>
      </c>
      <c r="BM152" s="237" t="s">
        <v>294</v>
      </c>
    </row>
    <row r="153" s="2" customFormat="1" ht="24.15" customHeight="1">
      <c r="A153" s="38"/>
      <c r="B153" s="39"/>
      <c r="C153" s="226" t="s">
        <v>7</v>
      </c>
      <c r="D153" s="226" t="s">
        <v>173</v>
      </c>
      <c r="E153" s="227" t="s">
        <v>2847</v>
      </c>
      <c r="F153" s="228" t="s">
        <v>2848</v>
      </c>
      <c r="G153" s="229" t="s">
        <v>536</v>
      </c>
      <c r="H153" s="230">
        <v>6</v>
      </c>
      <c r="I153" s="231"/>
      <c r="J153" s="232">
        <f>ROUND(I153*H153,2)</f>
        <v>0</v>
      </c>
      <c r="K153" s="228" t="s">
        <v>177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227</v>
      </c>
      <c r="AT153" s="237" t="s">
        <v>173</v>
      </c>
      <c r="AU153" s="237" t="s">
        <v>84</v>
      </c>
      <c r="AY153" s="17" t="s">
        <v>171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84</v>
      </c>
      <c r="BK153" s="238">
        <f>ROUND(I153*H153,2)</f>
        <v>0</v>
      </c>
      <c r="BL153" s="17" t="s">
        <v>227</v>
      </c>
      <c r="BM153" s="237" t="s">
        <v>301</v>
      </c>
    </row>
    <row r="154" s="2" customFormat="1">
      <c r="A154" s="38"/>
      <c r="B154" s="39"/>
      <c r="C154" s="40"/>
      <c r="D154" s="239" t="s">
        <v>179</v>
      </c>
      <c r="E154" s="40"/>
      <c r="F154" s="240" t="s">
        <v>2849</v>
      </c>
      <c r="G154" s="40"/>
      <c r="H154" s="40"/>
      <c r="I154" s="241"/>
      <c r="J154" s="40"/>
      <c r="K154" s="40"/>
      <c r="L154" s="44"/>
      <c r="M154" s="242"/>
      <c r="N154" s="243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179</v>
      </c>
      <c r="AU154" s="17" t="s">
        <v>84</v>
      </c>
    </row>
    <row r="155" s="2" customFormat="1" ht="24.15" customHeight="1">
      <c r="A155" s="38"/>
      <c r="B155" s="39"/>
      <c r="C155" s="267" t="s">
        <v>242</v>
      </c>
      <c r="D155" s="267" t="s">
        <v>304</v>
      </c>
      <c r="E155" s="268" t="s">
        <v>2850</v>
      </c>
      <c r="F155" s="269" t="s">
        <v>2851</v>
      </c>
      <c r="G155" s="270" t="s">
        <v>536</v>
      </c>
      <c r="H155" s="271">
        <v>6</v>
      </c>
      <c r="I155" s="272"/>
      <c r="J155" s="273">
        <f>ROUND(I155*H155,2)</f>
        <v>0</v>
      </c>
      <c r="K155" s="269" t="s">
        <v>177</v>
      </c>
      <c r="L155" s="274"/>
      <c r="M155" s="275" t="s">
        <v>1</v>
      </c>
      <c r="N155" s="276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271</v>
      </c>
      <c r="AT155" s="237" t="s">
        <v>304</v>
      </c>
      <c r="AU155" s="237" t="s">
        <v>84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84</v>
      </c>
      <c r="BK155" s="238">
        <f>ROUND(I155*H155,2)</f>
        <v>0</v>
      </c>
      <c r="BL155" s="17" t="s">
        <v>227</v>
      </c>
      <c r="BM155" s="237" t="s">
        <v>307</v>
      </c>
    </row>
    <row r="156" s="2" customFormat="1" ht="24.15" customHeight="1">
      <c r="A156" s="38"/>
      <c r="B156" s="39"/>
      <c r="C156" s="226" t="s">
        <v>303</v>
      </c>
      <c r="D156" s="226" t="s">
        <v>173</v>
      </c>
      <c r="E156" s="227" t="s">
        <v>2852</v>
      </c>
      <c r="F156" s="228" t="s">
        <v>2853</v>
      </c>
      <c r="G156" s="229" t="s">
        <v>536</v>
      </c>
      <c r="H156" s="230">
        <v>13</v>
      </c>
      <c r="I156" s="231"/>
      <c r="J156" s="232">
        <f>ROUND(I156*H156,2)</f>
        <v>0</v>
      </c>
      <c r="K156" s="228" t="s">
        <v>177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227</v>
      </c>
      <c r="AT156" s="237" t="s">
        <v>173</v>
      </c>
      <c r="AU156" s="237" t="s">
        <v>84</v>
      </c>
      <c r="AY156" s="17" t="s">
        <v>171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84</v>
      </c>
      <c r="BK156" s="238">
        <f>ROUND(I156*H156,2)</f>
        <v>0</v>
      </c>
      <c r="BL156" s="17" t="s">
        <v>227</v>
      </c>
      <c r="BM156" s="237" t="s">
        <v>311</v>
      </c>
    </row>
    <row r="157" s="2" customFormat="1">
      <c r="A157" s="38"/>
      <c r="B157" s="39"/>
      <c r="C157" s="40"/>
      <c r="D157" s="239" t="s">
        <v>179</v>
      </c>
      <c r="E157" s="40"/>
      <c r="F157" s="240" t="s">
        <v>2854</v>
      </c>
      <c r="G157" s="40"/>
      <c r="H157" s="40"/>
      <c r="I157" s="241"/>
      <c r="J157" s="40"/>
      <c r="K157" s="40"/>
      <c r="L157" s="44"/>
      <c r="M157" s="242"/>
      <c r="N157" s="243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179</v>
      </c>
      <c r="AU157" s="17" t="s">
        <v>84</v>
      </c>
    </row>
    <row r="158" s="2" customFormat="1" ht="24.15" customHeight="1">
      <c r="A158" s="38"/>
      <c r="B158" s="39"/>
      <c r="C158" s="267" t="s">
        <v>248</v>
      </c>
      <c r="D158" s="267" t="s">
        <v>304</v>
      </c>
      <c r="E158" s="268" t="s">
        <v>2855</v>
      </c>
      <c r="F158" s="269" t="s">
        <v>2856</v>
      </c>
      <c r="G158" s="270" t="s">
        <v>536</v>
      </c>
      <c r="H158" s="271">
        <v>13</v>
      </c>
      <c r="I158" s="272"/>
      <c r="J158" s="273">
        <f>ROUND(I158*H158,2)</f>
        <v>0</v>
      </c>
      <c r="K158" s="269" t="s">
        <v>177</v>
      </c>
      <c r="L158" s="274"/>
      <c r="M158" s="275" t="s">
        <v>1</v>
      </c>
      <c r="N158" s="276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271</v>
      </c>
      <c r="AT158" s="237" t="s">
        <v>304</v>
      </c>
      <c r="AU158" s="237" t="s">
        <v>84</v>
      </c>
      <c r="AY158" s="17" t="s">
        <v>171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84</v>
      </c>
      <c r="BK158" s="238">
        <f>ROUND(I158*H158,2)</f>
        <v>0</v>
      </c>
      <c r="BL158" s="17" t="s">
        <v>227</v>
      </c>
      <c r="BM158" s="237" t="s">
        <v>316</v>
      </c>
    </row>
    <row r="159" s="2" customFormat="1" ht="24.15" customHeight="1">
      <c r="A159" s="38"/>
      <c r="B159" s="39"/>
      <c r="C159" s="226" t="s">
        <v>313</v>
      </c>
      <c r="D159" s="226" t="s">
        <v>173</v>
      </c>
      <c r="E159" s="227" t="s">
        <v>2857</v>
      </c>
      <c r="F159" s="228" t="s">
        <v>2858</v>
      </c>
      <c r="G159" s="229" t="s">
        <v>536</v>
      </c>
      <c r="H159" s="230">
        <v>2</v>
      </c>
      <c r="I159" s="231"/>
      <c r="J159" s="232">
        <f>ROUND(I159*H159,2)</f>
        <v>0</v>
      </c>
      <c r="K159" s="228" t="s">
        <v>177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227</v>
      </c>
      <c r="AT159" s="237" t="s">
        <v>173</v>
      </c>
      <c r="AU159" s="237" t="s">
        <v>84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84</v>
      </c>
      <c r="BK159" s="238">
        <f>ROUND(I159*H159,2)</f>
        <v>0</v>
      </c>
      <c r="BL159" s="17" t="s">
        <v>227</v>
      </c>
      <c r="BM159" s="237" t="s">
        <v>322</v>
      </c>
    </row>
    <row r="160" s="2" customFormat="1">
      <c r="A160" s="38"/>
      <c r="B160" s="39"/>
      <c r="C160" s="40"/>
      <c r="D160" s="239" t="s">
        <v>179</v>
      </c>
      <c r="E160" s="40"/>
      <c r="F160" s="240" t="s">
        <v>2859</v>
      </c>
      <c r="G160" s="40"/>
      <c r="H160" s="40"/>
      <c r="I160" s="241"/>
      <c r="J160" s="40"/>
      <c r="K160" s="40"/>
      <c r="L160" s="44"/>
      <c r="M160" s="242"/>
      <c r="N160" s="243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179</v>
      </c>
      <c r="AU160" s="17" t="s">
        <v>84</v>
      </c>
    </row>
    <row r="161" s="2" customFormat="1" ht="16.5" customHeight="1">
      <c r="A161" s="38"/>
      <c r="B161" s="39"/>
      <c r="C161" s="226" t="s">
        <v>253</v>
      </c>
      <c r="D161" s="226" t="s">
        <v>173</v>
      </c>
      <c r="E161" s="227" t="s">
        <v>2860</v>
      </c>
      <c r="F161" s="228" t="s">
        <v>2861</v>
      </c>
      <c r="G161" s="229" t="s">
        <v>536</v>
      </c>
      <c r="H161" s="230">
        <v>2</v>
      </c>
      <c r="I161" s="231"/>
      <c r="J161" s="232">
        <f>ROUND(I161*H161,2)</f>
        <v>0</v>
      </c>
      <c r="K161" s="228" t="s">
        <v>177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227</v>
      </c>
      <c r="AT161" s="237" t="s">
        <v>173</v>
      </c>
      <c r="AU161" s="237" t="s">
        <v>84</v>
      </c>
      <c r="AY161" s="17" t="s">
        <v>171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84</v>
      </c>
      <c r="BK161" s="238">
        <f>ROUND(I161*H161,2)</f>
        <v>0</v>
      </c>
      <c r="BL161" s="17" t="s">
        <v>227</v>
      </c>
      <c r="BM161" s="237" t="s">
        <v>326</v>
      </c>
    </row>
    <row r="162" s="2" customFormat="1">
      <c r="A162" s="38"/>
      <c r="B162" s="39"/>
      <c r="C162" s="40"/>
      <c r="D162" s="239" t="s">
        <v>179</v>
      </c>
      <c r="E162" s="40"/>
      <c r="F162" s="240" t="s">
        <v>2862</v>
      </c>
      <c r="G162" s="40"/>
      <c r="H162" s="40"/>
      <c r="I162" s="241"/>
      <c r="J162" s="40"/>
      <c r="K162" s="40"/>
      <c r="L162" s="44"/>
      <c r="M162" s="242"/>
      <c r="N162" s="243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179</v>
      </c>
      <c r="AU162" s="17" t="s">
        <v>84</v>
      </c>
    </row>
    <row r="163" s="2" customFormat="1" ht="24.15" customHeight="1">
      <c r="A163" s="38"/>
      <c r="B163" s="39"/>
      <c r="C163" s="226" t="s">
        <v>323</v>
      </c>
      <c r="D163" s="226" t="s">
        <v>173</v>
      </c>
      <c r="E163" s="227" t="s">
        <v>2863</v>
      </c>
      <c r="F163" s="228" t="s">
        <v>2864</v>
      </c>
      <c r="G163" s="229" t="s">
        <v>536</v>
      </c>
      <c r="H163" s="230">
        <v>2</v>
      </c>
      <c r="I163" s="231"/>
      <c r="J163" s="232">
        <f>ROUND(I163*H163,2)</f>
        <v>0</v>
      </c>
      <c r="K163" s="228" t="s">
        <v>177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227</v>
      </c>
      <c r="AT163" s="237" t="s">
        <v>173</v>
      </c>
      <c r="AU163" s="237" t="s">
        <v>84</v>
      </c>
      <c r="AY163" s="17" t="s">
        <v>171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84</v>
      </c>
      <c r="BK163" s="238">
        <f>ROUND(I163*H163,2)</f>
        <v>0</v>
      </c>
      <c r="BL163" s="17" t="s">
        <v>227</v>
      </c>
      <c r="BM163" s="237" t="s">
        <v>329</v>
      </c>
    </row>
    <row r="164" s="2" customFormat="1">
      <c r="A164" s="38"/>
      <c r="B164" s="39"/>
      <c r="C164" s="40"/>
      <c r="D164" s="239" t="s">
        <v>179</v>
      </c>
      <c r="E164" s="40"/>
      <c r="F164" s="240" t="s">
        <v>2865</v>
      </c>
      <c r="G164" s="40"/>
      <c r="H164" s="40"/>
      <c r="I164" s="241"/>
      <c r="J164" s="40"/>
      <c r="K164" s="40"/>
      <c r="L164" s="44"/>
      <c r="M164" s="242"/>
      <c r="N164" s="243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179</v>
      </c>
      <c r="AU164" s="17" t="s">
        <v>84</v>
      </c>
    </row>
    <row r="165" s="2" customFormat="1" ht="21.75" customHeight="1">
      <c r="A165" s="38"/>
      <c r="B165" s="39"/>
      <c r="C165" s="226" t="s">
        <v>259</v>
      </c>
      <c r="D165" s="226" t="s">
        <v>173</v>
      </c>
      <c r="E165" s="227" t="s">
        <v>2866</v>
      </c>
      <c r="F165" s="228" t="s">
        <v>2867</v>
      </c>
      <c r="G165" s="229" t="s">
        <v>536</v>
      </c>
      <c r="H165" s="230">
        <v>2</v>
      </c>
      <c r="I165" s="231"/>
      <c r="J165" s="232">
        <f>ROUND(I165*H165,2)</f>
        <v>0</v>
      </c>
      <c r="K165" s="228" t="s">
        <v>177</v>
      </c>
      <c r="L165" s="44"/>
      <c r="M165" s="233" t="s">
        <v>1</v>
      </c>
      <c r="N165" s="234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227</v>
      </c>
      <c r="AT165" s="237" t="s">
        <v>173</v>
      </c>
      <c r="AU165" s="237" t="s">
        <v>84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84</v>
      </c>
      <c r="BK165" s="238">
        <f>ROUND(I165*H165,2)</f>
        <v>0</v>
      </c>
      <c r="BL165" s="17" t="s">
        <v>227</v>
      </c>
      <c r="BM165" s="237" t="s">
        <v>335</v>
      </c>
    </row>
    <row r="166" s="2" customFormat="1">
      <c r="A166" s="38"/>
      <c r="B166" s="39"/>
      <c r="C166" s="40"/>
      <c r="D166" s="239" t="s">
        <v>179</v>
      </c>
      <c r="E166" s="40"/>
      <c r="F166" s="240" t="s">
        <v>2868</v>
      </c>
      <c r="G166" s="40"/>
      <c r="H166" s="40"/>
      <c r="I166" s="241"/>
      <c r="J166" s="40"/>
      <c r="K166" s="40"/>
      <c r="L166" s="44"/>
      <c r="M166" s="242"/>
      <c r="N166" s="243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179</v>
      </c>
      <c r="AU166" s="17" t="s">
        <v>84</v>
      </c>
    </row>
    <row r="167" s="2" customFormat="1" ht="24.15" customHeight="1">
      <c r="A167" s="38"/>
      <c r="B167" s="39"/>
      <c r="C167" s="267" t="s">
        <v>332</v>
      </c>
      <c r="D167" s="267" t="s">
        <v>304</v>
      </c>
      <c r="E167" s="268" t="s">
        <v>2869</v>
      </c>
      <c r="F167" s="269" t="s">
        <v>2870</v>
      </c>
      <c r="G167" s="270" t="s">
        <v>2806</v>
      </c>
      <c r="H167" s="271">
        <v>2</v>
      </c>
      <c r="I167" s="272"/>
      <c r="J167" s="273">
        <f>ROUND(I167*H167,2)</f>
        <v>0</v>
      </c>
      <c r="K167" s="269" t="s">
        <v>1</v>
      </c>
      <c r="L167" s="274"/>
      <c r="M167" s="275" t="s">
        <v>1</v>
      </c>
      <c r="N167" s="276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271</v>
      </c>
      <c r="AT167" s="237" t="s">
        <v>304</v>
      </c>
      <c r="AU167" s="237" t="s">
        <v>84</v>
      </c>
      <c r="AY167" s="17" t="s">
        <v>171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84</v>
      </c>
      <c r="BK167" s="238">
        <f>ROUND(I167*H167,2)</f>
        <v>0</v>
      </c>
      <c r="BL167" s="17" t="s">
        <v>227</v>
      </c>
      <c r="BM167" s="237" t="s">
        <v>340</v>
      </c>
    </row>
    <row r="168" s="2" customFormat="1" ht="16.5" customHeight="1">
      <c r="A168" s="38"/>
      <c r="B168" s="39"/>
      <c r="C168" s="226" t="s">
        <v>263</v>
      </c>
      <c r="D168" s="226" t="s">
        <v>173</v>
      </c>
      <c r="E168" s="227" t="s">
        <v>2871</v>
      </c>
      <c r="F168" s="228" t="s">
        <v>2872</v>
      </c>
      <c r="G168" s="229" t="s">
        <v>536</v>
      </c>
      <c r="H168" s="230">
        <v>2</v>
      </c>
      <c r="I168" s="231"/>
      <c r="J168" s="232">
        <f>ROUND(I168*H168,2)</f>
        <v>0</v>
      </c>
      <c r="K168" s="228" t="s">
        <v>177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227</v>
      </c>
      <c r="AT168" s="237" t="s">
        <v>173</v>
      </c>
      <c r="AU168" s="237" t="s">
        <v>84</v>
      </c>
      <c r="AY168" s="17" t="s">
        <v>171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84</v>
      </c>
      <c r="BK168" s="238">
        <f>ROUND(I168*H168,2)</f>
        <v>0</v>
      </c>
      <c r="BL168" s="17" t="s">
        <v>227</v>
      </c>
      <c r="BM168" s="237" t="s">
        <v>346</v>
      </c>
    </row>
    <row r="169" s="2" customFormat="1">
      <c r="A169" s="38"/>
      <c r="B169" s="39"/>
      <c r="C169" s="40"/>
      <c r="D169" s="239" t="s">
        <v>179</v>
      </c>
      <c r="E169" s="40"/>
      <c r="F169" s="240" t="s">
        <v>2873</v>
      </c>
      <c r="G169" s="40"/>
      <c r="H169" s="40"/>
      <c r="I169" s="241"/>
      <c r="J169" s="40"/>
      <c r="K169" s="40"/>
      <c r="L169" s="44"/>
      <c r="M169" s="242"/>
      <c r="N169" s="243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179</v>
      </c>
      <c r="AU169" s="17" t="s">
        <v>84</v>
      </c>
    </row>
    <row r="170" s="2" customFormat="1" ht="24.15" customHeight="1">
      <c r="A170" s="38"/>
      <c r="B170" s="39"/>
      <c r="C170" s="267" t="s">
        <v>343</v>
      </c>
      <c r="D170" s="267" t="s">
        <v>304</v>
      </c>
      <c r="E170" s="268" t="s">
        <v>2874</v>
      </c>
      <c r="F170" s="269" t="s">
        <v>2875</v>
      </c>
      <c r="G170" s="270" t="s">
        <v>536</v>
      </c>
      <c r="H170" s="271">
        <v>2</v>
      </c>
      <c r="I170" s="272"/>
      <c r="J170" s="273">
        <f>ROUND(I170*H170,2)</f>
        <v>0</v>
      </c>
      <c r="K170" s="269" t="s">
        <v>177</v>
      </c>
      <c r="L170" s="274"/>
      <c r="M170" s="275" t="s">
        <v>1</v>
      </c>
      <c r="N170" s="276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271</v>
      </c>
      <c r="AT170" s="237" t="s">
        <v>304</v>
      </c>
      <c r="AU170" s="237" t="s">
        <v>84</v>
      </c>
      <c r="AY170" s="17" t="s">
        <v>171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84</v>
      </c>
      <c r="BK170" s="238">
        <f>ROUND(I170*H170,2)</f>
        <v>0</v>
      </c>
      <c r="BL170" s="17" t="s">
        <v>227</v>
      </c>
      <c r="BM170" s="237" t="s">
        <v>351</v>
      </c>
    </row>
    <row r="171" s="2" customFormat="1" ht="33" customHeight="1">
      <c r="A171" s="38"/>
      <c r="B171" s="39"/>
      <c r="C171" s="226" t="s">
        <v>271</v>
      </c>
      <c r="D171" s="226" t="s">
        <v>173</v>
      </c>
      <c r="E171" s="227" t="s">
        <v>2876</v>
      </c>
      <c r="F171" s="228" t="s">
        <v>2877</v>
      </c>
      <c r="G171" s="229" t="s">
        <v>536</v>
      </c>
      <c r="H171" s="230">
        <v>164</v>
      </c>
      <c r="I171" s="231"/>
      <c r="J171" s="232">
        <f>ROUND(I171*H171,2)</f>
        <v>0</v>
      </c>
      <c r="K171" s="228" t="s">
        <v>177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227</v>
      </c>
      <c r="AT171" s="237" t="s">
        <v>173</v>
      </c>
      <c r="AU171" s="237" t="s">
        <v>84</v>
      </c>
      <c r="AY171" s="17" t="s">
        <v>171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84</v>
      </c>
      <c r="BK171" s="238">
        <f>ROUND(I171*H171,2)</f>
        <v>0</v>
      </c>
      <c r="BL171" s="17" t="s">
        <v>227</v>
      </c>
      <c r="BM171" s="237" t="s">
        <v>356</v>
      </c>
    </row>
    <row r="172" s="2" customFormat="1">
      <c r="A172" s="38"/>
      <c r="B172" s="39"/>
      <c r="C172" s="40"/>
      <c r="D172" s="239" t="s">
        <v>179</v>
      </c>
      <c r="E172" s="40"/>
      <c r="F172" s="240" t="s">
        <v>2878</v>
      </c>
      <c r="G172" s="40"/>
      <c r="H172" s="40"/>
      <c r="I172" s="241"/>
      <c r="J172" s="40"/>
      <c r="K172" s="40"/>
      <c r="L172" s="44"/>
      <c r="M172" s="242"/>
      <c r="N172" s="243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179</v>
      </c>
      <c r="AU172" s="17" t="s">
        <v>84</v>
      </c>
    </row>
    <row r="173" s="2" customFormat="1" ht="24.15" customHeight="1">
      <c r="A173" s="38"/>
      <c r="B173" s="39"/>
      <c r="C173" s="267" t="s">
        <v>353</v>
      </c>
      <c r="D173" s="267" t="s">
        <v>304</v>
      </c>
      <c r="E173" s="268" t="s">
        <v>2879</v>
      </c>
      <c r="F173" s="269" t="s">
        <v>2880</v>
      </c>
      <c r="G173" s="270" t="s">
        <v>536</v>
      </c>
      <c r="H173" s="271">
        <v>164</v>
      </c>
      <c r="I173" s="272"/>
      <c r="J173" s="273">
        <f>ROUND(I173*H173,2)</f>
        <v>0</v>
      </c>
      <c r="K173" s="269" t="s">
        <v>177</v>
      </c>
      <c r="L173" s="274"/>
      <c r="M173" s="275" t="s">
        <v>1</v>
      </c>
      <c r="N173" s="276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271</v>
      </c>
      <c r="AT173" s="237" t="s">
        <v>304</v>
      </c>
      <c r="AU173" s="237" t="s">
        <v>84</v>
      </c>
      <c r="AY173" s="17" t="s">
        <v>171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84</v>
      </c>
      <c r="BK173" s="238">
        <f>ROUND(I173*H173,2)</f>
        <v>0</v>
      </c>
      <c r="BL173" s="17" t="s">
        <v>227</v>
      </c>
      <c r="BM173" s="237" t="s">
        <v>361</v>
      </c>
    </row>
    <row r="174" s="2" customFormat="1" ht="33" customHeight="1">
      <c r="A174" s="38"/>
      <c r="B174" s="39"/>
      <c r="C174" s="226" t="s">
        <v>275</v>
      </c>
      <c r="D174" s="226" t="s">
        <v>173</v>
      </c>
      <c r="E174" s="227" t="s">
        <v>2881</v>
      </c>
      <c r="F174" s="228" t="s">
        <v>2882</v>
      </c>
      <c r="G174" s="229" t="s">
        <v>536</v>
      </c>
      <c r="H174" s="230">
        <v>152</v>
      </c>
      <c r="I174" s="231"/>
      <c r="J174" s="232">
        <f>ROUND(I174*H174,2)</f>
        <v>0</v>
      </c>
      <c r="K174" s="228" t="s">
        <v>177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227</v>
      </c>
      <c r="AT174" s="237" t="s">
        <v>173</v>
      </c>
      <c r="AU174" s="237" t="s">
        <v>84</v>
      </c>
      <c r="AY174" s="17" t="s">
        <v>171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84</v>
      </c>
      <c r="BK174" s="238">
        <f>ROUND(I174*H174,2)</f>
        <v>0</v>
      </c>
      <c r="BL174" s="17" t="s">
        <v>227</v>
      </c>
      <c r="BM174" s="237" t="s">
        <v>367</v>
      </c>
    </row>
    <row r="175" s="2" customFormat="1">
      <c r="A175" s="38"/>
      <c r="B175" s="39"/>
      <c r="C175" s="40"/>
      <c r="D175" s="239" t="s">
        <v>179</v>
      </c>
      <c r="E175" s="40"/>
      <c r="F175" s="240" t="s">
        <v>2883</v>
      </c>
      <c r="G175" s="40"/>
      <c r="H175" s="40"/>
      <c r="I175" s="241"/>
      <c r="J175" s="40"/>
      <c r="K175" s="40"/>
      <c r="L175" s="44"/>
      <c r="M175" s="242"/>
      <c r="N175" s="243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179</v>
      </c>
      <c r="AU175" s="17" t="s">
        <v>84</v>
      </c>
    </row>
    <row r="176" s="2" customFormat="1" ht="37.8" customHeight="1">
      <c r="A176" s="38"/>
      <c r="B176" s="39"/>
      <c r="C176" s="267" t="s">
        <v>364</v>
      </c>
      <c r="D176" s="267" t="s">
        <v>304</v>
      </c>
      <c r="E176" s="268" t="s">
        <v>2884</v>
      </c>
      <c r="F176" s="269" t="s">
        <v>2885</v>
      </c>
      <c r="G176" s="270" t="s">
        <v>536</v>
      </c>
      <c r="H176" s="271">
        <v>152</v>
      </c>
      <c r="I176" s="272"/>
      <c r="J176" s="273">
        <f>ROUND(I176*H176,2)</f>
        <v>0</v>
      </c>
      <c r="K176" s="269" t="s">
        <v>1</v>
      </c>
      <c r="L176" s="274"/>
      <c r="M176" s="275" t="s">
        <v>1</v>
      </c>
      <c r="N176" s="276" t="s">
        <v>41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271</v>
      </c>
      <c r="AT176" s="237" t="s">
        <v>304</v>
      </c>
      <c r="AU176" s="237" t="s">
        <v>84</v>
      </c>
      <c r="AY176" s="17" t="s">
        <v>171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84</v>
      </c>
      <c r="BK176" s="238">
        <f>ROUND(I176*H176,2)</f>
        <v>0</v>
      </c>
      <c r="BL176" s="17" t="s">
        <v>227</v>
      </c>
      <c r="BM176" s="237" t="s">
        <v>370</v>
      </c>
    </row>
    <row r="177" s="2" customFormat="1" ht="16.5" customHeight="1">
      <c r="A177" s="38"/>
      <c r="B177" s="39"/>
      <c r="C177" s="267" t="s">
        <v>281</v>
      </c>
      <c r="D177" s="267" t="s">
        <v>304</v>
      </c>
      <c r="E177" s="268" t="s">
        <v>2886</v>
      </c>
      <c r="F177" s="269" t="s">
        <v>2887</v>
      </c>
      <c r="G177" s="270" t="s">
        <v>536</v>
      </c>
      <c r="H177" s="271">
        <v>76</v>
      </c>
      <c r="I177" s="272"/>
      <c r="J177" s="273">
        <f>ROUND(I177*H177,2)</f>
        <v>0</v>
      </c>
      <c r="K177" s="269" t="s">
        <v>1</v>
      </c>
      <c r="L177" s="274"/>
      <c r="M177" s="275" t="s">
        <v>1</v>
      </c>
      <c r="N177" s="276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271</v>
      </c>
      <c r="AT177" s="237" t="s">
        <v>304</v>
      </c>
      <c r="AU177" s="237" t="s">
        <v>84</v>
      </c>
      <c r="AY177" s="17" t="s">
        <v>171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84</v>
      </c>
      <c r="BK177" s="238">
        <f>ROUND(I177*H177,2)</f>
        <v>0</v>
      </c>
      <c r="BL177" s="17" t="s">
        <v>227</v>
      </c>
      <c r="BM177" s="237" t="s">
        <v>375</v>
      </c>
    </row>
    <row r="178" s="2" customFormat="1" ht="16.5" customHeight="1">
      <c r="A178" s="38"/>
      <c r="B178" s="39"/>
      <c r="C178" s="267" t="s">
        <v>372</v>
      </c>
      <c r="D178" s="267" t="s">
        <v>304</v>
      </c>
      <c r="E178" s="268" t="s">
        <v>2888</v>
      </c>
      <c r="F178" s="269" t="s">
        <v>2889</v>
      </c>
      <c r="G178" s="270" t="s">
        <v>2806</v>
      </c>
      <c r="H178" s="271">
        <v>264</v>
      </c>
      <c r="I178" s="272"/>
      <c r="J178" s="273">
        <f>ROUND(I178*H178,2)</f>
        <v>0</v>
      </c>
      <c r="K178" s="269" t="s">
        <v>1</v>
      </c>
      <c r="L178" s="274"/>
      <c r="M178" s="275" t="s">
        <v>1</v>
      </c>
      <c r="N178" s="276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271</v>
      </c>
      <c r="AT178" s="237" t="s">
        <v>304</v>
      </c>
      <c r="AU178" s="237" t="s">
        <v>84</v>
      </c>
      <c r="AY178" s="17" t="s">
        <v>171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84</v>
      </c>
      <c r="BK178" s="238">
        <f>ROUND(I178*H178,2)</f>
        <v>0</v>
      </c>
      <c r="BL178" s="17" t="s">
        <v>227</v>
      </c>
      <c r="BM178" s="237" t="s">
        <v>381</v>
      </c>
    </row>
    <row r="179" s="2" customFormat="1" ht="16.5" customHeight="1">
      <c r="A179" s="38"/>
      <c r="B179" s="39"/>
      <c r="C179" s="267" t="s">
        <v>287</v>
      </c>
      <c r="D179" s="267" t="s">
        <v>304</v>
      </c>
      <c r="E179" s="268" t="s">
        <v>2890</v>
      </c>
      <c r="F179" s="269" t="s">
        <v>2891</v>
      </c>
      <c r="G179" s="270" t="s">
        <v>2806</v>
      </c>
      <c r="H179" s="271">
        <v>132</v>
      </c>
      <c r="I179" s="272"/>
      <c r="J179" s="273">
        <f>ROUND(I179*H179,2)</f>
        <v>0</v>
      </c>
      <c r="K179" s="269" t="s">
        <v>1</v>
      </c>
      <c r="L179" s="274"/>
      <c r="M179" s="275" t="s">
        <v>1</v>
      </c>
      <c r="N179" s="276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271</v>
      </c>
      <c r="AT179" s="237" t="s">
        <v>304</v>
      </c>
      <c r="AU179" s="237" t="s">
        <v>84</v>
      </c>
      <c r="AY179" s="17" t="s">
        <v>171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84</v>
      </c>
      <c r="BK179" s="238">
        <f>ROUND(I179*H179,2)</f>
        <v>0</v>
      </c>
      <c r="BL179" s="17" t="s">
        <v>227</v>
      </c>
      <c r="BM179" s="237" t="s">
        <v>387</v>
      </c>
    </row>
    <row r="180" s="2" customFormat="1" ht="24.15" customHeight="1">
      <c r="A180" s="38"/>
      <c r="B180" s="39"/>
      <c r="C180" s="226" t="s">
        <v>384</v>
      </c>
      <c r="D180" s="226" t="s">
        <v>173</v>
      </c>
      <c r="E180" s="227" t="s">
        <v>2892</v>
      </c>
      <c r="F180" s="228" t="s">
        <v>2893</v>
      </c>
      <c r="G180" s="229" t="s">
        <v>486</v>
      </c>
      <c r="H180" s="230">
        <v>350</v>
      </c>
      <c r="I180" s="231"/>
      <c r="J180" s="232">
        <f>ROUND(I180*H180,2)</f>
        <v>0</v>
      </c>
      <c r="K180" s="228" t="s">
        <v>177</v>
      </c>
      <c r="L180" s="44"/>
      <c r="M180" s="233" t="s">
        <v>1</v>
      </c>
      <c r="N180" s="234" t="s">
        <v>41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227</v>
      </c>
      <c r="AT180" s="237" t="s">
        <v>173</v>
      </c>
      <c r="AU180" s="237" t="s">
        <v>84</v>
      </c>
      <c r="AY180" s="17" t="s">
        <v>171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84</v>
      </c>
      <c r="BK180" s="238">
        <f>ROUND(I180*H180,2)</f>
        <v>0</v>
      </c>
      <c r="BL180" s="17" t="s">
        <v>227</v>
      </c>
      <c r="BM180" s="237" t="s">
        <v>391</v>
      </c>
    </row>
    <row r="181" s="2" customFormat="1">
      <c r="A181" s="38"/>
      <c r="B181" s="39"/>
      <c r="C181" s="40"/>
      <c r="D181" s="239" t="s">
        <v>179</v>
      </c>
      <c r="E181" s="40"/>
      <c r="F181" s="240" t="s">
        <v>2894</v>
      </c>
      <c r="G181" s="40"/>
      <c r="H181" s="40"/>
      <c r="I181" s="241"/>
      <c r="J181" s="40"/>
      <c r="K181" s="40"/>
      <c r="L181" s="44"/>
      <c r="M181" s="242"/>
      <c r="N181" s="243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179</v>
      </c>
      <c r="AU181" s="17" t="s">
        <v>84</v>
      </c>
    </row>
    <row r="182" s="2" customFormat="1" ht="16.5" customHeight="1">
      <c r="A182" s="38"/>
      <c r="B182" s="39"/>
      <c r="C182" s="267" t="s">
        <v>294</v>
      </c>
      <c r="D182" s="267" t="s">
        <v>304</v>
      </c>
      <c r="E182" s="268" t="s">
        <v>2895</v>
      </c>
      <c r="F182" s="269" t="s">
        <v>2896</v>
      </c>
      <c r="G182" s="270" t="s">
        <v>304</v>
      </c>
      <c r="H182" s="271">
        <v>260</v>
      </c>
      <c r="I182" s="272"/>
      <c r="J182" s="273">
        <f>ROUND(I182*H182,2)</f>
        <v>0</v>
      </c>
      <c r="K182" s="269" t="s">
        <v>1</v>
      </c>
      <c r="L182" s="274"/>
      <c r="M182" s="275" t="s">
        <v>1</v>
      </c>
      <c r="N182" s="276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271</v>
      </c>
      <c r="AT182" s="237" t="s">
        <v>304</v>
      </c>
      <c r="AU182" s="237" t="s">
        <v>84</v>
      </c>
      <c r="AY182" s="17" t="s">
        <v>171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84</v>
      </c>
      <c r="BK182" s="238">
        <f>ROUND(I182*H182,2)</f>
        <v>0</v>
      </c>
      <c r="BL182" s="17" t="s">
        <v>227</v>
      </c>
      <c r="BM182" s="237" t="s">
        <v>396</v>
      </c>
    </row>
    <row r="183" s="2" customFormat="1" ht="21.75" customHeight="1">
      <c r="A183" s="38"/>
      <c r="B183" s="39"/>
      <c r="C183" s="226" t="s">
        <v>393</v>
      </c>
      <c r="D183" s="226" t="s">
        <v>173</v>
      </c>
      <c r="E183" s="227" t="s">
        <v>2897</v>
      </c>
      <c r="F183" s="228" t="s">
        <v>2898</v>
      </c>
      <c r="G183" s="229" t="s">
        <v>486</v>
      </c>
      <c r="H183" s="230">
        <v>160</v>
      </c>
      <c r="I183" s="231"/>
      <c r="J183" s="232">
        <f>ROUND(I183*H183,2)</f>
        <v>0</v>
      </c>
      <c r="K183" s="228" t="s">
        <v>177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227</v>
      </c>
      <c r="AT183" s="237" t="s">
        <v>173</v>
      </c>
      <c r="AU183" s="237" t="s">
        <v>84</v>
      </c>
      <c r="AY183" s="17" t="s">
        <v>171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84</v>
      </c>
      <c r="BK183" s="238">
        <f>ROUND(I183*H183,2)</f>
        <v>0</v>
      </c>
      <c r="BL183" s="17" t="s">
        <v>227</v>
      </c>
      <c r="BM183" s="237" t="s">
        <v>400</v>
      </c>
    </row>
    <row r="184" s="2" customFormat="1">
      <c r="A184" s="38"/>
      <c r="B184" s="39"/>
      <c r="C184" s="40"/>
      <c r="D184" s="239" t="s">
        <v>179</v>
      </c>
      <c r="E184" s="40"/>
      <c r="F184" s="240" t="s">
        <v>2899</v>
      </c>
      <c r="G184" s="40"/>
      <c r="H184" s="40"/>
      <c r="I184" s="241"/>
      <c r="J184" s="40"/>
      <c r="K184" s="40"/>
      <c r="L184" s="44"/>
      <c r="M184" s="242"/>
      <c r="N184" s="243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179</v>
      </c>
      <c r="AU184" s="17" t="s">
        <v>84</v>
      </c>
    </row>
    <row r="185" s="2" customFormat="1" ht="16.5" customHeight="1">
      <c r="A185" s="38"/>
      <c r="B185" s="39"/>
      <c r="C185" s="267" t="s">
        <v>301</v>
      </c>
      <c r="D185" s="267" t="s">
        <v>304</v>
      </c>
      <c r="E185" s="268" t="s">
        <v>2900</v>
      </c>
      <c r="F185" s="269" t="s">
        <v>2901</v>
      </c>
      <c r="G185" s="270" t="s">
        <v>304</v>
      </c>
      <c r="H185" s="271">
        <v>260</v>
      </c>
      <c r="I185" s="272"/>
      <c r="J185" s="273">
        <f>ROUND(I185*H185,2)</f>
        <v>0</v>
      </c>
      <c r="K185" s="269" t="s">
        <v>1</v>
      </c>
      <c r="L185" s="274"/>
      <c r="M185" s="275" t="s">
        <v>1</v>
      </c>
      <c r="N185" s="276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271</v>
      </c>
      <c r="AT185" s="237" t="s">
        <v>304</v>
      </c>
      <c r="AU185" s="237" t="s">
        <v>84</v>
      </c>
      <c r="AY185" s="17" t="s">
        <v>171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84</v>
      </c>
      <c r="BK185" s="238">
        <f>ROUND(I185*H185,2)</f>
        <v>0</v>
      </c>
      <c r="BL185" s="17" t="s">
        <v>227</v>
      </c>
      <c r="BM185" s="237" t="s">
        <v>407</v>
      </c>
    </row>
    <row r="186" s="2" customFormat="1" ht="16.5" customHeight="1">
      <c r="A186" s="38"/>
      <c r="B186" s="39"/>
      <c r="C186" s="267" t="s">
        <v>404</v>
      </c>
      <c r="D186" s="267" t="s">
        <v>304</v>
      </c>
      <c r="E186" s="268" t="s">
        <v>2902</v>
      </c>
      <c r="F186" s="269" t="s">
        <v>2903</v>
      </c>
      <c r="G186" s="270" t="s">
        <v>304</v>
      </c>
      <c r="H186" s="271">
        <v>90</v>
      </c>
      <c r="I186" s="272"/>
      <c r="J186" s="273">
        <f>ROUND(I186*H186,2)</f>
        <v>0</v>
      </c>
      <c r="K186" s="269" t="s">
        <v>1</v>
      </c>
      <c r="L186" s="274"/>
      <c r="M186" s="275" t="s">
        <v>1</v>
      </c>
      <c r="N186" s="276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271</v>
      </c>
      <c r="AT186" s="237" t="s">
        <v>304</v>
      </c>
      <c r="AU186" s="237" t="s">
        <v>84</v>
      </c>
      <c r="AY186" s="17" t="s">
        <v>171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84</v>
      </c>
      <c r="BK186" s="238">
        <f>ROUND(I186*H186,2)</f>
        <v>0</v>
      </c>
      <c r="BL186" s="17" t="s">
        <v>227</v>
      </c>
      <c r="BM186" s="237" t="s">
        <v>412</v>
      </c>
    </row>
    <row r="187" s="2" customFormat="1" ht="37.8" customHeight="1">
      <c r="A187" s="38"/>
      <c r="B187" s="39"/>
      <c r="C187" s="226" t="s">
        <v>307</v>
      </c>
      <c r="D187" s="226" t="s">
        <v>173</v>
      </c>
      <c r="E187" s="227" t="s">
        <v>2904</v>
      </c>
      <c r="F187" s="228" t="s">
        <v>2905</v>
      </c>
      <c r="G187" s="229" t="s">
        <v>486</v>
      </c>
      <c r="H187" s="230">
        <v>70</v>
      </c>
      <c r="I187" s="231"/>
      <c r="J187" s="232">
        <f>ROUND(I187*H187,2)</f>
        <v>0</v>
      </c>
      <c r="K187" s="228" t="s">
        <v>177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227</v>
      </c>
      <c r="AT187" s="237" t="s">
        <v>173</v>
      </c>
      <c r="AU187" s="237" t="s">
        <v>84</v>
      </c>
      <c r="AY187" s="17" t="s">
        <v>171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84</v>
      </c>
      <c r="BK187" s="238">
        <f>ROUND(I187*H187,2)</f>
        <v>0</v>
      </c>
      <c r="BL187" s="17" t="s">
        <v>227</v>
      </c>
      <c r="BM187" s="237" t="s">
        <v>418</v>
      </c>
    </row>
    <row r="188" s="2" customFormat="1">
      <c r="A188" s="38"/>
      <c r="B188" s="39"/>
      <c r="C188" s="40"/>
      <c r="D188" s="239" t="s">
        <v>179</v>
      </c>
      <c r="E188" s="40"/>
      <c r="F188" s="240" t="s">
        <v>2906</v>
      </c>
      <c r="G188" s="40"/>
      <c r="H188" s="40"/>
      <c r="I188" s="241"/>
      <c r="J188" s="40"/>
      <c r="K188" s="40"/>
      <c r="L188" s="44"/>
      <c r="M188" s="242"/>
      <c r="N188" s="243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179</v>
      </c>
      <c r="AU188" s="17" t="s">
        <v>84</v>
      </c>
    </row>
    <row r="189" s="2" customFormat="1" ht="24.15" customHeight="1">
      <c r="A189" s="38"/>
      <c r="B189" s="39"/>
      <c r="C189" s="267" t="s">
        <v>415</v>
      </c>
      <c r="D189" s="267" t="s">
        <v>304</v>
      </c>
      <c r="E189" s="268" t="s">
        <v>2907</v>
      </c>
      <c r="F189" s="269" t="s">
        <v>2908</v>
      </c>
      <c r="G189" s="270" t="s">
        <v>486</v>
      </c>
      <c r="H189" s="271">
        <v>70</v>
      </c>
      <c r="I189" s="272"/>
      <c r="J189" s="273">
        <f>ROUND(I189*H189,2)</f>
        <v>0</v>
      </c>
      <c r="K189" s="269" t="s">
        <v>177</v>
      </c>
      <c r="L189" s="274"/>
      <c r="M189" s="275" t="s">
        <v>1</v>
      </c>
      <c r="N189" s="276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271</v>
      </c>
      <c r="AT189" s="237" t="s">
        <v>304</v>
      </c>
      <c r="AU189" s="237" t="s">
        <v>84</v>
      </c>
      <c r="AY189" s="17" t="s">
        <v>171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84</v>
      </c>
      <c r="BK189" s="238">
        <f>ROUND(I189*H189,2)</f>
        <v>0</v>
      </c>
      <c r="BL189" s="17" t="s">
        <v>227</v>
      </c>
      <c r="BM189" s="237" t="s">
        <v>422</v>
      </c>
    </row>
    <row r="190" s="2" customFormat="1" ht="24.15" customHeight="1">
      <c r="A190" s="38"/>
      <c r="B190" s="39"/>
      <c r="C190" s="226" t="s">
        <v>311</v>
      </c>
      <c r="D190" s="226" t="s">
        <v>173</v>
      </c>
      <c r="E190" s="227" t="s">
        <v>2909</v>
      </c>
      <c r="F190" s="228" t="s">
        <v>2910</v>
      </c>
      <c r="G190" s="229" t="s">
        <v>486</v>
      </c>
      <c r="H190" s="230">
        <v>60</v>
      </c>
      <c r="I190" s="231"/>
      <c r="J190" s="232">
        <f>ROUND(I190*H190,2)</f>
        <v>0</v>
      </c>
      <c r="K190" s="228" t="s">
        <v>177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227</v>
      </c>
      <c r="AT190" s="237" t="s">
        <v>173</v>
      </c>
      <c r="AU190" s="237" t="s">
        <v>84</v>
      </c>
      <c r="AY190" s="17" t="s">
        <v>171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84</v>
      </c>
      <c r="BK190" s="238">
        <f>ROUND(I190*H190,2)</f>
        <v>0</v>
      </c>
      <c r="BL190" s="17" t="s">
        <v>227</v>
      </c>
      <c r="BM190" s="237" t="s">
        <v>428</v>
      </c>
    </row>
    <row r="191" s="2" customFormat="1">
      <c r="A191" s="38"/>
      <c r="B191" s="39"/>
      <c r="C191" s="40"/>
      <c r="D191" s="239" t="s">
        <v>179</v>
      </c>
      <c r="E191" s="40"/>
      <c r="F191" s="240" t="s">
        <v>2911</v>
      </c>
      <c r="G191" s="40"/>
      <c r="H191" s="40"/>
      <c r="I191" s="241"/>
      <c r="J191" s="40"/>
      <c r="K191" s="40"/>
      <c r="L191" s="44"/>
      <c r="M191" s="242"/>
      <c r="N191" s="243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179</v>
      </c>
      <c r="AU191" s="17" t="s">
        <v>84</v>
      </c>
    </row>
    <row r="192" s="2" customFormat="1" ht="37.8" customHeight="1">
      <c r="A192" s="38"/>
      <c r="B192" s="39"/>
      <c r="C192" s="267" t="s">
        <v>425</v>
      </c>
      <c r="D192" s="267" t="s">
        <v>304</v>
      </c>
      <c r="E192" s="268" t="s">
        <v>2912</v>
      </c>
      <c r="F192" s="269" t="s">
        <v>2913</v>
      </c>
      <c r="G192" s="270" t="s">
        <v>486</v>
      </c>
      <c r="H192" s="271">
        <v>60</v>
      </c>
      <c r="I192" s="272"/>
      <c r="J192" s="273">
        <f>ROUND(I192*H192,2)</f>
        <v>0</v>
      </c>
      <c r="K192" s="269" t="s">
        <v>177</v>
      </c>
      <c r="L192" s="274"/>
      <c r="M192" s="275" t="s">
        <v>1</v>
      </c>
      <c r="N192" s="276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271</v>
      </c>
      <c r="AT192" s="237" t="s">
        <v>304</v>
      </c>
      <c r="AU192" s="237" t="s">
        <v>84</v>
      </c>
      <c r="AY192" s="17" t="s">
        <v>171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84</v>
      </c>
      <c r="BK192" s="238">
        <f>ROUND(I192*H192,2)</f>
        <v>0</v>
      </c>
      <c r="BL192" s="17" t="s">
        <v>227</v>
      </c>
      <c r="BM192" s="237" t="s">
        <v>434</v>
      </c>
    </row>
    <row r="193" s="2" customFormat="1" ht="24.15" customHeight="1">
      <c r="A193" s="38"/>
      <c r="B193" s="39"/>
      <c r="C193" s="226" t="s">
        <v>316</v>
      </c>
      <c r="D193" s="226" t="s">
        <v>173</v>
      </c>
      <c r="E193" s="227" t="s">
        <v>2914</v>
      </c>
      <c r="F193" s="228" t="s">
        <v>2915</v>
      </c>
      <c r="G193" s="229" t="s">
        <v>486</v>
      </c>
      <c r="H193" s="230">
        <v>170</v>
      </c>
      <c r="I193" s="231"/>
      <c r="J193" s="232">
        <f>ROUND(I193*H193,2)</f>
        <v>0</v>
      </c>
      <c r="K193" s="228" t="s">
        <v>177</v>
      </c>
      <c r="L193" s="44"/>
      <c r="M193" s="233" t="s">
        <v>1</v>
      </c>
      <c r="N193" s="234" t="s">
        <v>41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227</v>
      </c>
      <c r="AT193" s="237" t="s">
        <v>173</v>
      </c>
      <c r="AU193" s="237" t="s">
        <v>84</v>
      </c>
      <c r="AY193" s="17" t="s">
        <v>171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84</v>
      </c>
      <c r="BK193" s="238">
        <f>ROUND(I193*H193,2)</f>
        <v>0</v>
      </c>
      <c r="BL193" s="17" t="s">
        <v>227</v>
      </c>
      <c r="BM193" s="237" t="s">
        <v>439</v>
      </c>
    </row>
    <row r="194" s="2" customFormat="1">
      <c r="A194" s="38"/>
      <c r="B194" s="39"/>
      <c r="C194" s="40"/>
      <c r="D194" s="239" t="s">
        <v>179</v>
      </c>
      <c r="E194" s="40"/>
      <c r="F194" s="240" t="s">
        <v>2916</v>
      </c>
      <c r="G194" s="40"/>
      <c r="H194" s="40"/>
      <c r="I194" s="241"/>
      <c r="J194" s="40"/>
      <c r="K194" s="40"/>
      <c r="L194" s="44"/>
      <c r="M194" s="242"/>
      <c r="N194" s="243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179</v>
      </c>
      <c r="AU194" s="17" t="s">
        <v>84</v>
      </c>
    </row>
    <row r="195" s="2" customFormat="1" ht="16.5" customHeight="1">
      <c r="A195" s="38"/>
      <c r="B195" s="39"/>
      <c r="C195" s="267" t="s">
        <v>436</v>
      </c>
      <c r="D195" s="267" t="s">
        <v>304</v>
      </c>
      <c r="E195" s="268" t="s">
        <v>2917</v>
      </c>
      <c r="F195" s="269" t="s">
        <v>2918</v>
      </c>
      <c r="G195" s="270" t="s">
        <v>304</v>
      </c>
      <c r="H195" s="271">
        <v>170</v>
      </c>
      <c r="I195" s="272"/>
      <c r="J195" s="273">
        <f>ROUND(I195*H195,2)</f>
        <v>0</v>
      </c>
      <c r="K195" s="269" t="s">
        <v>1</v>
      </c>
      <c r="L195" s="274"/>
      <c r="M195" s="275" t="s">
        <v>1</v>
      </c>
      <c r="N195" s="276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271</v>
      </c>
      <c r="AT195" s="237" t="s">
        <v>304</v>
      </c>
      <c r="AU195" s="237" t="s">
        <v>84</v>
      </c>
      <c r="AY195" s="17" t="s">
        <v>171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84</v>
      </c>
      <c r="BK195" s="238">
        <f>ROUND(I195*H195,2)</f>
        <v>0</v>
      </c>
      <c r="BL195" s="17" t="s">
        <v>227</v>
      </c>
      <c r="BM195" s="237" t="s">
        <v>444</v>
      </c>
    </row>
    <row r="196" s="2" customFormat="1" ht="33" customHeight="1">
      <c r="A196" s="38"/>
      <c r="B196" s="39"/>
      <c r="C196" s="226" t="s">
        <v>322</v>
      </c>
      <c r="D196" s="226" t="s">
        <v>173</v>
      </c>
      <c r="E196" s="227" t="s">
        <v>2919</v>
      </c>
      <c r="F196" s="228" t="s">
        <v>2920</v>
      </c>
      <c r="G196" s="229" t="s">
        <v>486</v>
      </c>
      <c r="H196" s="230">
        <v>150</v>
      </c>
      <c r="I196" s="231"/>
      <c r="J196" s="232">
        <f>ROUND(I196*H196,2)</f>
        <v>0</v>
      </c>
      <c r="K196" s="228" t="s">
        <v>177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227</v>
      </c>
      <c r="AT196" s="237" t="s">
        <v>173</v>
      </c>
      <c r="AU196" s="237" t="s">
        <v>84</v>
      </c>
      <c r="AY196" s="17" t="s">
        <v>171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84</v>
      </c>
      <c r="BK196" s="238">
        <f>ROUND(I196*H196,2)</f>
        <v>0</v>
      </c>
      <c r="BL196" s="17" t="s">
        <v>227</v>
      </c>
      <c r="BM196" s="237" t="s">
        <v>450</v>
      </c>
    </row>
    <row r="197" s="2" customFormat="1">
      <c r="A197" s="38"/>
      <c r="B197" s="39"/>
      <c r="C197" s="40"/>
      <c r="D197" s="239" t="s">
        <v>179</v>
      </c>
      <c r="E197" s="40"/>
      <c r="F197" s="240" t="s">
        <v>2921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179</v>
      </c>
      <c r="AU197" s="17" t="s">
        <v>84</v>
      </c>
    </row>
    <row r="198" s="2" customFormat="1" ht="44.25" customHeight="1">
      <c r="A198" s="38"/>
      <c r="B198" s="39"/>
      <c r="C198" s="267" t="s">
        <v>447</v>
      </c>
      <c r="D198" s="267" t="s">
        <v>304</v>
      </c>
      <c r="E198" s="268" t="s">
        <v>2922</v>
      </c>
      <c r="F198" s="269" t="s">
        <v>2923</v>
      </c>
      <c r="G198" s="270" t="s">
        <v>486</v>
      </c>
      <c r="H198" s="271">
        <v>150</v>
      </c>
      <c r="I198" s="272"/>
      <c r="J198" s="273">
        <f>ROUND(I198*H198,2)</f>
        <v>0</v>
      </c>
      <c r="K198" s="269" t="s">
        <v>177</v>
      </c>
      <c r="L198" s="274"/>
      <c r="M198" s="275" t="s">
        <v>1</v>
      </c>
      <c r="N198" s="276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271</v>
      </c>
      <c r="AT198" s="237" t="s">
        <v>304</v>
      </c>
      <c r="AU198" s="237" t="s">
        <v>84</v>
      </c>
      <c r="AY198" s="17" t="s">
        <v>171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84</v>
      </c>
      <c r="BK198" s="238">
        <f>ROUND(I198*H198,2)</f>
        <v>0</v>
      </c>
      <c r="BL198" s="17" t="s">
        <v>227</v>
      </c>
      <c r="BM198" s="237" t="s">
        <v>457</v>
      </c>
    </row>
    <row r="199" s="2" customFormat="1" ht="33" customHeight="1">
      <c r="A199" s="38"/>
      <c r="B199" s="39"/>
      <c r="C199" s="226" t="s">
        <v>326</v>
      </c>
      <c r="D199" s="226" t="s">
        <v>173</v>
      </c>
      <c r="E199" s="227" t="s">
        <v>2924</v>
      </c>
      <c r="F199" s="228" t="s">
        <v>2925</v>
      </c>
      <c r="G199" s="229" t="s">
        <v>486</v>
      </c>
      <c r="H199" s="230">
        <v>2600</v>
      </c>
      <c r="I199" s="231"/>
      <c r="J199" s="232">
        <f>ROUND(I199*H199,2)</f>
        <v>0</v>
      </c>
      <c r="K199" s="228" t="s">
        <v>177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227</v>
      </c>
      <c r="AT199" s="237" t="s">
        <v>173</v>
      </c>
      <c r="AU199" s="237" t="s">
        <v>84</v>
      </c>
      <c r="AY199" s="17" t="s">
        <v>171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84</v>
      </c>
      <c r="BK199" s="238">
        <f>ROUND(I199*H199,2)</f>
        <v>0</v>
      </c>
      <c r="BL199" s="17" t="s">
        <v>227</v>
      </c>
      <c r="BM199" s="237" t="s">
        <v>468</v>
      </c>
    </row>
    <row r="200" s="2" customFormat="1">
      <c r="A200" s="38"/>
      <c r="B200" s="39"/>
      <c r="C200" s="40"/>
      <c r="D200" s="239" t="s">
        <v>179</v>
      </c>
      <c r="E200" s="40"/>
      <c r="F200" s="240" t="s">
        <v>2926</v>
      </c>
      <c r="G200" s="40"/>
      <c r="H200" s="40"/>
      <c r="I200" s="241"/>
      <c r="J200" s="40"/>
      <c r="K200" s="40"/>
      <c r="L200" s="44"/>
      <c r="M200" s="242"/>
      <c r="N200" s="243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179</v>
      </c>
      <c r="AU200" s="17" t="s">
        <v>84</v>
      </c>
    </row>
    <row r="201" s="2" customFormat="1" ht="49.05" customHeight="1">
      <c r="A201" s="38"/>
      <c r="B201" s="39"/>
      <c r="C201" s="267" t="s">
        <v>461</v>
      </c>
      <c r="D201" s="267" t="s">
        <v>304</v>
      </c>
      <c r="E201" s="268" t="s">
        <v>2927</v>
      </c>
      <c r="F201" s="269" t="s">
        <v>2928</v>
      </c>
      <c r="G201" s="270" t="s">
        <v>486</v>
      </c>
      <c r="H201" s="271">
        <v>2600</v>
      </c>
      <c r="I201" s="272"/>
      <c r="J201" s="273">
        <f>ROUND(I201*H201,2)</f>
        <v>0</v>
      </c>
      <c r="K201" s="269" t="s">
        <v>177</v>
      </c>
      <c r="L201" s="274"/>
      <c r="M201" s="275" t="s">
        <v>1</v>
      </c>
      <c r="N201" s="276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271</v>
      </c>
      <c r="AT201" s="237" t="s">
        <v>304</v>
      </c>
      <c r="AU201" s="237" t="s">
        <v>84</v>
      </c>
      <c r="AY201" s="17" t="s">
        <v>171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84</v>
      </c>
      <c r="BK201" s="238">
        <f>ROUND(I201*H201,2)</f>
        <v>0</v>
      </c>
      <c r="BL201" s="17" t="s">
        <v>227</v>
      </c>
      <c r="BM201" s="237" t="s">
        <v>478</v>
      </c>
    </row>
    <row r="202" s="2" customFormat="1" ht="33" customHeight="1">
      <c r="A202" s="38"/>
      <c r="B202" s="39"/>
      <c r="C202" s="226" t="s">
        <v>329</v>
      </c>
      <c r="D202" s="226" t="s">
        <v>173</v>
      </c>
      <c r="E202" s="227" t="s">
        <v>2929</v>
      </c>
      <c r="F202" s="228" t="s">
        <v>2930</v>
      </c>
      <c r="G202" s="229" t="s">
        <v>486</v>
      </c>
      <c r="H202" s="230">
        <v>2953</v>
      </c>
      <c r="I202" s="231"/>
      <c r="J202" s="232">
        <f>ROUND(I202*H202,2)</f>
        <v>0</v>
      </c>
      <c r="K202" s="228" t="s">
        <v>177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227</v>
      </c>
      <c r="AT202" s="237" t="s">
        <v>173</v>
      </c>
      <c r="AU202" s="237" t="s">
        <v>84</v>
      </c>
      <c r="AY202" s="17" t="s">
        <v>171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84</v>
      </c>
      <c r="BK202" s="238">
        <f>ROUND(I202*H202,2)</f>
        <v>0</v>
      </c>
      <c r="BL202" s="17" t="s">
        <v>227</v>
      </c>
      <c r="BM202" s="237" t="s">
        <v>482</v>
      </c>
    </row>
    <row r="203" s="2" customFormat="1">
      <c r="A203" s="38"/>
      <c r="B203" s="39"/>
      <c r="C203" s="40"/>
      <c r="D203" s="239" t="s">
        <v>179</v>
      </c>
      <c r="E203" s="40"/>
      <c r="F203" s="240" t="s">
        <v>2931</v>
      </c>
      <c r="G203" s="40"/>
      <c r="H203" s="40"/>
      <c r="I203" s="241"/>
      <c r="J203" s="40"/>
      <c r="K203" s="40"/>
      <c r="L203" s="44"/>
      <c r="M203" s="242"/>
      <c r="N203" s="243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179</v>
      </c>
      <c r="AU203" s="17" t="s">
        <v>84</v>
      </c>
    </row>
    <row r="204" s="2" customFormat="1" ht="49.05" customHeight="1">
      <c r="A204" s="38"/>
      <c r="B204" s="39"/>
      <c r="C204" s="267" t="s">
        <v>475</v>
      </c>
      <c r="D204" s="267" t="s">
        <v>304</v>
      </c>
      <c r="E204" s="268" t="s">
        <v>2932</v>
      </c>
      <c r="F204" s="269" t="s">
        <v>2933</v>
      </c>
      <c r="G204" s="270" t="s">
        <v>486</v>
      </c>
      <c r="H204" s="271">
        <v>2953</v>
      </c>
      <c r="I204" s="272"/>
      <c r="J204" s="273">
        <f>ROUND(I204*H204,2)</f>
        <v>0</v>
      </c>
      <c r="K204" s="269" t="s">
        <v>177</v>
      </c>
      <c r="L204" s="274"/>
      <c r="M204" s="275" t="s">
        <v>1</v>
      </c>
      <c r="N204" s="276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271</v>
      </c>
      <c r="AT204" s="237" t="s">
        <v>304</v>
      </c>
      <c r="AU204" s="237" t="s">
        <v>84</v>
      </c>
      <c r="AY204" s="17" t="s">
        <v>171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84</v>
      </c>
      <c r="BK204" s="238">
        <f>ROUND(I204*H204,2)</f>
        <v>0</v>
      </c>
      <c r="BL204" s="17" t="s">
        <v>227</v>
      </c>
      <c r="BM204" s="237" t="s">
        <v>487</v>
      </c>
    </row>
    <row r="205" s="2" customFormat="1" ht="33" customHeight="1">
      <c r="A205" s="38"/>
      <c r="B205" s="39"/>
      <c r="C205" s="226" t="s">
        <v>335</v>
      </c>
      <c r="D205" s="226" t="s">
        <v>173</v>
      </c>
      <c r="E205" s="227" t="s">
        <v>2934</v>
      </c>
      <c r="F205" s="228" t="s">
        <v>2935</v>
      </c>
      <c r="G205" s="229" t="s">
        <v>486</v>
      </c>
      <c r="H205" s="230">
        <v>320</v>
      </c>
      <c r="I205" s="231"/>
      <c r="J205" s="232">
        <f>ROUND(I205*H205,2)</f>
        <v>0</v>
      </c>
      <c r="K205" s="228" t="s">
        <v>177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227</v>
      </c>
      <c r="AT205" s="237" t="s">
        <v>173</v>
      </c>
      <c r="AU205" s="237" t="s">
        <v>84</v>
      </c>
      <c r="AY205" s="17" t="s">
        <v>171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84</v>
      </c>
      <c r="BK205" s="238">
        <f>ROUND(I205*H205,2)</f>
        <v>0</v>
      </c>
      <c r="BL205" s="17" t="s">
        <v>227</v>
      </c>
      <c r="BM205" s="237" t="s">
        <v>495</v>
      </c>
    </row>
    <row r="206" s="2" customFormat="1">
      <c r="A206" s="38"/>
      <c r="B206" s="39"/>
      <c r="C206" s="40"/>
      <c r="D206" s="239" t="s">
        <v>179</v>
      </c>
      <c r="E206" s="40"/>
      <c r="F206" s="240" t="s">
        <v>2936</v>
      </c>
      <c r="G206" s="40"/>
      <c r="H206" s="40"/>
      <c r="I206" s="241"/>
      <c r="J206" s="40"/>
      <c r="K206" s="40"/>
      <c r="L206" s="44"/>
      <c r="M206" s="242"/>
      <c r="N206" s="243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179</v>
      </c>
      <c r="AU206" s="17" t="s">
        <v>84</v>
      </c>
    </row>
    <row r="207" s="2" customFormat="1" ht="49.05" customHeight="1">
      <c r="A207" s="38"/>
      <c r="B207" s="39"/>
      <c r="C207" s="267" t="s">
        <v>483</v>
      </c>
      <c r="D207" s="267" t="s">
        <v>304</v>
      </c>
      <c r="E207" s="268" t="s">
        <v>2937</v>
      </c>
      <c r="F207" s="269" t="s">
        <v>2938</v>
      </c>
      <c r="G207" s="270" t="s">
        <v>486</v>
      </c>
      <c r="H207" s="271">
        <v>320</v>
      </c>
      <c r="I207" s="272"/>
      <c r="J207" s="273">
        <f>ROUND(I207*H207,2)</f>
        <v>0</v>
      </c>
      <c r="K207" s="269" t="s">
        <v>177</v>
      </c>
      <c r="L207" s="274"/>
      <c r="M207" s="275" t="s">
        <v>1</v>
      </c>
      <c r="N207" s="276" t="s">
        <v>41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271</v>
      </c>
      <c r="AT207" s="237" t="s">
        <v>304</v>
      </c>
      <c r="AU207" s="237" t="s">
        <v>84</v>
      </c>
      <c r="AY207" s="17" t="s">
        <v>171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84</v>
      </c>
      <c r="BK207" s="238">
        <f>ROUND(I207*H207,2)</f>
        <v>0</v>
      </c>
      <c r="BL207" s="17" t="s">
        <v>227</v>
      </c>
      <c r="BM207" s="237" t="s">
        <v>500</v>
      </c>
    </row>
    <row r="208" s="2" customFormat="1" ht="33" customHeight="1">
      <c r="A208" s="38"/>
      <c r="B208" s="39"/>
      <c r="C208" s="226" t="s">
        <v>340</v>
      </c>
      <c r="D208" s="226" t="s">
        <v>173</v>
      </c>
      <c r="E208" s="227" t="s">
        <v>2939</v>
      </c>
      <c r="F208" s="228" t="s">
        <v>2940</v>
      </c>
      <c r="G208" s="229" t="s">
        <v>486</v>
      </c>
      <c r="H208" s="230">
        <v>480</v>
      </c>
      <c r="I208" s="231"/>
      <c r="J208" s="232">
        <f>ROUND(I208*H208,2)</f>
        <v>0</v>
      </c>
      <c r="K208" s="228" t="s">
        <v>177</v>
      </c>
      <c r="L208" s="44"/>
      <c r="M208" s="233" t="s">
        <v>1</v>
      </c>
      <c r="N208" s="234" t="s">
        <v>41</v>
      </c>
      <c r="O208" s="91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227</v>
      </c>
      <c r="AT208" s="237" t="s">
        <v>173</v>
      </c>
      <c r="AU208" s="237" t="s">
        <v>84</v>
      </c>
      <c r="AY208" s="17" t="s">
        <v>171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84</v>
      </c>
      <c r="BK208" s="238">
        <f>ROUND(I208*H208,2)</f>
        <v>0</v>
      </c>
      <c r="BL208" s="17" t="s">
        <v>227</v>
      </c>
      <c r="BM208" s="237" t="s">
        <v>505</v>
      </c>
    </row>
    <row r="209" s="2" customFormat="1">
      <c r="A209" s="38"/>
      <c r="B209" s="39"/>
      <c r="C209" s="40"/>
      <c r="D209" s="239" t="s">
        <v>179</v>
      </c>
      <c r="E209" s="40"/>
      <c r="F209" s="240" t="s">
        <v>2941</v>
      </c>
      <c r="G209" s="40"/>
      <c r="H209" s="40"/>
      <c r="I209" s="241"/>
      <c r="J209" s="40"/>
      <c r="K209" s="40"/>
      <c r="L209" s="44"/>
      <c r="M209" s="242"/>
      <c r="N209" s="243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179</v>
      </c>
      <c r="AU209" s="17" t="s">
        <v>84</v>
      </c>
    </row>
    <row r="210" s="2" customFormat="1" ht="44.25" customHeight="1">
      <c r="A210" s="38"/>
      <c r="B210" s="39"/>
      <c r="C210" s="267" t="s">
        <v>497</v>
      </c>
      <c r="D210" s="267" t="s">
        <v>304</v>
      </c>
      <c r="E210" s="268" t="s">
        <v>2942</v>
      </c>
      <c r="F210" s="269" t="s">
        <v>2943</v>
      </c>
      <c r="G210" s="270" t="s">
        <v>486</v>
      </c>
      <c r="H210" s="271">
        <v>480</v>
      </c>
      <c r="I210" s="272"/>
      <c r="J210" s="273">
        <f>ROUND(I210*H210,2)</f>
        <v>0</v>
      </c>
      <c r="K210" s="269" t="s">
        <v>177</v>
      </c>
      <c r="L210" s="274"/>
      <c r="M210" s="275" t="s">
        <v>1</v>
      </c>
      <c r="N210" s="276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271</v>
      </c>
      <c r="AT210" s="237" t="s">
        <v>304</v>
      </c>
      <c r="AU210" s="237" t="s">
        <v>84</v>
      </c>
      <c r="AY210" s="17" t="s">
        <v>171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84</v>
      </c>
      <c r="BK210" s="238">
        <f>ROUND(I210*H210,2)</f>
        <v>0</v>
      </c>
      <c r="BL210" s="17" t="s">
        <v>227</v>
      </c>
      <c r="BM210" s="237" t="s">
        <v>510</v>
      </c>
    </row>
    <row r="211" s="2" customFormat="1" ht="24.15" customHeight="1">
      <c r="A211" s="38"/>
      <c r="B211" s="39"/>
      <c r="C211" s="226" t="s">
        <v>346</v>
      </c>
      <c r="D211" s="226" t="s">
        <v>173</v>
      </c>
      <c r="E211" s="227" t="s">
        <v>2944</v>
      </c>
      <c r="F211" s="228" t="s">
        <v>2945</v>
      </c>
      <c r="G211" s="229" t="s">
        <v>536</v>
      </c>
      <c r="H211" s="230">
        <v>1</v>
      </c>
      <c r="I211" s="231"/>
      <c r="J211" s="232">
        <f>ROUND(I211*H211,2)</f>
        <v>0</v>
      </c>
      <c r="K211" s="228" t="s">
        <v>177</v>
      </c>
      <c r="L211" s="44"/>
      <c r="M211" s="233" t="s">
        <v>1</v>
      </c>
      <c r="N211" s="234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227</v>
      </c>
      <c r="AT211" s="237" t="s">
        <v>173</v>
      </c>
      <c r="AU211" s="237" t="s">
        <v>84</v>
      </c>
      <c r="AY211" s="17" t="s">
        <v>171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84</v>
      </c>
      <c r="BK211" s="238">
        <f>ROUND(I211*H211,2)</f>
        <v>0</v>
      </c>
      <c r="BL211" s="17" t="s">
        <v>227</v>
      </c>
      <c r="BM211" s="237" t="s">
        <v>520</v>
      </c>
    </row>
    <row r="212" s="2" customFormat="1">
      <c r="A212" s="38"/>
      <c r="B212" s="39"/>
      <c r="C212" s="40"/>
      <c r="D212" s="239" t="s">
        <v>179</v>
      </c>
      <c r="E212" s="40"/>
      <c r="F212" s="240" t="s">
        <v>2946</v>
      </c>
      <c r="G212" s="40"/>
      <c r="H212" s="40"/>
      <c r="I212" s="241"/>
      <c r="J212" s="40"/>
      <c r="K212" s="40"/>
      <c r="L212" s="44"/>
      <c r="M212" s="242"/>
      <c r="N212" s="243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179</v>
      </c>
      <c r="AU212" s="17" t="s">
        <v>84</v>
      </c>
    </row>
    <row r="213" s="2" customFormat="1" ht="16.5" customHeight="1">
      <c r="A213" s="38"/>
      <c r="B213" s="39"/>
      <c r="C213" s="267" t="s">
        <v>507</v>
      </c>
      <c r="D213" s="267" t="s">
        <v>304</v>
      </c>
      <c r="E213" s="268" t="s">
        <v>2947</v>
      </c>
      <c r="F213" s="269" t="s">
        <v>2948</v>
      </c>
      <c r="G213" s="270" t="s">
        <v>2806</v>
      </c>
      <c r="H213" s="271">
        <v>1</v>
      </c>
      <c r="I213" s="272"/>
      <c r="J213" s="273">
        <f>ROUND(I213*H213,2)</f>
        <v>0</v>
      </c>
      <c r="K213" s="269" t="s">
        <v>1</v>
      </c>
      <c r="L213" s="274"/>
      <c r="M213" s="275" t="s">
        <v>1</v>
      </c>
      <c r="N213" s="276" t="s">
        <v>41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271</v>
      </c>
      <c r="AT213" s="237" t="s">
        <v>304</v>
      </c>
      <c r="AU213" s="237" t="s">
        <v>84</v>
      </c>
      <c r="AY213" s="17" t="s">
        <v>171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84</v>
      </c>
      <c r="BK213" s="238">
        <f>ROUND(I213*H213,2)</f>
        <v>0</v>
      </c>
      <c r="BL213" s="17" t="s">
        <v>227</v>
      </c>
      <c r="BM213" s="237" t="s">
        <v>525</v>
      </c>
    </row>
    <row r="214" s="2" customFormat="1" ht="16.5" customHeight="1">
      <c r="A214" s="38"/>
      <c r="B214" s="39"/>
      <c r="C214" s="226" t="s">
        <v>351</v>
      </c>
      <c r="D214" s="226" t="s">
        <v>173</v>
      </c>
      <c r="E214" s="227" t="s">
        <v>2949</v>
      </c>
      <c r="F214" s="228" t="s">
        <v>2950</v>
      </c>
      <c r="G214" s="229" t="s">
        <v>536</v>
      </c>
      <c r="H214" s="230">
        <v>1</v>
      </c>
      <c r="I214" s="231"/>
      <c r="J214" s="232">
        <f>ROUND(I214*H214,2)</f>
        <v>0</v>
      </c>
      <c r="K214" s="228" t="s">
        <v>177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227</v>
      </c>
      <c r="AT214" s="237" t="s">
        <v>173</v>
      </c>
      <c r="AU214" s="237" t="s">
        <v>84</v>
      </c>
      <c r="AY214" s="17" t="s">
        <v>171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84</v>
      </c>
      <c r="BK214" s="238">
        <f>ROUND(I214*H214,2)</f>
        <v>0</v>
      </c>
      <c r="BL214" s="17" t="s">
        <v>227</v>
      </c>
      <c r="BM214" s="237" t="s">
        <v>529</v>
      </c>
    </row>
    <row r="215" s="2" customFormat="1">
      <c r="A215" s="38"/>
      <c r="B215" s="39"/>
      <c r="C215" s="40"/>
      <c r="D215" s="239" t="s">
        <v>179</v>
      </c>
      <c r="E215" s="40"/>
      <c r="F215" s="240" t="s">
        <v>2951</v>
      </c>
      <c r="G215" s="40"/>
      <c r="H215" s="40"/>
      <c r="I215" s="241"/>
      <c r="J215" s="40"/>
      <c r="K215" s="40"/>
      <c r="L215" s="44"/>
      <c r="M215" s="242"/>
      <c r="N215" s="243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179</v>
      </c>
      <c r="AU215" s="17" t="s">
        <v>84</v>
      </c>
    </row>
    <row r="216" s="2" customFormat="1" ht="16.5" customHeight="1">
      <c r="A216" s="38"/>
      <c r="B216" s="39"/>
      <c r="C216" s="267" t="s">
        <v>522</v>
      </c>
      <c r="D216" s="267" t="s">
        <v>304</v>
      </c>
      <c r="E216" s="268" t="s">
        <v>2952</v>
      </c>
      <c r="F216" s="269" t="s">
        <v>2953</v>
      </c>
      <c r="G216" s="270" t="s">
        <v>2806</v>
      </c>
      <c r="H216" s="271">
        <v>1</v>
      </c>
      <c r="I216" s="272"/>
      <c r="J216" s="273">
        <f>ROUND(I216*H216,2)</f>
        <v>0</v>
      </c>
      <c r="K216" s="269" t="s">
        <v>1</v>
      </c>
      <c r="L216" s="274"/>
      <c r="M216" s="275" t="s">
        <v>1</v>
      </c>
      <c r="N216" s="276" t="s">
        <v>41</v>
      </c>
      <c r="O216" s="91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271</v>
      </c>
      <c r="AT216" s="237" t="s">
        <v>304</v>
      </c>
      <c r="AU216" s="237" t="s">
        <v>84</v>
      </c>
      <c r="AY216" s="17" t="s">
        <v>171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84</v>
      </c>
      <c r="BK216" s="238">
        <f>ROUND(I216*H216,2)</f>
        <v>0</v>
      </c>
      <c r="BL216" s="17" t="s">
        <v>227</v>
      </c>
      <c r="BM216" s="237" t="s">
        <v>537</v>
      </c>
    </row>
    <row r="217" s="2" customFormat="1" ht="24.15" customHeight="1">
      <c r="A217" s="38"/>
      <c r="B217" s="39"/>
      <c r="C217" s="226" t="s">
        <v>356</v>
      </c>
      <c r="D217" s="226" t="s">
        <v>173</v>
      </c>
      <c r="E217" s="227" t="s">
        <v>2954</v>
      </c>
      <c r="F217" s="228" t="s">
        <v>2955</v>
      </c>
      <c r="G217" s="229" t="s">
        <v>536</v>
      </c>
      <c r="H217" s="230">
        <v>4</v>
      </c>
      <c r="I217" s="231"/>
      <c r="J217" s="232">
        <f>ROUND(I217*H217,2)</f>
        <v>0</v>
      </c>
      <c r="K217" s="228" t="s">
        <v>177</v>
      </c>
      <c r="L217" s="44"/>
      <c r="M217" s="233" t="s">
        <v>1</v>
      </c>
      <c r="N217" s="234" t="s">
        <v>41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227</v>
      </c>
      <c r="AT217" s="237" t="s">
        <v>173</v>
      </c>
      <c r="AU217" s="237" t="s">
        <v>84</v>
      </c>
      <c r="AY217" s="17" t="s">
        <v>171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84</v>
      </c>
      <c r="BK217" s="238">
        <f>ROUND(I217*H217,2)</f>
        <v>0</v>
      </c>
      <c r="BL217" s="17" t="s">
        <v>227</v>
      </c>
      <c r="BM217" s="237" t="s">
        <v>547</v>
      </c>
    </row>
    <row r="218" s="2" customFormat="1">
      <c r="A218" s="38"/>
      <c r="B218" s="39"/>
      <c r="C218" s="40"/>
      <c r="D218" s="239" t="s">
        <v>179</v>
      </c>
      <c r="E218" s="40"/>
      <c r="F218" s="240" t="s">
        <v>2956</v>
      </c>
      <c r="G218" s="40"/>
      <c r="H218" s="40"/>
      <c r="I218" s="241"/>
      <c r="J218" s="40"/>
      <c r="K218" s="40"/>
      <c r="L218" s="44"/>
      <c r="M218" s="242"/>
      <c r="N218" s="243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179</v>
      </c>
      <c r="AU218" s="17" t="s">
        <v>84</v>
      </c>
    </row>
    <row r="219" s="2" customFormat="1" ht="16.5" customHeight="1">
      <c r="A219" s="38"/>
      <c r="B219" s="39"/>
      <c r="C219" s="267" t="s">
        <v>533</v>
      </c>
      <c r="D219" s="267" t="s">
        <v>304</v>
      </c>
      <c r="E219" s="268" t="s">
        <v>2957</v>
      </c>
      <c r="F219" s="269" t="s">
        <v>2958</v>
      </c>
      <c r="G219" s="270" t="s">
        <v>779</v>
      </c>
      <c r="H219" s="271">
        <v>4</v>
      </c>
      <c r="I219" s="272"/>
      <c r="J219" s="273">
        <f>ROUND(I219*H219,2)</f>
        <v>0</v>
      </c>
      <c r="K219" s="269" t="s">
        <v>1</v>
      </c>
      <c r="L219" s="274"/>
      <c r="M219" s="275" t="s">
        <v>1</v>
      </c>
      <c r="N219" s="276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271</v>
      </c>
      <c r="AT219" s="237" t="s">
        <v>304</v>
      </c>
      <c r="AU219" s="237" t="s">
        <v>84</v>
      </c>
      <c r="AY219" s="17" t="s">
        <v>171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84</v>
      </c>
      <c r="BK219" s="238">
        <f>ROUND(I219*H219,2)</f>
        <v>0</v>
      </c>
      <c r="BL219" s="17" t="s">
        <v>227</v>
      </c>
      <c r="BM219" s="237" t="s">
        <v>559</v>
      </c>
    </row>
    <row r="220" s="2" customFormat="1" ht="16.5" customHeight="1">
      <c r="A220" s="38"/>
      <c r="B220" s="39"/>
      <c r="C220" s="267" t="s">
        <v>361</v>
      </c>
      <c r="D220" s="267" t="s">
        <v>304</v>
      </c>
      <c r="E220" s="268" t="s">
        <v>2959</v>
      </c>
      <c r="F220" s="269" t="s">
        <v>2960</v>
      </c>
      <c r="G220" s="270" t="s">
        <v>779</v>
      </c>
      <c r="H220" s="271">
        <v>4</v>
      </c>
      <c r="I220" s="272"/>
      <c r="J220" s="273">
        <f>ROUND(I220*H220,2)</f>
        <v>0</v>
      </c>
      <c r="K220" s="269" t="s">
        <v>1</v>
      </c>
      <c r="L220" s="274"/>
      <c r="M220" s="275" t="s">
        <v>1</v>
      </c>
      <c r="N220" s="276" t="s">
        <v>41</v>
      </c>
      <c r="O220" s="91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271</v>
      </c>
      <c r="AT220" s="237" t="s">
        <v>304</v>
      </c>
      <c r="AU220" s="237" t="s">
        <v>84</v>
      </c>
      <c r="AY220" s="17" t="s">
        <v>171</v>
      </c>
      <c r="BE220" s="238">
        <f>IF(N220="základní",J220,0)</f>
        <v>0</v>
      </c>
      <c r="BF220" s="238">
        <f>IF(N220="snížená",J220,0)</f>
        <v>0</v>
      </c>
      <c r="BG220" s="238">
        <f>IF(N220="zákl. přenesená",J220,0)</f>
        <v>0</v>
      </c>
      <c r="BH220" s="238">
        <f>IF(N220="sníž. přenesená",J220,0)</f>
        <v>0</v>
      </c>
      <c r="BI220" s="238">
        <f>IF(N220="nulová",J220,0)</f>
        <v>0</v>
      </c>
      <c r="BJ220" s="17" t="s">
        <v>84</v>
      </c>
      <c r="BK220" s="238">
        <f>ROUND(I220*H220,2)</f>
        <v>0</v>
      </c>
      <c r="BL220" s="17" t="s">
        <v>227</v>
      </c>
      <c r="BM220" s="237" t="s">
        <v>562</v>
      </c>
    </row>
    <row r="221" s="2" customFormat="1" ht="16.5" customHeight="1">
      <c r="A221" s="38"/>
      <c r="B221" s="39"/>
      <c r="C221" s="226" t="s">
        <v>556</v>
      </c>
      <c r="D221" s="226" t="s">
        <v>173</v>
      </c>
      <c r="E221" s="227" t="s">
        <v>2961</v>
      </c>
      <c r="F221" s="228" t="s">
        <v>2962</v>
      </c>
      <c r="G221" s="229" t="s">
        <v>269</v>
      </c>
      <c r="H221" s="230">
        <v>1</v>
      </c>
      <c r="I221" s="231"/>
      <c r="J221" s="232">
        <f>ROUND(I221*H221,2)</f>
        <v>0</v>
      </c>
      <c r="K221" s="228" t="s">
        <v>1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227</v>
      </c>
      <c r="AT221" s="237" t="s">
        <v>173</v>
      </c>
      <c r="AU221" s="237" t="s">
        <v>84</v>
      </c>
      <c r="AY221" s="17" t="s">
        <v>171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84</v>
      </c>
      <c r="BK221" s="238">
        <f>ROUND(I221*H221,2)</f>
        <v>0</v>
      </c>
      <c r="BL221" s="17" t="s">
        <v>227</v>
      </c>
      <c r="BM221" s="237" t="s">
        <v>566</v>
      </c>
    </row>
    <row r="222" s="2" customFormat="1" ht="16.5" customHeight="1">
      <c r="A222" s="38"/>
      <c r="B222" s="39"/>
      <c r="C222" s="226" t="s">
        <v>367</v>
      </c>
      <c r="D222" s="226" t="s">
        <v>173</v>
      </c>
      <c r="E222" s="227" t="s">
        <v>2963</v>
      </c>
      <c r="F222" s="228" t="s">
        <v>2964</v>
      </c>
      <c r="G222" s="229" t="s">
        <v>536</v>
      </c>
      <c r="H222" s="230">
        <v>4</v>
      </c>
      <c r="I222" s="231"/>
      <c r="J222" s="232">
        <f>ROUND(I222*H222,2)</f>
        <v>0</v>
      </c>
      <c r="K222" s="228" t="s">
        <v>177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227</v>
      </c>
      <c r="AT222" s="237" t="s">
        <v>173</v>
      </c>
      <c r="AU222" s="237" t="s">
        <v>84</v>
      </c>
      <c r="AY222" s="17" t="s">
        <v>171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84</v>
      </c>
      <c r="BK222" s="238">
        <f>ROUND(I222*H222,2)</f>
        <v>0</v>
      </c>
      <c r="BL222" s="17" t="s">
        <v>227</v>
      </c>
      <c r="BM222" s="237" t="s">
        <v>569</v>
      </c>
    </row>
    <row r="223" s="2" customFormat="1">
      <c r="A223" s="38"/>
      <c r="B223" s="39"/>
      <c r="C223" s="40"/>
      <c r="D223" s="239" t="s">
        <v>179</v>
      </c>
      <c r="E223" s="40"/>
      <c r="F223" s="240" t="s">
        <v>2965</v>
      </c>
      <c r="G223" s="40"/>
      <c r="H223" s="40"/>
      <c r="I223" s="241"/>
      <c r="J223" s="40"/>
      <c r="K223" s="40"/>
      <c r="L223" s="44"/>
      <c r="M223" s="242"/>
      <c r="N223" s="243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179</v>
      </c>
      <c r="AU223" s="17" t="s">
        <v>84</v>
      </c>
    </row>
    <row r="224" s="2" customFormat="1" ht="16.5" customHeight="1">
      <c r="A224" s="38"/>
      <c r="B224" s="39"/>
      <c r="C224" s="267" t="s">
        <v>563</v>
      </c>
      <c r="D224" s="267" t="s">
        <v>304</v>
      </c>
      <c r="E224" s="268" t="s">
        <v>2966</v>
      </c>
      <c r="F224" s="269" t="s">
        <v>2967</v>
      </c>
      <c r="G224" s="270" t="s">
        <v>536</v>
      </c>
      <c r="H224" s="271">
        <v>4</v>
      </c>
      <c r="I224" s="272"/>
      <c r="J224" s="273">
        <f>ROUND(I224*H224,2)</f>
        <v>0</v>
      </c>
      <c r="K224" s="269" t="s">
        <v>177</v>
      </c>
      <c r="L224" s="274"/>
      <c r="M224" s="275" t="s">
        <v>1</v>
      </c>
      <c r="N224" s="276" t="s">
        <v>41</v>
      </c>
      <c r="O224" s="91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271</v>
      </c>
      <c r="AT224" s="237" t="s">
        <v>304</v>
      </c>
      <c r="AU224" s="237" t="s">
        <v>84</v>
      </c>
      <c r="AY224" s="17" t="s">
        <v>171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84</v>
      </c>
      <c r="BK224" s="238">
        <f>ROUND(I224*H224,2)</f>
        <v>0</v>
      </c>
      <c r="BL224" s="17" t="s">
        <v>227</v>
      </c>
      <c r="BM224" s="237" t="s">
        <v>575</v>
      </c>
    </row>
    <row r="225" s="2" customFormat="1" ht="16.5" customHeight="1">
      <c r="A225" s="38"/>
      <c r="B225" s="39"/>
      <c r="C225" s="226" t="s">
        <v>370</v>
      </c>
      <c r="D225" s="226" t="s">
        <v>173</v>
      </c>
      <c r="E225" s="227" t="s">
        <v>2968</v>
      </c>
      <c r="F225" s="228" t="s">
        <v>2969</v>
      </c>
      <c r="G225" s="229" t="s">
        <v>269</v>
      </c>
      <c r="H225" s="230">
        <v>1</v>
      </c>
      <c r="I225" s="231"/>
      <c r="J225" s="232">
        <f>ROUND(I225*H225,2)</f>
        <v>0</v>
      </c>
      <c r="K225" s="228" t="s">
        <v>1</v>
      </c>
      <c r="L225" s="44"/>
      <c r="M225" s="233" t="s">
        <v>1</v>
      </c>
      <c r="N225" s="234" t="s">
        <v>41</v>
      </c>
      <c r="O225" s="91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227</v>
      </c>
      <c r="AT225" s="237" t="s">
        <v>173</v>
      </c>
      <c r="AU225" s="237" t="s">
        <v>84</v>
      </c>
      <c r="AY225" s="17" t="s">
        <v>171</v>
      </c>
      <c r="BE225" s="238">
        <f>IF(N225="základní",J225,0)</f>
        <v>0</v>
      </c>
      <c r="BF225" s="238">
        <f>IF(N225="snížená",J225,0)</f>
        <v>0</v>
      </c>
      <c r="BG225" s="238">
        <f>IF(N225="zákl. přenesená",J225,0)</f>
        <v>0</v>
      </c>
      <c r="BH225" s="238">
        <f>IF(N225="sníž. přenesená",J225,0)</f>
        <v>0</v>
      </c>
      <c r="BI225" s="238">
        <f>IF(N225="nulová",J225,0)</f>
        <v>0</v>
      </c>
      <c r="BJ225" s="17" t="s">
        <v>84</v>
      </c>
      <c r="BK225" s="238">
        <f>ROUND(I225*H225,2)</f>
        <v>0</v>
      </c>
      <c r="BL225" s="17" t="s">
        <v>227</v>
      </c>
      <c r="BM225" s="237" t="s">
        <v>578</v>
      </c>
    </row>
    <row r="226" s="2" customFormat="1" ht="24.15" customHeight="1">
      <c r="A226" s="38"/>
      <c r="B226" s="39"/>
      <c r="C226" s="226" t="s">
        <v>572</v>
      </c>
      <c r="D226" s="226" t="s">
        <v>173</v>
      </c>
      <c r="E226" s="227" t="s">
        <v>2970</v>
      </c>
      <c r="F226" s="228" t="s">
        <v>2971</v>
      </c>
      <c r="G226" s="229" t="s">
        <v>536</v>
      </c>
      <c r="H226" s="230">
        <v>9</v>
      </c>
      <c r="I226" s="231"/>
      <c r="J226" s="232">
        <f>ROUND(I226*H226,2)</f>
        <v>0</v>
      </c>
      <c r="K226" s="228" t="s">
        <v>177</v>
      </c>
      <c r="L226" s="44"/>
      <c r="M226" s="233" t="s">
        <v>1</v>
      </c>
      <c r="N226" s="234" t="s">
        <v>41</v>
      </c>
      <c r="O226" s="91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227</v>
      </c>
      <c r="AT226" s="237" t="s">
        <v>173</v>
      </c>
      <c r="AU226" s="237" t="s">
        <v>84</v>
      </c>
      <c r="AY226" s="17" t="s">
        <v>171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84</v>
      </c>
      <c r="BK226" s="238">
        <f>ROUND(I226*H226,2)</f>
        <v>0</v>
      </c>
      <c r="BL226" s="17" t="s">
        <v>227</v>
      </c>
      <c r="BM226" s="237" t="s">
        <v>582</v>
      </c>
    </row>
    <row r="227" s="2" customFormat="1">
      <c r="A227" s="38"/>
      <c r="B227" s="39"/>
      <c r="C227" s="40"/>
      <c r="D227" s="239" t="s">
        <v>179</v>
      </c>
      <c r="E227" s="40"/>
      <c r="F227" s="240" t="s">
        <v>2972</v>
      </c>
      <c r="G227" s="40"/>
      <c r="H227" s="40"/>
      <c r="I227" s="241"/>
      <c r="J227" s="40"/>
      <c r="K227" s="40"/>
      <c r="L227" s="44"/>
      <c r="M227" s="242"/>
      <c r="N227" s="243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179</v>
      </c>
      <c r="AU227" s="17" t="s">
        <v>84</v>
      </c>
    </row>
    <row r="228" s="2" customFormat="1" ht="16.5" customHeight="1">
      <c r="A228" s="38"/>
      <c r="B228" s="39"/>
      <c r="C228" s="267" t="s">
        <v>375</v>
      </c>
      <c r="D228" s="267" t="s">
        <v>304</v>
      </c>
      <c r="E228" s="268" t="s">
        <v>2973</v>
      </c>
      <c r="F228" s="269" t="s">
        <v>2974</v>
      </c>
      <c r="G228" s="270" t="s">
        <v>536</v>
      </c>
      <c r="H228" s="271">
        <v>9</v>
      </c>
      <c r="I228" s="272"/>
      <c r="J228" s="273">
        <f>ROUND(I228*H228,2)</f>
        <v>0</v>
      </c>
      <c r="K228" s="269" t="s">
        <v>177</v>
      </c>
      <c r="L228" s="274"/>
      <c r="M228" s="275" t="s">
        <v>1</v>
      </c>
      <c r="N228" s="276" t="s">
        <v>41</v>
      </c>
      <c r="O228" s="91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271</v>
      </c>
      <c r="AT228" s="237" t="s">
        <v>304</v>
      </c>
      <c r="AU228" s="237" t="s">
        <v>84</v>
      </c>
      <c r="AY228" s="17" t="s">
        <v>171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84</v>
      </c>
      <c r="BK228" s="238">
        <f>ROUND(I228*H228,2)</f>
        <v>0</v>
      </c>
      <c r="BL228" s="17" t="s">
        <v>227</v>
      </c>
      <c r="BM228" s="237" t="s">
        <v>585</v>
      </c>
    </row>
    <row r="229" s="2" customFormat="1" ht="16.5" customHeight="1">
      <c r="A229" s="38"/>
      <c r="B229" s="39"/>
      <c r="C229" s="226" t="s">
        <v>579</v>
      </c>
      <c r="D229" s="226" t="s">
        <v>173</v>
      </c>
      <c r="E229" s="227" t="s">
        <v>2975</v>
      </c>
      <c r="F229" s="228" t="s">
        <v>2976</v>
      </c>
      <c r="G229" s="229" t="s">
        <v>536</v>
      </c>
      <c r="H229" s="230">
        <v>60</v>
      </c>
      <c r="I229" s="231"/>
      <c r="J229" s="232">
        <f>ROUND(I229*H229,2)</f>
        <v>0</v>
      </c>
      <c r="K229" s="228" t="s">
        <v>177</v>
      </c>
      <c r="L229" s="44"/>
      <c r="M229" s="233" t="s">
        <v>1</v>
      </c>
      <c r="N229" s="234" t="s">
        <v>41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227</v>
      </c>
      <c r="AT229" s="237" t="s">
        <v>173</v>
      </c>
      <c r="AU229" s="237" t="s">
        <v>84</v>
      </c>
      <c r="AY229" s="17" t="s">
        <v>171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84</v>
      </c>
      <c r="BK229" s="238">
        <f>ROUND(I229*H229,2)</f>
        <v>0</v>
      </c>
      <c r="BL229" s="17" t="s">
        <v>227</v>
      </c>
      <c r="BM229" s="237" t="s">
        <v>589</v>
      </c>
    </row>
    <row r="230" s="2" customFormat="1">
      <c r="A230" s="38"/>
      <c r="B230" s="39"/>
      <c r="C230" s="40"/>
      <c r="D230" s="239" t="s">
        <v>179</v>
      </c>
      <c r="E230" s="40"/>
      <c r="F230" s="240" t="s">
        <v>2977</v>
      </c>
      <c r="G230" s="40"/>
      <c r="H230" s="40"/>
      <c r="I230" s="241"/>
      <c r="J230" s="40"/>
      <c r="K230" s="40"/>
      <c r="L230" s="44"/>
      <c r="M230" s="242"/>
      <c r="N230" s="24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179</v>
      </c>
      <c r="AU230" s="17" t="s">
        <v>84</v>
      </c>
    </row>
    <row r="231" s="2" customFormat="1" ht="16.5" customHeight="1">
      <c r="A231" s="38"/>
      <c r="B231" s="39"/>
      <c r="C231" s="267" t="s">
        <v>381</v>
      </c>
      <c r="D231" s="267" t="s">
        <v>304</v>
      </c>
      <c r="E231" s="268" t="s">
        <v>2978</v>
      </c>
      <c r="F231" s="269" t="s">
        <v>2979</v>
      </c>
      <c r="G231" s="270" t="s">
        <v>536</v>
      </c>
      <c r="H231" s="271">
        <v>60</v>
      </c>
      <c r="I231" s="272"/>
      <c r="J231" s="273">
        <f>ROUND(I231*H231,2)</f>
        <v>0</v>
      </c>
      <c r="K231" s="269" t="s">
        <v>177</v>
      </c>
      <c r="L231" s="274"/>
      <c r="M231" s="275" t="s">
        <v>1</v>
      </c>
      <c r="N231" s="276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271</v>
      </c>
      <c r="AT231" s="237" t="s">
        <v>304</v>
      </c>
      <c r="AU231" s="237" t="s">
        <v>84</v>
      </c>
      <c r="AY231" s="17" t="s">
        <v>171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84</v>
      </c>
      <c r="BK231" s="238">
        <f>ROUND(I231*H231,2)</f>
        <v>0</v>
      </c>
      <c r="BL231" s="17" t="s">
        <v>227</v>
      </c>
      <c r="BM231" s="237" t="s">
        <v>592</v>
      </c>
    </row>
    <row r="232" s="2" customFormat="1" ht="21.75" customHeight="1">
      <c r="A232" s="38"/>
      <c r="B232" s="39"/>
      <c r="C232" s="226" t="s">
        <v>586</v>
      </c>
      <c r="D232" s="226" t="s">
        <v>173</v>
      </c>
      <c r="E232" s="227" t="s">
        <v>2980</v>
      </c>
      <c r="F232" s="228" t="s">
        <v>2981</v>
      </c>
      <c r="G232" s="229" t="s">
        <v>536</v>
      </c>
      <c r="H232" s="230">
        <v>88</v>
      </c>
      <c r="I232" s="231"/>
      <c r="J232" s="232">
        <f>ROUND(I232*H232,2)</f>
        <v>0</v>
      </c>
      <c r="K232" s="228" t="s">
        <v>177</v>
      </c>
      <c r="L232" s="44"/>
      <c r="M232" s="233" t="s">
        <v>1</v>
      </c>
      <c r="N232" s="234" t="s">
        <v>41</v>
      </c>
      <c r="O232" s="91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227</v>
      </c>
      <c r="AT232" s="237" t="s">
        <v>173</v>
      </c>
      <c r="AU232" s="237" t="s">
        <v>84</v>
      </c>
      <c r="AY232" s="17" t="s">
        <v>171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84</v>
      </c>
      <c r="BK232" s="238">
        <f>ROUND(I232*H232,2)</f>
        <v>0</v>
      </c>
      <c r="BL232" s="17" t="s">
        <v>227</v>
      </c>
      <c r="BM232" s="237" t="s">
        <v>599</v>
      </c>
    </row>
    <row r="233" s="2" customFormat="1">
      <c r="A233" s="38"/>
      <c r="B233" s="39"/>
      <c r="C233" s="40"/>
      <c r="D233" s="239" t="s">
        <v>179</v>
      </c>
      <c r="E233" s="40"/>
      <c r="F233" s="240" t="s">
        <v>2982</v>
      </c>
      <c r="G233" s="40"/>
      <c r="H233" s="40"/>
      <c r="I233" s="241"/>
      <c r="J233" s="40"/>
      <c r="K233" s="40"/>
      <c r="L233" s="44"/>
      <c r="M233" s="242"/>
      <c r="N233" s="243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179</v>
      </c>
      <c r="AU233" s="17" t="s">
        <v>84</v>
      </c>
    </row>
    <row r="234" s="2" customFormat="1" ht="16.5" customHeight="1">
      <c r="A234" s="38"/>
      <c r="B234" s="39"/>
      <c r="C234" s="267" t="s">
        <v>387</v>
      </c>
      <c r="D234" s="267" t="s">
        <v>304</v>
      </c>
      <c r="E234" s="268" t="s">
        <v>2983</v>
      </c>
      <c r="F234" s="269" t="s">
        <v>2984</v>
      </c>
      <c r="G234" s="270" t="s">
        <v>536</v>
      </c>
      <c r="H234" s="271">
        <v>6</v>
      </c>
      <c r="I234" s="272"/>
      <c r="J234" s="273">
        <f>ROUND(I234*H234,2)</f>
        <v>0</v>
      </c>
      <c r="K234" s="269" t="s">
        <v>177</v>
      </c>
      <c r="L234" s="274"/>
      <c r="M234" s="275" t="s">
        <v>1</v>
      </c>
      <c r="N234" s="276" t="s">
        <v>41</v>
      </c>
      <c r="O234" s="91"/>
      <c r="P234" s="235">
        <f>O234*H234</f>
        <v>0</v>
      </c>
      <c r="Q234" s="235">
        <v>0</v>
      </c>
      <c r="R234" s="235">
        <f>Q234*H234</f>
        <v>0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271</v>
      </c>
      <c r="AT234" s="237" t="s">
        <v>304</v>
      </c>
      <c r="AU234" s="237" t="s">
        <v>84</v>
      </c>
      <c r="AY234" s="17" t="s">
        <v>171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84</v>
      </c>
      <c r="BK234" s="238">
        <f>ROUND(I234*H234,2)</f>
        <v>0</v>
      </c>
      <c r="BL234" s="17" t="s">
        <v>227</v>
      </c>
      <c r="BM234" s="237" t="s">
        <v>602</v>
      </c>
    </row>
    <row r="235" s="2" customFormat="1" ht="37.8" customHeight="1">
      <c r="A235" s="38"/>
      <c r="B235" s="39"/>
      <c r="C235" s="226" t="s">
        <v>596</v>
      </c>
      <c r="D235" s="226" t="s">
        <v>173</v>
      </c>
      <c r="E235" s="227" t="s">
        <v>2985</v>
      </c>
      <c r="F235" s="228" t="s">
        <v>2986</v>
      </c>
      <c r="G235" s="229" t="s">
        <v>486</v>
      </c>
      <c r="H235" s="230">
        <v>60</v>
      </c>
      <c r="I235" s="231"/>
      <c r="J235" s="232">
        <f>ROUND(I235*H235,2)</f>
        <v>0</v>
      </c>
      <c r="K235" s="228" t="s">
        <v>177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227</v>
      </c>
      <c r="AT235" s="237" t="s">
        <v>173</v>
      </c>
      <c r="AU235" s="237" t="s">
        <v>84</v>
      </c>
      <c r="AY235" s="17" t="s">
        <v>171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84</v>
      </c>
      <c r="BK235" s="238">
        <f>ROUND(I235*H235,2)</f>
        <v>0</v>
      </c>
      <c r="BL235" s="17" t="s">
        <v>227</v>
      </c>
      <c r="BM235" s="237" t="s">
        <v>607</v>
      </c>
    </row>
    <row r="236" s="2" customFormat="1">
      <c r="A236" s="38"/>
      <c r="B236" s="39"/>
      <c r="C236" s="40"/>
      <c r="D236" s="239" t="s">
        <v>179</v>
      </c>
      <c r="E236" s="40"/>
      <c r="F236" s="240" t="s">
        <v>2987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179</v>
      </c>
      <c r="AU236" s="17" t="s">
        <v>84</v>
      </c>
    </row>
    <row r="237" s="2" customFormat="1" ht="16.5" customHeight="1">
      <c r="A237" s="38"/>
      <c r="B237" s="39"/>
      <c r="C237" s="267" t="s">
        <v>391</v>
      </c>
      <c r="D237" s="267" t="s">
        <v>304</v>
      </c>
      <c r="E237" s="268" t="s">
        <v>2988</v>
      </c>
      <c r="F237" s="269" t="s">
        <v>2989</v>
      </c>
      <c r="G237" s="270" t="s">
        <v>1665</v>
      </c>
      <c r="H237" s="271">
        <v>38</v>
      </c>
      <c r="I237" s="272"/>
      <c r="J237" s="273">
        <f>ROUND(I237*H237,2)</f>
        <v>0</v>
      </c>
      <c r="K237" s="269" t="s">
        <v>177</v>
      </c>
      <c r="L237" s="274"/>
      <c r="M237" s="275" t="s">
        <v>1</v>
      </c>
      <c r="N237" s="276" t="s">
        <v>41</v>
      </c>
      <c r="O237" s="91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271</v>
      </c>
      <c r="AT237" s="237" t="s">
        <v>304</v>
      </c>
      <c r="AU237" s="237" t="s">
        <v>84</v>
      </c>
      <c r="AY237" s="17" t="s">
        <v>171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84</v>
      </c>
      <c r="BK237" s="238">
        <f>ROUND(I237*H237,2)</f>
        <v>0</v>
      </c>
      <c r="BL237" s="17" t="s">
        <v>227</v>
      </c>
      <c r="BM237" s="237" t="s">
        <v>613</v>
      </c>
    </row>
    <row r="238" s="2" customFormat="1" ht="24.15" customHeight="1">
      <c r="A238" s="38"/>
      <c r="B238" s="39"/>
      <c r="C238" s="226" t="s">
        <v>604</v>
      </c>
      <c r="D238" s="226" t="s">
        <v>173</v>
      </c>
      <c r="E238" s="227" t="s">
        <v>2990</v>
      </c>
      <c r="F238" s="228" t="s">
        <v>2991</v>
      </c>
      <c r="G238" s="229" t="s">
        <v>536</v>
      </c>
      <c r="H238" s="230">
        <v>6</v>
      </c>
      <c r="I238" s="231"/>
      <c r="J238" s="232">
        <f>ROUND(I238*H238,2)</f>
        <v>0</v>
      </c>
      <c r="K238" s="228" t="s">
        <v>177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227</v>
      </c>
      <c r="AT238" s="237" t="s">
        <v>173</v>
      </c>
      <c r="AU238" s="237" t="s">
        <v>84</v>
      </c>
      <c r="AY238" s="17" t="s">
        <v>171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84</v>
      </c>
      <c r="BK238" s="238">
        <f>ROUND(I238*H238,2)</f>
        <v>0</v>
      </c>
      <c r="BL238" s="17" t="s">
        <v>227</v>
      </c>
      <c r="BM238" s="237" t="s">
        <v>619</v>
      </c>
    </row>
    <row r="239" s="2" customFormat="1">
      <c r="A239" s="38"/>
      <c r="B239" s="39"/>
      <c r="C239" s="40"/>
      <c r="D239" s="239" t="s">
        <v>179</v>
      </c>
      <c r="E239" s="40"/>
      <c r="F239" s="240" t="s">
        <v>2992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179</v>
      </c>
      <c r="AU239" s="17" t="s">
        <v>84</v>
      </c>
    </row>
    <row r="240" s="2" customFormat="1" ht="16.5" customHeight="1">
      <c r="A240" s="38"/>
      <c r="B240" s="39"/>
      <c r="C240" s="267" t="s">
        <v>396</v>
      </c>
      <c r="D240" s="267" t="s">
        <v>304</v>
      </c>
      <c r="E240" s="268" t="s">
        <v>2993</v>
      </c>
      <c r="F240" s="269" t="s">
        <v>2994</v>
      </c>
      <c r="G240" s="270" t="s">
        <v>779</v>
      </c>
      <c r="H240" s="271">
        <v>6</v>
      </c>
      <c r="I240" s="272"/>
      <c r="J240" s="273">
        <f>ROUND(I240*H240,2)</f>
        <v>0</v>
      </c>
      <c r="K240" s="269" t="s">
        <v>1</v>
      </c>
      <c r="L240" s="274"/>
      <c r="M240" s="275" t="s">
        <v>1</v>
      </c>
      <c r="N240" s="276" t="s">
        <v>41</v>
      </c>
      <c r="O240" s="91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271</v>
      </c>
      <c r="AT240" s="237" t="s">
        <v>304</v>
      </c>
      <c r="AU240" s="237" t="s">
        <v>84</v>
      </c>
      <c r="AY240" s="17" t="s">
        <v>171</v>
      </c>
      <c r="BE240" s="238">
        <f>IF(N240="základní",J240,0)</f>
        <v>0</v>
      </c>
      <c r="BF240" s="238">
        <f>IF(N240="snížená",J240,0)</f>
        <v>0</v>
      </c>
      <c r="BG240" s="238">
        <f>IF(N240="zákl. přenesená",J240,0)</f>
        <v>0</v>
      </c>
      <c r="BH240" s="238">
        <f>IF(N240="sníž. přenesená",J240,0)</f>
        <v>0</v>
      </c>
      <c r="BI240" s="238">
        <f>IF(N240="nulová",J240,0)</f>
        <v>0</v>
      </c>
      <c r="BJ240" s="17" t="s">
        <v>84</v>
      </c>
      <c r="BK240" s="238">
        <f>ROUND(I240*H240,2)</f>
        <v>0</v>
      </c>
      <c r="BL240" s="17" t="s">
        <v>227</v>
      </c>
      <c r="BM240" s="237" t="s">
        <v>627</v>
      </c>
    </row>
    <row r="241" s="2" customFormat="1" ht="24.15" customHeight="1">
      <c r="A241" s="38"/>
      <c r="B241" s="39"/>
      <c r="C241" s="226" t="s">
        <v>616</v>
      </c>
      <c r="D241" s="226" t="s">
        <v>173</v>
      </c>
      <c r="E241" s="227" t="s">
        <v>2995</v>
      </c>
      <c r="F241" s="228" t="s">
        <v>2996</v>
      </c>
      <c r="G241" s="229" t="s">
        <v>536</v>
      </c>
      <c r="H241" s="230">
        <v>6</v>
      </c>
      <c r="I241" s="231"/>
      <c r="J241" s="232">
        <f>ROUND(I241*H241,2)</f>
        <v>0</v>
      </c>
      <c r="K241" s="228" t="s">
        <v>177</v>
      </c>
      <c r="L241" s="44"/>
      <c r="M241" s="233" t="s">
        <v>1</v>
      </c>
      <c r="N241" s="234" t="s">
        <v>41</v>
      </c>
      <c r="O241" s="91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227</v>
      </c>
      <c r="AT241" s="237" t="s">
        <v>173</v>
      </c>
      <c r="AU241" s="237" t="s">
        <v>84</v>
      </c>
      <c r="AY241" s="17" t="s">
        <v>171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84</v>
      </c>
      <c r="BK241" s="238">
        <f>ROUND(I241*H241,2)</f>
        <v>0</v>
      </c>
      <c r="BL241" s="17" t="s">
        <v>227</v>
      </c>
      <c r="BM241" s="237" t="s">
        <v>633</v>
      </c>
    </row>
    <row r="242" s="2" customFormat="1">
      <c r="A242" s="38"/>
      <c r="B242" s="39"/>
      <c r="C242" s="40"/>
      <c r="D242" s="239" t="s">
        <v>179</v>
      </c>
      <c r="E242" s="40"/>
      <c r="F242" s="240" t="s">
        <v>2997</v>
      </c>
      <c r="G242" s="40"/>
      <c r="H242" s="40"/>
      <c r="I242" s="241"/>
      <c r="J242" s="40"/>
      <c r="K242" s="40"/>
      <c r="L242" s="44"/>
      <c r="M242" s="242"/>
      <c r="N242" s="243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179</v>
      </c>
      <c r="AU242" s="17" t="s">
        <v>84</v>
      </c>
    </row>
    <row r="243" s="2" customFormat="1" ht="21.75" customHeight="1">
      <c r="A243" s="38"/>
      <c r="B243" s="39"/>
      <c r="C243" s="267" t="s">
        <v>400</v>
      </c>
      <c r="D243" s="267" t="s">
        <v>304</v>
      </c>
      <c r="E243" s="268" t="s">
        <v>2998</v>
      </c>
      <c r="F243" s="269" t="s">
        <v>2999</v>
      </c>
      <c r="G243" s="270" t="s">
        <v>536</v>
      </c>
      <c r="H243" s="271">
        <v>6</v>
      </c>
      <c r="I243" s="272"/>
      <c r="J243" s="273">
        <f>ROUND(I243*H243,2)</f>
        <v>0</v>
      </c>
      <c r="K243" s="269" t="s">
        <v>177</v>
      </c>
      <c r="L243" s="274"/>
      <c r="M243" s="275" t="s">
        <v>1</v>
      </c>
      <c r="N243" s="276" t="s">
        <v>41</v>
      </c>
      <c r="O243" s="91"/>
      <c r="P243" s="235">
        <f>O243*H243</f>
        <v>0</v>
      </c>
      <c r="Q243" s="235">
        <v>0</v>
      </c>
      <c r="R243" s="235">
        <f>Q243*H243</f>
        <v>0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271</v>
      </c>
      <c r="AT243" s="237" t="s">
        <v>304</v>
      </c>
      <c r="AU243" s="237" t="s">
        <v>84</v>
      </c>
      <c r="AY243" s="17" t="s">
        <v>171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84</v>
      </c>
      <c r="BK243" s="238">
        <f>ROUND(I243*H243,2)</f>
        <v>0</v>
      </c>
      <c r="BL243" s="17" t="s">
        <v>227</v>
      </c>
      <c r="BM243" s="237" t="s">
        <v>637</v>
      </c>
    </row>
    <row r="244" s="2" customFormat="1" ht="16.5" customHeight="1">
      <c r="A244" s="38"/>
      <c r="B244" s="39"/>
      <c r="C244" s="267" t="s">
        <v>630</v>
      </c>
      <c r="D244" s="267" t="s">
        <v>304</v>
      </c>
      <c r="E244" s="268" t="s">
        <v>3000</v>
      </c>
      <c r="F244" s="269" t="s">
        <v>3001</v>
      </c>
      <c r="G244" s="270" t="s">
        <v>536</v>
      </c>
      <c r="H244" s="271">
        <v>12</v>
      </c>
      <c r="I244" s="272"/>
      <c r="J244" s="273">
        <f>ROUND(I244*H244,2)</f>
        <v>0</v>
      </c>
      <c r="K244" s="269" t="s">
        <v>177</v>
      </c>
      <c r="L244" s="274"/>
      <c r="M244" s="275" t="s">
        <v>1</v>
      </c>
      <c r="N244" s="276" t="s">
        <v>41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271</v>
      </c>
      <c r="AT244" s="237" t="s">
        <v>304</v>
      </c>
      <c r="AU244" s="237" t="s">
        <v>84</v>
      </c>
      <c r="AY244" s="17" t="s">
        <v>171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84</v>
      </c>
      <c r="BK244" s="238">
        <f>ROUND(I244*H244,2)</f>
        <v>0</v>
      </c>
      <c r="BL244" s="17" t="s">
        <v>227</v>
      </c>
      <c r="BM244" s="237" t="s">
        <v>642</v>
      </c>
    </row>
    <row r="245" s="2" customFormat="1" ht="24.15" customHeight="1">
      <c r="A245" s="38"/>
      <c r="B245" s="39"/>
      <c r="C245" s="226" t="s">
        <v>407</v>
      </c>
      <c r="D245" s="226" t="s">
        <v>173</v>
      </c>
      <c r="E245" s="227" t="s">
        <v>3002</v>
      </c>
      <c r="F245" s="228" t="s">
        <v>3003</v>
      </c>
      <c r="G245" s="229" t="s">
        <v>486</v>
      </c>
      <c r="H245" s="230">
        <v>210</v>
      </c>
      <c r="I245" s="231"/>
      <c r="J245" s="232">
        <f>ROUND(I245*H245,2)</f>
        <v>0</v>
      </c>
      <c r="K245" s="228" t="s">
        <v>177</v>
      </c>
      <c r="L245" s="44"/>
      <c r="M245" s="233" t="s">
        <v>1</v>
      </c>
      <c r="N245" s="234" t="s">
        <v>41</v>
      </c>
      <c r="O245" s="91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227</v>
      </c>
      <c r="AT245" s="237" t="s">
        <v>173</v>
      </c>
      <c r="AU245" s="237" t="s">
        <v>84</v>
      </c>
      <c r="AY245" s="17" t="s">
        <v>171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84</v>
      </c>
      <c r="BK245" s="238">
        <f>ROUND(I245*H245,2)</f>
        <v>0</v>
      </c>
      <c r="BL245" s="17" t="s">
        <v>227</v>
      </c>
      <c r="BM245" s="237" t="s">
        <v>646</v>
      </c>
    </row>
    <row r="246" s="2" customFormat="1">
      <c r="A246" s="38"/>
      <c r="B246" s="39"/>
      <c r="C246" s="40"/>
      <c r="D246" s="239" t="s">
        <v>179</v>
      </c>
      <c r="E246" s="40"/>
      <c r="F246" s="240" t="s">
        <v>3004</v>
      </c>
      <c r="G246" s="40"/>
      <c r="H246" s="40"/>
      <c r="I246" s="241"/>
      <c r="J246" s="40"/>
      <c r="K246" s="40"/>
      <c r="L246" s="44"/>
      <c r="M246" s="242"/>
      <c r="N246" s="243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179</v>
      </c>
      <c r="AU246" s="17" t="s">
        <v>84</v>
      </c>
    </row>
    <row r="247" s="2" customFormat="1" ht="16.5" customHeight="1">
      <c r="A247" s="38"/>
      <c r="B247" s="39"/>
      <c r="C247" s="267" t="s">
        <v>639</v>
      </c>
      <c r="D247" s="267" t="s">
        <v>304</v>
      </c>
      <c r="E247" s="268" t="s">
        <v>3005</v>
      </c>
      <c r="F247" s="269" t="s">
        <v>3006</v>
      </c>
      <c r="G247" s="270" t="s">
        <v>1665</v>
      </c>
      <c r="H247" s="271">
        <v>29</v>
      </c>
      <c r="I247" s="272"/>
      <c r="J247" s="273">
        <f>ROUND(I247*H247,2)</f>
        <v>0</v>
      </c>
      <c r="K247" s="269" t="s">
        <v>177</v>
      </c>
      <c r="L247" s="274"/>
      <c r="M247" s="275" t="s">
        <v>1</v>
      </c>
      <c r="N247" s="276" t="s">
        <v>41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271</v>
      </c>
      <c r="AT247" s="237" t="s">
        <v>304</v>
      </c>
      <c r="AU247" s="237" t="s">
        <v>84</v>
      </c>
      <c r="AY247" s="17" t="s">
        <v>171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84</v>
      </c>
      <c r="BK247" s="238">
        <f>ROUND(I247*H247,2)</f>
        <v>0</v>
      </c>
      <c r="BL247" s="17" t="s">
        <v>227</v>
      </c>
      <c r="BM247" s="237" t="s">
        <v>651</v>
      </c>
    </row>
    <row r="248" s="2" customFormat="1" ht="16.5" customHeight="1">
      <c r="A248" s="38"/>
      <c r="B248" s="39"/>
      <c r="C248" s="226" t="s">
        <v>412</v>
      </c>
      <c r="D248" s="226" t="s">
        <v>173</v>
      </c>
      <c r="E248" s="227" t="s">
        <v>3007</v>
      </c>
      <c r="F248" s="228" t="s">
        <v>3008</v>
      </c>
      <c r="G248" s="229" t="s">
        <v>536</v>
      </c>
      <c r="H248" s="230">
        <v>6</v>
      </c>
      <c r="I248" s="231"/>
      <c r="J248" s="232">
        <f>ROUND(I248*H248,2)</f>
        <v>0</v>
      </c>
      <c r="K248" s="228" t="s">
        <v>177</v>
      </c>
      <c r="L248" s="44"/>
      <c r="M248" s="233" t="s">
        <v>1</v>
      </c>
      <c r="N248" s="234" t="s">
        <v>41</v>
      </c>
      <c r="O248" s="91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227</v>
      </c>
      <c r="AT248" s="237" t="s">
        <v>173</v>
      </c>
      <c r="AU248" s="237" t="s">
        <v>84</v>
      </c>
      <c r="AY248" s="17" t="s">
        <v>171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84</v>
      </c>
      <c r="BK248" s="238">
        <f>ROUND(I248*H248,2)</f>
        <v>0</v>
      </c>
      <c r="BL248" s="17" t="s">
        <v>227</v>
      </c>
      <c r="BM248" s="237" t="s">
        <v>670</v>
      </c>
    </row>
    <row r="249" s="2" customFormat="1">
      <c r="A249" s="38"/>
      <c r="B249" s="39"/>
      <c r="C249" s="40"/>
      <c r="D249" s="239" t="s">
        <v>179</v>
      </c>
      <c r="E249" s="40"/>
      <c r="F249" s="240" t="s">
        <v>3009</v>
      </c>
      <c r="G249" s="40"/>
      <c r="H249" s="40"/>
      <c r="I249" s="241"/>
      <c r="J249" s="40"/>
      <c r="K249" s="40"/>
      <c r="L249" s="44"/>
      <c r="M249" s="242"/>
      <c r="N249" s="243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179</v>
      </c>
      <c r="AU249" s="17" t="s">
        <v>84</v>
      </c>
    </row>
    <row r="250" s="2" customFormat="1" ht="16.5" customHeight="1">
      <c r="A250" s="38"/>
      <c r="B250" s="39"/>
      <c r="C250" s="267" t="s">
        <v>648</v>
      </c>
      <c r="D250" s="267" t="s">
        <v>304</v>
      </c>
      <c r="E250" s="268" t="s">
        <v>3010</v>
      </c>
      <c r="F250" s="269" t="s">
        <v>3011</v>
      </c>
      <c r="G250" s="270" t="s">
        <v>536</v>
      </c>
      <c r="H250" s="271">
        <v>6</v>
      </c>
      <c r="I250" s="272"/>
      <c r="J250" s="273">
        <f>ROUND(I250*H250,2)</f>
        <v>0</v>
      </c>
      <c r="K250" s="269" t="s">
        <v>177</v>
      </c>
      <c r="L250" s="274"/>
      <c r="M250" s="275" t="s">
        <v>1</v>
      </c>
      <c r="N250" s="276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271</v>
      </c>
      <c r="AT250" s="237" t="s">
        <v>304</v>
      </c>
      <c r="AU250" s="237" t="s">
        <v>84</v>
      </c>
      <c r="AY250" s="17" t="s">
        <v>171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84</v>
      </c>
      <c r="BK250" s="238">
        <f>ROUND(I250*H250,2)</f>
        <v>0</v>
      </c>
      <c r="BL250" s="17" t="s">
        <v>227</v>
      </c>
      <c r="BM250" s="237" t="s">
        <v>678</v>
      </c>
    </row>
    <row r="251" s="2" customFormat="1" ht="24.15" customHeight="1">
      <c r="A251" s="38"/>
      <c r="B251" s="39"/>
      <c r="C251" s="267" t="s">
        <v>418</v>
      </c>
      <c r="D251" s="267" t="s">
        <v>304</v>
      </c>
      <c r="E251" s="268" t="s">
        <v>3012</v>
      </c>
      <c r="F251" s="269" t="s">
        <v>3013</v>
      </c>
      <c r="G251" s="270" t="s">
        <v>536</v>
      </c>
      <c r="H251" s="271">
        <v>6</v>
      </c>
      <c r="I251" s="272"/>
      <c r="J251" s="273">
        <f>ROUND(I251*H251,2)</f>
        <v>0</v>
      </c>
      <c r="K251" s="269" t="s">
        <v>177</v>
      </c>
      <c r="L251" s="274"/>
      <c r="M251" s="275" t="s">
        <v>1</v>
      </c>
      <c r="N251" s="276" t="s">
        <v>41</v>
      </c>
      <c r="O251" s="91"/>
      <c r="P251" s="235">
        <f>O251*H251</f>
        <v>0</v>
      </c>
      <c r="Q251" s="235">
        <v>0</v>
      </c>
      <c r="R251" s="235">
        <f>Q251*H251</f>
        <v>0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271</v>
      </c>
      <c r="AT251" s="237" t="s">
        <v>304</v>
      </c>
      <c r="AU251" s="237" t="s">
        <v>84</v>
      </c>
      <c r="AY251" s="17" t="s">
        <v>171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84</v>
      </c>
      <c r="BK251" s="238">
        <f>ROUND(I251*H251,2)</f>
        <v>0</v>
      </c>
      <c r="BL251" s="17" t="s">
        <v>227</v>
      </c>
      <c r="BM251" s="237" t="s">
        <v>683</v>
      </c>
    </row>
    <row r="252" s="2" customFormat="1" ht="16.5" customHeight="1">
      <c r="A252" s="38"/>
      <c r="B252" s="39"/>
      <c r="C252" s="267" t="s">
        <v>675</v>
      </c>
      <c r="D252" s="267" t="s">
        <v>304</v>
      </c>
      <c r="E252" s="268" t="s">
        <v>3014</v>
      </c>
      <c r="F252" s="269" t="s">
        <v>3015</v>
      </c>
      <c r="G252" s="270" t="s">
        <v>536</v>
      </c>
      <c r="H252" s="271">
        <v>12</v>
      </c>
      <c r="I252" s="272"/>
      <c r="J252" s="273">
        <f>ROUND(I252*H252,2)</f>
        <v>0</v>
      </c>
      <c r="K252" s="269" t="s">
        <v>177</v>
      </c>
      <c r="L252" s="274"/>
      <c r="M252" s="275" t="s">
        <v>1</v>
      </c>
      <c r="N252" s="276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271</v>
      </c>
      <c r="AT252" s="237" t="s">
        <v>304</v>
      </c>
      <c r="AU252" s="237" t="s">
        <v>84</v>
      </c>
      <c r="AY252" s="17" t="s">
        <v>171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84</v>
      </c>
      <c r="BK252" s="238">
        <f>ROUND(I252*H252,2)</f>
        <v>0</v>
      </c>
      <c r="BL252" s="17" t="s">
        <v>227</v>
      </c>
      <c r="BM252" s="237" t="s">
        <v>688</v>
      </c>
    </row>
    <row r="253" s="2" customFormat="1" ht="16.5" customHeight="1">
      <c r="A253" s="38"/>
      <c r="B253" s="39"/>
      <c r="C253" s="267" t="s">
        <v>422</v>
      </c>
      <c r="D253" s="267" t="s">
        <v>304</v>
      </c>
      <c r="E253" s="268" t="s">
        <v>3016</v>
      </c>
      <c r="F253" s="269" t="s">
        <v>3017</v>
      </c>
      <c r="G253" s="270" t="s">
        <v>779</v>
      </c>
      <c r="H253" s="271">
        <v>70</v>
      </c>
      <c r="I253" s="272"/>
      <c r="J253" s="273">
        <f>ROUND(I253*H253,2)</f>
        <v>0</v>
      </c>
      <c r="K253" s="269" t="s">
        <v>1</v>
      </c>
      <c r="L253" s="274"/>
      <c r="M253" s="275" t="s">
        <v>1</v>
      </c>
      <c r="N253" s="276" t="s">
        <v>41</v>
      </c>
      <c r="O253" s="91"/>
      <c r="P253" s="235">
        <f>O253*H253</f>
        <v>0</v>
      </c>
      <c r="Q253" s="235">
        <v>0</v>
      </c>
      <c r="R253" s="235">
        <f>Q253*H253</f>
        <v>0</v>
      </c>
      <c r="S253" s="235">
        <v>0</v>
      </c>
      <c r="T253" s="236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7" t="s">
        <v>271</v>
      </c>
      <c r="AT253" s="237" t="s">
        <v>304</v>
      </c>
      <c r="AU253" s="237" t="s">
        <v>84</v>
      </c>
      <c r="AY253" s="17" t="s">
        <v>171</v>
      </c>
      <c r="BE253" s="238">
        <f>IF(N253="základní",J253,0)</f>
        <v>0</v>
      </c>
      <c r="BF253" s="238">
        <f>IF(N253="snížená",J253,0)</f>
        <v>0</v>
      </c>
      <c r="BG253" s="238">
        <f>IF(N253="zákl. přenesená",J253,0)</f>
        <v>0</v>
      </c>
      <c r="BH253" s="238">
        <f>IF(N253="sníž. přenesená",J253,0)</f>
        <v>0</v>
      </c>
      <c r="BI253" s="238">
        <f>IF(N253="nulová",J253,0)</f>
        <v>0</v>
      </c>
      <c r="BJ253" s="17" t="s">
        <v>84</v>
      </c>
      <c r="BK253" s="238">
        <f>ROUND(I253*H253,2)</f>
        <v>0</v>
      </c>
      <c r="BL253" s="17" t="s">
        <v>227</v>
      </c>
      <c r="BM253" s="237" t="s">
        <v>702</v>
      </c>
    </row>
    <row r="254" s="2" customFormat="1" ht="16.5" customHeight="1">
      <c r="A254" s="38"/>
      <c r="B254" s="39"/>
      <c r="C254" s="267" t="s">
        <v>685</v>
      </c>
      <c r="D254" s="267" t="s">
        <v>304</v>
      </c>
      <c r="E254" s="268" t="s">
        <v>3018</v>
      </c>
      <c r="F254" s="269" t="s">
        <v>3019</v>
      </c>
      <c r="G254" s="270" t="s">
        <v>2806</v>
      </c>
      <c r="H254" s="271">
        <v>30</v>
      </c>
      <c r="I254" s="272"/>
      <c r="J254" s="273">
        <f>ROUND(I254*H254,2)</f>
        <v>0</v>
      </c>
      <c r="K254" s="269" t="s">
        <v>1</v>
      </c>
      <c r="L254" s="274"/>
      <c r="M254" s="275" t="s">
        <v>1</v>
      </c>
      <c r="N254" s="276" t="s">
        <v>41</v>
      </c>
      <c r="O254" s="91"/>
      <c r="P254" s="235">
        <f>O254*H254</f>
        <v>0</v>
      </c>
      <c r="Q254" s="235">
        <v>0</v>
      </c>
      <c r="R254" s="235">
        <f>Q254*H254</f>
        <v>0</v>
      </c>
      <c r="S254" s="235">
        <v>0</v>
      </c>
      <c r="T254" s="23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7" t="s">
        <v>271</v>
      </c>
      <c r="AT254" s="237" t="s">
        <v>304</v>
      </c>
      <c r="AU254" s="237" t="s">
        <v>84</v>
      </c>
      <c r="AY254" s="17" t="s">
        <v>171</v>
      </c>
      <c r="BE254" s="238">
        <f>IF(N254="základní",J254,0)</f>
        <v>0</v>
      </c>
      <c r="BF254" s="238">
        <f>IF(N254="snížená",J254,0)</f>
        <v>0</v>
      </c>
      <c r="BG254" s="238">
        <f>IF(N254="zákl. přenesená",J254,0)</f>
        <v>0</v>
      </c>
      <c r="BH254" s="238">
        <f>IF(N254="sníž. přenesená",J254,0)</f>
        <v>0</v>
      </c>
      <c r="BI254" s="238">
        <f>IF(N254="nulová",J254,0)</f>
        <v>0</v>
      </c>
      <c r="BJ254" s="17" t="s">
        <v>84</v>
      </c>
      <c r="BK254" s="238">
        <f>ROUND(I254*H254,2)</f>
        <v>0</v>
      </c>
      <c r="BL254" s="17" t="s">
        <v>227</v>
      </c>
      <c r="BM254" s="237" t="s">
        <v>709</v>
      </c>
    </row>
    <row r="255" s="2" customFormat="1" ht="16.5" customHeight="1">
      <c r="A255" s="38"/>
      <c r="B255" s="39"/>
      <c r="C255" s="267" t="s">
        <v>428</v>
      </c>
      <c r="D255" s="267" t="s">
        <v>304</v>
      </c>
      <c r="E255" s="268" t="s">
        <v>3020</v>
      </c>
      <c r="F255" s="269" t="s">
        <v>3021</v>
      </c>
      <c r="G255" s="270" t="s">
        <v>779</v>
      </c>
      <c r="H255" s="271">
        <v>60</v>
      </c>
      <c r="I255" s="272"/>
      <c r="J255" s="273">
        <f>ROUND(I255*H255,2)</f>
        <v>0</v>
      </c>
      <c r="K255" s="269" t="s">
        <v>1</v>
      </c>
      <c r="L255" s="274"/>
      <c r="M255" s="275" t="s">
        <v>1</v>
      </c>
      <c r="N255" s="276" t="s">
        <v>41</v>
      </c>
      <c r="O255" s="91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271</v>
      </c>
      <c r="AT255" s="237" t="s">
        <v>304</v>
      </c>
      <c r="AU255" s="237" t="s">
        <v>84</v>
      </c>
      <c r="AY255" s="17" t="s">
        <v>171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84</v>
      </c>
      <c r="BK255" s="238">
        <f>ROUND(I255*H255,2)</f>
        <v>0</v>
      </c>
      <c r="BL255" s="17" t="s">
        <v>227</v>
      </c>
      <c r="BM255" s="237" t="s">
        <v>715</v>
      </c>
    </row>
    <row r="256" s="2" customFormat="1" ht="16.5" customHeight="1">
      <c r="A256" s="38"/>
      <c r="B256" s="39"/>
      <c r="C256" s="226" t="s">
        <v>706</v>
      </c>
      <c r="D256" s="226" t="s">
        <v>173</v>
      </c>
      <c r="E256" s="227" t="s">
        <v>3022</v>
      </c>
      <c r="F256" s="228" t="s">
        <v>2593</v>
      </c>
      <c r="G256" s="229" t="s">
        <v>269</v>
      </c>
      <c r="H256" s="230">
        <v>1</v>
      </c>
      <c r="I256" s="231"/>
      <c r="J256" s="232">
        <f>ROUND(I256*H256,2)</f>
        <v>0</v>
      </c>
      <c r="K256" s="228" t="s">
        <v>1</v>
      </c>
      <c r="L256" s="44"/>
      <c r="M256" s="233" t="s">
        <v>1</v>
      </c>
      <c r="N256" s="234" t="s">
        <v>41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227</v>
      </c>
      <c r="AT256" s="237" t="s">
        <v>173</v>
      </c>
      <c r="AU256" s="237" t="s">
        <v>84</v>
      </c>
      <c r="AY256" s="17" t="s">
        <v>171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84</v>
      </c>
      <c r="BK256" s="238">
        <f>ROUND(I256*H256,2)</f>
        <v>0</v>
      </c>
      <c r="BL256" s="17" t="s">
        <v>227</v>
      </c>
      <c r="BM256" s="237" t="s">
        <v>721</v>
      </c>
    </row>
    <row r="257" s="2" customFormat="1" ht="37.8" customHeight="1">
      <c r="A257" s="38"/>
      <c r="B257" s="39"/>
      <c r="C257" s="226" t="s">
        <v>434</v>
      </c>
      <c r="D257" s="226" t="s">
        <v>173</v>
      </c>
      <c r="E257" s="227" t="s">
        <v>3023</v>
      </c>
      <c r="F257" s="228" t="s">
        <v>3024</v>
      </c>
      <c r="G257" s="229" t="s">
        <v>269</v>
      </c>
      <c r="H257" s="230">
        <v>1</v>
      </c>
      <c r="I257" s="231"/>
      <c r="J257" s="232">
        <f>ROUND(I257*H257,2)</f>
        <v>0</v>
      </c>
      <c r="K257" s="228" t="s">
        <v>1</v>
      </c>
      <c r="L257" s="44"/>
      <c r="M257" s="233" t="s">
        <v>1</v>
      </c>
      <c r="N257" s="234" t="s">
        <v>41</v>
      </c>
      <c r="O257" s="91"/>
      <c r="P257" s="235">
        <f>O257*H257</f>
        <v>0</v>
      </c>
      <c r="Q257" s="235">
        <v>0</v>
      </c>
      <c r="R257" s="235">
        <f>Q257*H257</f>
        <v>0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227</v>
      </c>
      <c r="AT257" s="237" t="s">
        <v>173</v>
      </c>
      <c r="AU257" s="237" t="s">
        <v>84</v>
      </c>
      <c r="AY257" s="17" t="s">
        <v>171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84</v>
      </c>
      <c r="BK257" s="238">
        <f>ROUND(I257*H257,2)</f>
        <v>0</v>
      </c>
      <c r="BL257" s="17" t="s">
        <v>227</v>
      </c>
      <c r="BM257" s="237" t="s">
        <v>726</v>
      </c>
    </row>
    <row r="258" s="2" customFormat="1" ht="24.15" customHeight="1">
      <c r="A258" s="38"/>
      <c r="B258" s="39"/>
      <c r="C258" s="226" t="s">
        <v>718</v>
      </c>
      <c r="D258" s="226" t="s">
        <v>173</v>
      </c>
      <c r="E258" s="227" t="s">
        <v>3025</v>
      </c>
      <c r="F258" s="228" t="s">
        <v>3026</v>
      </c>
      <c r="G258" s="229" t="s">
        <v>536</v>
      </c>
      <c r="H258" s="230">
        <v>6</v>
      </c>
      <c r="I258" s="231"/>
      <c r="J258" s="232">
        <f>ROUND(I258*H258,2)</f>
        <v>0</v>
      </c>
      <c r="K258" s="228" t="s">
        <v>177</v>
      </c>
      <c r="L258" s="44"/>
      <c r="M258" s="233" t="s">
        <v>1</v>
      </c>
      <c r="N258" s="234" t="s">
        <v>41</v>
      </c>
      <c r="O258" s="91"/>
      <c r="P258" s="235">
        <f>O258*H258</f>
        <v>0</v>
      </c>
      <c r="Q258" s="235">
        <v>0</v>
      </c>
      <c r="R258" s="235">
        <f>Q258*H258</f>
        <v>0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227</v>
      </c>
      <c r="AT258" s="237" t="s">
        <v>173</v>
      </c>
      <c r="AU258" s="237" t="s">
        <v>84</v>
      </c>
      <c r="AY258" s="17" t="s">
        <v>171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84</v>
      </c>
      <c r="BK258" s="238">
        <f>ROUND(I258*H258,2)</f>
        <v>0</v>
      </c>
      <c r="BL258" s="17" t="s">
        <v>227</v>
      </c>
      <c r="BM258" s="237" t="s">
        <v>734</v>
      </c>
    </row>
    <row r="259" s="2" customFormat="1">
      <c r="A259" s="38"/>
      <c r="B259" s="39"/>
      <c r="C259" s="40"/>
      <c r="D259" s="239" t="s">
        <v>179</v>
      </c>
      <c r="E259" s="40"/>
      <c r="F259" s="240" t="s">
        <v>3027</v>
      </c>
      <c r="G259" s="40"/>
      <c r="H259" s="40"/>
      <c r="I259" s="241"/>
      <c r="J259" s="40"/>
      <c r="K259" s="40"/>
      <c r="L259" s="44"/>
      <c r="M259" s="242"/>
      <c r="N259" s="243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179</v>
      </c>
      <c r="AU259" s="17" t="s">
        <v>84</v>
      </c>
    </row>
    <row r="260" s="2" customFormat="1" ht="16.5" customHeight="1">
      <c r="A260" s="38"/>
      <c r="B260" s="39"/>
      <c r="C260" s="226" t="s">
        <v>439</v>
      </c>
      <c r="D260" s="226" t="s">
        <v>173</v>
      </c>
      <c r="E260" s="227" t="s">
        <v>3028</v>
      </c>
      <c r="F260" s="228" t="s">
        <v>3029</v>
      </c>
      <c r="G260" s="229" t="s">
        <v>3030</v>
      </c>
      <c r="H260" s="230">
        <v>1</v>
      </c>
      <c r="I260" s="231"/>
      <c r="J260" s="232">
        <f>ROUND(I260*H260,2)</f>
        <v>0</v>
      </c>
      <c r="K260" s="228" t="s">
        <v>177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227</v>
      </c>
      <c r="AT260" s="237" t="s">
        <v>173</v>
      </c>
      <c r="AU260" s="237" t="s">
        <v>84</v>
      </c>
      <c r="AY260" s="17" t="s">
        <v>171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84</v>
      </c>
      <c r="BK260" s="238">
        <f>ROUND(I260*H260,2)</f>
        <v>0</v>
      </c>
      <c r="BL260" s="17" t="s">
        <v>227</v>
      </c>
      <c r="BM260" s="237" t="s">
        <v>739</v>
      </c>
    </row>
    <row r="261" s="2" customFormat="1">
      <c r="A261" s="38"/>
      <c r="B261" s="39"/>
      <c r="C261" s="40"/>
      <c r="D261" s="239" t="s">
        <v>179</v>
      </c>
      <c r="E261" s="40"/>
      <c r="F261" s="240" t="s">
        <v>3031</v>
      </c>
      <c r="G261" s="40"/>
      <c r="H261" s="40"/>
      <c r="I261" s="241"/>
      <c r="J261" s="40"/>
      <c r="K261" s="40"/>
      <c r="L261" s="44"/>
      <c r="M261" s="242"/>
      <c r="N261" s="243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179</v>
      </c>
      <c r="AU261" s="17" t="s">
        <v>84</v>
      </c>
    </row>
    <row r="262" s="2" customFormat="1" ht="24.15" customHeight="1">
      <c r="A262" s="38"/>
      <c r="B262" s="39"/>
      <c r="C262" s="226" t="s">
        <v>731</v>
      </c>
      <c r="D262" s="226" t="s">
        <v>173</v>
      </c>
      <c r="E262" s="227" t="s">
        <v>3032</v>
      </c>
      <c r="F262" s="228" t="s">
        <v>3033</v>
      </c>
      <c r="G262" s="229" t="s">
        <v>536</v>
      </c>
      <c r="H262" s="230">
        <v>1</v>
      </c>
      <c r="I262" s="231"/>
      <c r="J262" s="232">
        <f>ROUND(I262*H262,2)</f>
        <v>0</v>
      </c>
      <c r="K262" s="228" t="s">
        <v>177</v>
      </c>
      <c r="L262" s="44"/>
      <c r="M262" s="233" t="s">
        <v>1</v>
      </c>
      <c r="N262" s="234" t="s">
        <v>41</v>
      </c>
      <c r="O262" s="91"/>
      <c r="P262" s="235">
        <f>O262*H262</f>
        <v>0</v>
      </c>
      <c r="Q262" s="235">
        <v>0</v>
      </c>
      <c r="R262" s="235">
        <f>Q262*H262</f>
        <v>0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227</v>
      </c>
      <c r="AT262" s="237" t="s">
        <v>173</v>
      </c>
      <c r="AU262" s="237" t="s">
        <v>84</v>
      </c>
      <c r="AY262" s="17" t="s">
        <v>171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84</v>
      </c>
      <c r="BK262" s="238">
        <f>ROUND(I262*H262,2)</f>
        <v>0</v>
      </c>
      <c r="BL262" s="17" t="s">
        <v>227</v>
      </c>
      <c r="BM262" s="237" t="s">
        <v>745</v>
      </c>
    </row>
    <row r="263" s="2" customFormat="1">
      <c r="A263" s="38"/>
      <c r="B263" s="39"/>
      <c r="C263" s="40"/>
      <c r="D263" s="239" t="s">
        <v>179</v>
      </c>
      <c r="E263" s="40"/>
      <c r="F263" s="240" t="s">
        <v>3034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179</v>
      </c>
      <c r="AU263" s="17" t="s">
        <v>84</v>
      </c>
    </row>
    <row r="264" s="2" customFormat="1" ht="24.15" customHeight="1">
      <c r="A264" s="38"/>
      <c r="B264" s="39"/>
      <c r="C264" s="226" t="s">
        <v>444</v>
      </c>
      <c r="D264" s="226" t="s">
        <v>173</v>
      </c>
      <c r="E264" s="227" t="s">
        <v>3035</v>
      </c>
      <c r="F264" s="228" t="s">
        <v>3036</v>
      </c>
      <c r="G264" s="229" t="s">
        <v>536</v>
      </c>
      <c r="H264" s="230">
        <v>1</v>
      </c>
      <c r="I264" s="231"/>
      <c r="J264" s="232">
        <f>ROUND(I264*H264,2)</f>
        <v>0</v>
      </c>
      <c r="K264" s="228" t="s">
        <v>177</v>
      </c>
      <c r="L264" s="44"/>
      <c r="M264" s="233" t="s">
        <v>1</v>
      </c>
      <c r="N264" s="234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227</v>
      </c>
      <c r="AT264" s="237" t="s">
        <v>173</v>
      </c>
      <c r="AU264" s="237" t="s">
        <v>84</v>
      </c>
      <c r="AY264" s="17" t="s">
        <v>171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84</v>
      </c>
      <c r="BK264" s="238">
        <f>ROUND(I264*H264,2)</f>
        <v>0</v>
      </c>
      <c r="BL264" s="17" t="s">
        <v>227</v>
      </c>
      <c r="BM264" s="237" t="s">
        <v>750</v>
      </c>
    </row>
    <row r="265" s="2" customFormat="1">
      <c r="A265" s="38"/>
      <c r="B265" s="39"/>
      <c r="C265" s="40"/>
      <c r="D265" s="239" t="s">
        <v>179</v>
      </c>
      <c r="E265" s="40"/>
      <c r="F265" s="240" t="s">
        <v>3037</v>
      </c>
      <c r="G265" s="40"/>
      <c r="H265" s="40"/>
      <c r="I265" s="241"/>
      <c r="J265" s="40"/>
      <c r="K265" s="40"/>
      <c r="L265" s="44"/>
      <c r="M265" s="242"/>
      <c r="N265" s="243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179</v>
      </c>
      <c r="AU265" s="17" t="s">
        <v>84</v>
      </c>
    </row>
    <row r="266" s="2" customFormat="1" ht="16.5" customHeight="1">
      <c r="A266" s="38"/>
      <c r="B266" s="39"/>
      <c r="C266" s="226" t="s">
        <v>742</v>
      </c>
      <c r="D266" s="226" t="s">
        <v>173</v>
      </c>
      <c r="E266" s="227" t="s">
        <v>3038</v>
      </c>
      <c r="F266" s="228" t="s">
        <v>3039</v>
      </c>
      <c r="G266" s="229" t="s">
        <v>536</v>
      </c>
      <c r="H266" s="230">
        <v>6</v>
      </c>
      <c r="I266" s="231"/>
      <c r="J266" s="232">
        <f>ROUND(I266*H266,2)</f>
        <v>0</v>
      </c>
      <c r="K266" s="228" t="s">
        <v>177</v>
      </c>
      <c r="L266" s="44"/>
      <c r="M266" s="233" t="s">
        <v>1</v>
      </c>
      <c r="N266" s="234" t="s">
        <v>41</v>
      </c>
      <c r="O266" s="91"/>
      <c r="P266" s="235">
        <f>O266*H266</f>
        <v>0</v>
      </c>
      <c r="Q266" s="235">
        <v>0</v>
      </c>
      <c r="R266" s="235">
        <f>Q266*H266</f>
        <v>0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227</v>
      </c>
      <c r="AT266" s="237" t="s">
        <v>173</v>
      </c>
      <c r="AU266" s="237" t="s">
        <v>84</v>
      </c>
      <c r="AY266" s="17" t="s">
        <v>171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84</v>
      </c>
      <c r="BK266" s="238">
        <f>ROUND(I266*H266,2)</f>
        <v>0</v>
      </c>
      <c r="BL266" s="17" t="s">
        <v>227</v>
      </c>
      <c r="BM266" s="237" t="s">
        <v>755</v>
      </c>
    </row>
    <row r="267" s="2" customFormat="1">
      <c r="A267" s="38"/>
      <c r="B267" s="39"/>
      <c r="C267" s="40"/>
      <c r="D267" s="239" t="s">
        <v>179</v>
      </c>
      <c r="E267" s="40"/>
      <c r="F267" s="240" t="s">
        <v>3040</v>
      </c>
      <c r="G267" s="40"/>
      <c r="H267" s="40"/>
      <c r="I267" s="241"/>
      <c r="J267" s="40"/>
      <c r="K267" s="40"/>
      <c r="L267" s="44"/>
      <c r="M267" s="242"/>
      <c r="N267" s="243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179</v>
      </c>
      <c r="AU267" s="17" t="s">
        <v>84</v>
      </c>
    </row>
    <row r="268" s="12" customFormat="1" ht="22.8" customHeight="1">
      <c r="A268" s="12"/>
      <c r="B268" s="210"/>
      <c r="C268" s="211"/>
      <c r="D268" s="212" t="s">
        <v>75</v>
      </c>
      <c r="E268" s="224" t="s">
        <v>3041</v>
      </c>
      <c r="F268" s="224" t="s">
        <v>3042</v>
      </c>
      <c r="G268" s="211"/>
      <c r="H268" s="211"/>
      <c r="I268" s="214"/>
      <c r="J268" s="225">
        <f>BK268</f>
        <v>0</v>
      </c>
      <c r="K268" s="211"/>
      <c r="L268" s="216"/>
      <c r="M268" s="217"/>
      <c r="N268" s="218"/>
      <c r="O268" s="218"/>
      <c r="P268" s="219">
        <f>SUM(P269:P280)</f>
        <v>0</v>
      </c>
      <c r="Q268" s="218"/>
      <c r="R268" s="219">
        <f>SUM(R269:R280)</f>
        <v>0</v>
      </c>
      <c r="S268" s="218"/>
      <c r="T268" s="220">
        <f>SUM(T269:T280)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21" t="s">
        <v>84</v>
      </c>
      <c r="AT268" s="222" t="s">
        <v>75</v>
      </c>
      <c r="AU268" s="222" t="s">
        <v>84</v>
      </c>
      <c r="AY268" s="221" t="s">
        <v>171</v>
      </c>
      <c r="BK268" s="223">
        <f>SUM(BK269:BK280)</f>
        <v>0</v>
      </c>
    </row>
    <row r="269" s="2" customFormat="1" ht="16.5" customHeight="1">
      <c r="A269" s="38"/>
      <c r="B269" s="39"/>
      <c r="C269" s="267" t="s">
        <v>450</v>
      </c>
      <c r="D269" s="267" t="s">
        <v>304</v>
      </c>
      <c r="E269" s="268" t="s">
        <v>3043</v>
      </c>
      <c r="F269" s="269" t="s">
        <v>3044</v>
      </c>
      <c r="G269" s="270" t="s">
        <v>2806</v>
      </c>
      <c r="H269" s="271">
        <v>1</v>
      </c>
      <c r="I269" s="272"/>
      <c r="J269" s="273">
        <f>ROUND(I269*H269,2)</f>
        <v>0</v>
      </c>
      <c r="K269" s="269" t="s">
        <v>1</v>
      </c>
      <c r="L269" s="274"/>
      <c r="M269" s="275" t="s">
        <v>1</v>
      </c>
      <c r="N269" s="276" t="s">
        <v>41</v>
      </c>
      <c r="O269" s="91"/>
      <c r="P269" s="235">
        <f>O269*H269</f>
        <v>0</v>
      </c>
      <c r="Q269" s="235">
        <v>0</v>
      </c>
      <c r="R269" s="235">
        <f>Q269*H269</f>
        <v>0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205</v>
      </c>
      <c r="AT269" s="237" t="s">
        <v>304</v>
      </c>
      <c r="AU269" s="237" t="s">
        <v>86</v>
      </c>
      <c r="AY269" s="17" t="s">
        <v>171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84</v>
      </c>
      <c r="BK269" s="238">
        <f>ROUND(I269*H269,2)</f>
        <v>0</v>
      </c>
      <c r="BL269" s="17" t="s">
        <v>178</v>
      </c>
      <c r="BM269" s="237" t="s">
        <v>759</v>
      </c>
    </row>
    <row r="270" s="2" customFormat="1" ht="16.5" customHeight="1">
      <c r="A270" s="38"/>
      <c r="B270" s="39"/>
      <c r="C270" s="267" t="s">
        <v>752</v>
      </c>
      <c r="D270" s="267" t="s">
        <v>304</v>
      </c>
      <c r="E270" s="268" t="s">
        <v>3045</v>
      </c>
      <c r="F270" s="269" t="s">
        <v>3046</v>
      </c>
      <c r="G270" s="270" t="s">
        <v>2806</v>
      </c>
      <c r="H270" s="271">
        <v>1</v>
      </c>
      <c r="I270" s="272"/>
      <c r="J270" s="273">
        <f>ROUND(I270*H270,2)</f>
        <v>0</v>
      </c>
      <c r="K270" s="269" t="s">
        <v>1</v>
      </c>
      <c r="L270" s="274"/>
      <c r="M270" s="275" t="s">
        <v>1</v>
      </c>
      <c r="N270" s="276" t="s">
        <v>41</v>
      </c>
      <c r="O270" s="91"/>
      <c r="P270" s="235">
        <f>O270*H270</f>
        <v>0</v>
      </c>
      <c r="Q270" s="235">
        <v>0</v>
      </c>
      <c r="R270" s="235">
        <f>Q270*H270</f>
        <v>0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205</v>
      </c>
      <c r="AT270" s="237" t="s">
        <v>304</v>
      </c>
      <c r="AU270" s="237" t="s">
        <v>86</v>
      </c>
      <c r="AY270" s="17" t="s">
        <v>171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84</v>
      </c>
      <c r="BK270" s="238">
        <f>ROUND(I270*H270,2)</f>
        <v>0</v>
      </c>
      <c r="BL270" s="17" t="s">
        <v>178</v>
      </c>
      <c r="BM270" s="237" t="s">
        <v>764</v>
      </c>
    </row>
    <row r="271" s="2" customFormat="1" ht="16.5" customHeight="1">
      <c r="A271" s="38"/>
      <c r="B271" s="39"/>
      <c r="C271" s="267" t="s">
        <v>457</v>
      </c>
      <c r="D271" s="267" t="s">
        <v>304</v>
      </c>
      <c r="E271" s="268" t="s">
        <v>3047</v>
      </c>
      <c r="F271" s="269" t="s">
        <v>3048</v>
      </c>
      <c r="G271" s="270" t="s">
        <v>2806</v>
      </c>
      <c r="H271" s="271">
        <v>1</v>
      </c>
      <c r="I271" s="272"/>
      <c r="J271" s="273">
        <f>ROUND(I271*H271,2)</f>
        <v>0</v>
      </c>
      <c r="K271" s="269" t="s">
        <v>1</v>
      </c>
      <c r="L271" s="274"/>
      <c r="M271" s="275" t="s">
        <v>1</v>
      </c>
      <c r="N271" s="276" t="s">
        <v>41</v>
      </c>
      <c r="O271" s="91"/>
      <c r="P271" s="235">
        <f>O271*H271</f>
        <v>0</v>
      </c>
      <c r="Q271" s="235">
        <v>0</v>
      </c>
      <c r="R271" s="235">
        <f>Q271*H271</f>
        <v>0</v>
      </c>
      <c r="S271" s="235">
        <v>0</v>
      </c>
      <c r="T271" s="23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205</v>
      </c>
      <c r="AT271" s="237" t="s">
        <v>304</v>
      </c>
      <c r="AU271" s="237" t="s">
        <v>86</v>
      </c>
      <c r="AY271" s="17" t="s">
        <v>171</v>
      </c>
      <c r="BE271" s="238">
        <f>IF(N271="základní",J271,0)</f>
        <v>0</v>
      </c>
      <c r="BF271" s="238">
        <f>IF(N271="snížená",J271,0)</f>
        <v>0</v>
      </c>
      <c r="BG271" s="238">
        <f>IF(N271="zákl. přenesená",J271,0)</f>
        <v>0</v>
      </c>
      <c r="BH271" s="238">
        <f>IF(N271="sníž. přenesená",J271,0)</f>
        <v>0</v>
      </c>
      <c r="BI271" s="238">
        <f>IF(N271="nulová",J271,0)</f>
        <v>0</v>
      </c>
      <c r="BJ271" s="17" t="s">
        <v>84</v>
      </c>
      <c r="BK271" s="238">
        <f>ROUND(I271*H271,2)</f>
        <v>0</v>
      </c>
      <c r="BL271" s="17" t="s">
        <v>178</v>
      </c>
      <c r="BM271" s="237" t="s">
        <v>770</v>
      </c>
    </row>
    <row r="272" s="2" customFormat="1" ht="16.5" customHeight="1">
      <c r="A272" s="38"/>
      <c r="B272" s="39"/>
      <c r="C272" s="267" t="s">
        <v>761</v>
      </c>
      <c r="D272" s="267" t="s">
        <v>304</v>
      </c>
      <c r="E272" s="268" t="s">
        <v>3049</v>
      </c>
      <c r="F272" s="269" t="s">
        <v>3050</v>
      </c>
      <c r="G272" s="270" t="s">
        <v>2806</v>
      </c>
      <c r="H272" s="271">
        <v>1</v>
      </c>
      <c r="I272" s="272"/>
      <c r="J272" s="273">
        <f>ROUND(I272*H272,2)</f>
        <v>0</v>
      </c>
      <c r="K272" s="269" t="s">
        <v>1</v>
      </c>
      <c r="L272" s="274"/>
      <c r="M272" s="275" t="s">
        <v>1</v>
      </c>
      <c r="N272" s="276" t="s">
        <v>41</v>
      </c>
      <c r="O272" s="91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205</v>
      </c>
      <c r="AT272" s="237" t="s">
        <v>304</v>
      </c>
      <c r="AU272" s="237" t="s">
        <v>86</v>
      </c>
      <c r="AY272" s="17" t="s">
        <v>171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84</v>
      </c>
      <c r="BK272" s="238">
        <f>ROUND(I272*H272,2)</f>
        <v>0</v>
      </c>
      <c r="BL272" s="17" t="s">
        <v>178</v>
      </c>
      <c r="BM272" s="237" t="s">
        <v>780</v>
      </c>
    </row>
    <row r="273" s="2" customFormat="1" ht="16.5" customHeight="1">
      <c r="A273" s="38"/>
      <c r="B273" s="39"/>
      <c r="C273" s="267" t="s">
        <v>468</v>
      </c>
      <c r="D273" s="267" t="s">
        <v>304</v>
      </c>
      <c r="E273" s="268" t="s">
        <v>3051</v>
      </c>
      <c r="F273" s="269" t="s">
        <v>3052</v>
      </c>
      <c r="G273" s="270" t="s">
        <v>2806</v>
      </c>
      <c r="H273" s="271">
        <v>1</v>
      </c>
      <c r="I273" s="272"/>
      <c r="J273" s="273">
        <f>ROUND(I273*H273,2)</f>
        <v>0</v>
      </c>
      <c r="K273" s="269" t="s">
        <v>1</v>
      </c>
      <c r="L273" s="274"/>
      <c r="M273" s="275" t="s">
        <v>1</v>
      </c>
      <c r="N273" s="276" t="s">
        <v>41</v>
      </c>
      <c r="O273" s="91"/>
      <c r="P273" s="235">
        <f>O273*H273</f>
        <v>0</v>
      </c>
      <c r="Q273" s="235">
        <v>0</v>
      </c>
      <c r="R273" s="235">
        <f>Q273*H273</f>
        <v>0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205</v>
      </c>
      <c r="AT273" s="237" t="s">
        <v>304</v>
      </c>
      <c r="AU273" s="237" t="s">
        <v>86</v>
      </c>
      <c r="AY273" s="17" t="s">
        <v>171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84</v>
      </c>
      <c r="BK273" s="238">
        <f>ROUND(I273*H273,2)</f>
        <v>0</v>
      </c>
      <c r="BL273" s="17" t="s">
        <v>178</v>
      </c>
      <c r="BM273" s="237" t="s">
        <v>783</v>
      </c>
    </row>
    <row r="274" s="2" customFormat="1" ht="16.5" customHeight="1">
      <c r="A274" s="38"/>
      <c r="B274" s="39"/>
      <c r="C274" s="267" t="s">
        <v>776</v>
      </c>
      <c r="D274" s="267" t="s">
        <v>304</v>
      </c>
      <c r="E274" s="268" t="s">
        <v>3053</v>
      </c>
      <c r="F274" s="269" t="s">
        <v>3054</v>
      </c>
      <c r="G274" s="270" t="s">
        <v>2806</v>
      </c>
      <c r="H274" s="271">
        <v>1</v>
      </c>
      <c r="I274" s="272"/>
      <c r="J274" s="273">
        <f>ROUND(I274*H274,2)</f>
        <v>0</v>
      </c>
      <c r="K274" s="269" t="s">
        <v>1</v>
      </c>
      <c r="L274" s="274"/>
      <c r="M274" s="275" t="s">
        <v>1</v>
      </c>
      <c r="N274" s="276" t="s">
        <v>41</v>
      </c>
      <c r="O274" s="91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7" t="s">
        <v>205</v>
      </c>
      <c r="AT274" s="237" t="s">
        <v>304</v>
      </c>
      <c r="AU274" s="237" t="s">
        <v>86</v>
      </c>
      <c r="AY274" s="17" t="s">
        <v>171</v>
      </c>
      <c r="BE274" s="238">
        <f>IF(N274="základní",J274,0)</f>
        <v>0</v>
      </c>
      <c r="BF274" s="238">
        <f>IF(N274="snížená",J274,0)</f>
        <v>0</v>
      </c>
      <c r="BG274" s="238">
        <f>IF(N274="zákl. přenesená",J274,0)</f>
        <v>0</v>
      </c>
      <c r="BH274" s="238">
        <f>IF(N274="sníž. přenesená",J274,0)</f>
        <v>0</v>
      </c>
      <c r="BI274" s="238">
        <f>IF(N274="nulová",J274,0)</f>
        <v>0</v>
      </c>
      <c r="BJ274" s="17" t="s">
        <v>84</v>
      </c>
      <c r="BK274" s="238">
        <f>ROUND(I274*H274,2)</f>
        <v>0</v>
      </c>
      <c r="BL274" s="17" t="s">
        <v>178</v>
      </c>
      <c r="BM274" s="237" t="s">
        <v>792</v>
      </c>
    </row>
    <row r="275" s="2" customFormat="1" ht="16.5" customHeight="1">
      <c r="A275" s="38"/>
      <c r="B275" s="39"/>
      <c r="C275" s="267" t="s">
        <v>478</v>
      </c>
      <c r="D275" s="267" t="s">
        <v>304</v>
      </c>
      <c r="E275" s="268" t="s">
        <v>3055</v>
      </c>
      <c r="F275" s="269" t="s">
        <v>3056</v>
      </c>
      <c r="G275" s="270" t="s">
        <v>2806</v>
      </c>
      <c r="H275" s="271">
        <v>1</v>
      </c>
      <c r="I275" s="272"/>
      <c r="J275" s="273">
        <f>ROUND(I275*H275,2)</f>
        <v>0</v>
      </c>
      <c r="K275" s="269" t="s">
        <v>1</v>
      </c>
      <c r="L275" s="274"/>
      <c r="M275" s="275" t="s">
        <v>1</v>
      </c>
      <c r="N275" s="276" t="s">
        <v>41</v>
      </c>
      <c r="O275" s="91"/>
      <c r="P275" s="235">
        <f>O275*H275</f>
        <v>0</v>
      </c>
      <c r="Q275" s="235">
        <v>0</v>
      </c>
      <c r="R275" s="235">
        <f>Q275*H275</f>
        <v>0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205</v>
      </c>
      <c r="AT275" s="237" t="s">
        <v>304</v>
      </c>
      <c r="AU275" s="237" t="s">
        <v>86</v>
      </c>
      <c r="AY275" s="17" t="s">
        <v>171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84</v>
      </c>
      <c r="BK275" s="238">
        <f>ROUND(I275*H275,2)</f>
        <v>0</v>
      </c>
      <c r="BL275" s="17" t="s">
        <v>178</v>
      </c>
      <c r="BM275" s="237" t="s">
        <v>798</v>
      </c>
    </row>
    <row r="276" s="2" customFormat="1" ht="16.5" customHeight="1">
      <c r="A276" s="38"/>
      <c r="B276" s="39"/>
      <c r="C276" s="267" t="s">
        <v>789</v>
      </c>
      <c r="D276" s="267" t="s">
        <v>304</v>
      </c>
      <c r="E276" s="268" t="s">
        <v>3057</v>
      </c>
      <c r="F276" s="269" t="s">
        <v>3058</v>
      </c>
      <c r="G276" s="270" t="s">
        <v>2806</v>
      </c>
      <c r="H276" s="271">
        <v>2</v>
      </c>
      <c r="I276" s="272"/>
      <c r="J276" s="273">
        <f>ROUND(I276*H276,2)</f>
        <v>0</v>
      </c>
      <c r="K276" s="269" t="s">
        <v>1</v>
      </c>
      <c r="L276" s="274"/>
      <c r="M276" s="275" t="s">
        <v>1</v>
      </c>
      <c r="N276" s="276" t="s">
        <v>41</v>
      </c>
      <c r="O276" s="91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205</v>
      </c>
      <c r="AT276" s="237" t="s">
        <v>304</v>
      </c>
      <c r="AU276" s="237" t="s">
        <v>86</v>
      </c>
      <c r="AY276" s="17" t="s">
        <v>171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84</v>
      </c>
      <c r="BK276" s="238">
        <f>ROUND(I276*H276,2)</f>
        <v>0</v>
      </c>
      <c r="BL276" s="17" t="s">
        <v>178</v>
      </c>
      <c r="BM276" s="237" t="s">
        <v>803</v>
      </c>
    </row>
    <row r="277" s="2" customFormat="1" ht="16.5" customHeight="1">
      <c r="A277" s="38"/>
      <c r="B277" s="39"/>
      <c r="C277" s="267" t="s">
        <v>482</v>
      </c>
      <c r="D277" s="267" t="s">
        <v>304</v>
      </c>
      <c r="E277" s="268" t="s">
        <v>3059</v>
      </c>
      <c r="F277" s="269" t="s">
        <v>3060</v>
      </c>
      <c r="G277" s="270" t="s">
        <v>2806</v>
      </c>
      <c r="H277" s="271">
        <v>6</v>
      </c>
      <c r="I277" s="272"/>
      <c r="J277" s="273">
        <f>ROUND(I277*H277,2)</f>
        <v>0</v>
      </c>
      <c r="K277" s="269" t="s">
        <v>1</v>
      </c>
      <c r="L277" s="274"/>
      <c r="M277" s="275" t="s">
        <v>1</v>
      </c>
      <c r="N277" s="276" t="s">
        <v>41</v>
      </c>
      <c r="O277" s="91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205</v>
      </c>
      <c r="AT277" s="237" t="s">
        <v>304</v>
      </c>
      <c r="AU277" s="237" t="s">
        <v>86</v>
      </c>
      <c r="AY277" s="17" t="s">
        <v>171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84</v>
      </c>
      <c r="BK277" s="238">
        <f>ROUND(I277*H277,2)</f>
        <v>0</v>
      </c>
      <c r="BL277" s="17" t="s">
        <v>178</v>
      </c>
      <c r="BM277" s="237" t="s">
        <v>808</v>
      </c>
    </row>
    <row r="278" s="2" customFormat="1" ht="16.5" customHeight="1">
      <c r="A278" s="38"/>
      <c r="B278" s="39"/>
      <c r="C278" s="267" t="s">
        <v>800</v>
      </c>
      <c r="D278" s="267" t="s">
        <v>304</v>
      </c>
      <c r="E278" s="268" t="s">
        <v>3061</v>
      </c>
      <c r="F278" s="269" t="s">
        <v>3062</v>
      </c>
      <c r="G278" s="270" t="s">
        <v>2806</v>
      </c>
      <c r="H278" s="271">
        <v>2</v>
      </c>
      <c r="I278" s="272"/>
      <c r="J278" s="273">
        <f>ROUND(I278*H278,2)</f>
        <v>0</v>
      </c>
      <c r="K278" s="269" t="s">
        <v>1</v>
      </c>
      <c r="L278" s="274"/>
      <c r="M278" s="275" t="s">
        <v>1</v>
      </c>
      <c r="N278" s="276" t="s">
        <v>41</v>
      </c>
      <c r="O278" s="91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205</v>
      </c>
      <c r="AT278" s="237" t="s">
        <v>304</v>
      </c>
      <c r="AU278" s="237" t="s">
        <v>86</v>
      </c>
      <c r="AY278" s="17" t="s">
        <v>171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84</v>
      </c>
      <c r="BK278" s="238">
        <f>ROUND(I278*H278,2)</f>
        <v>0</v>
      </c>
      <c r="BL278" s="17" t="s">
        <v>178</v>
      </c>
      <c r="BM278" s="237" t="s">
        <v>813</v>
      </c>
    </row>
    <row r="279" s="2" customFormat="1" ht="16.5" customHeight="1">
      <c r="A279" s="38"/>
      <c r="B279" s="39"/>
      <c r="C279" s="267" t="s">
        <v>487</v>
      </c>
      <c r="D279" s="267" t="s">
        <v>304</v>
      </c>
      <c r="E279" s="268" t="s">
        <v>3063</v>
      </c>
      <c r="F279" s="269" t="s">
        <v>3064</v>
      </c>
      <c r="G279" s="270" t="s">
        <v>269</v>
      </c>
      <c r="H279" s="271">
        <v>1</v>
      </c>
      <c r="I279" s="272"/>
      <c r="J279" s="273">
        <f>ROUND(I279*H279,2)</f>
        <v>0</v>
      </c>
      <c r="K279" s="269" t="s">
        <v>1</v>
      </c>
      <c r="L279" s="274"/>
      <c r="M279" s="275" t="s">
        <v>1</v>
      </c>
      <c r="N279" s="276" t="s">
        <v>41</v>
      </c>
      <c r="O279" s="91"/>
      <c r="P279" s="235">
        <f>O279*H279</f>
        <v>0</v>
      </c>
      <c r="Q279" s="235">
        <v>0</v>
      </c>
      <c r="R279" s="235">
        <f>Q279*H279</f>
        <v>0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205</v>
      </c>
      <c r="AT279" s="237" t="s">
        <v>304</v>
      </c>
      <c r="AU279" s="237" t="s">
        <v>86</v>
      </c>
      <c r="AY279" s="17" t="s">
        <v>171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84</v>
      </c>
      <c r="BK279" s="238">
        <f>ROUND(I279*H279,2)</f>
        <v>0</v>
      </c>
      <c r="BL279" s="17" t="s">
        <v>178</v>
      </c>
      <c r="BM279" s="237" t="s">
        <v>819</v>
      </c>
    </row>
    <row r="280" s="2" customFormat="1" ht="16.5" customHeight="1">
      <c r="A280" s="38"/>
      <c r="B280" s="39"/>
      <c r="C280" s="226" t="s">
        <v>810</v>
      </c>
      <c r="D280" s="226" t="s">
        <v>173</v>
      </c>
      <c r="E280" s="227" t="s">
        <v>3065</v>
      </c>
      <c r="F280" s="228" t="s">
        <v>3066</v>
      </c>
      <c r="G280" s="229" t="s">
        <v>269</v>
      </c>
      <c r="H280" s="230">
        <v>1</v>
      </c>
      <c r="I280" s="231"/>
      <c r="J280" s="232">
        <f>ROUND(I280*H280,2)</f>
        <v>0</v>
      </c>
      <c r="K280" s="228" t="s">
        <v>1</v>
      </c>
      <c r="L280" s="44"/>
      <c r="M280" s="233" t="s">
        <v>1</v>
      </c>
      <c r="N280" s="234" t="s">
        <v>41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178</v>
      </c>
      <c r="AT280" s="237" t="s">
        <v>173</v>
      </c>
      <c r="AU280" s="237" t="s">
        <v>86</v>
      </c>
      <c r="AY280" s="17" t="s">
        <v>171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84</v>
      </c>
      <c r="BK280" s="238">
        <f>ROUND(I280*H280,2)</f>
        <v>0</v>
      </c>
      <c r="BL280" s="17" t="s">
        <v>178</v>
      </c>
      <c r="BM280" s="237" t="s">
        <v>824</v>
      </c>
    </row>
    <row r="281" s="12" customFormat="1" ht="22.8" customHeight="1">
      <c r="A281" s="12"/>
      <c r="B281" s="210"/>
      <c r="C281" s="211"/>
      <c r="D281" s="212" t="s">
        <v>75</v>
      </c>
      <c r="E281" s="224" t="s">
        <v>3067</v>
      </c>
      <c r="F281" s="224" t="s">
        <v>3068</v>
      </c>
      <c r="G281" s="211"/>
      <c r="H281" s="211"/>
      <c r="I281" s="214"/>
      <c r="J281" s="225">
        <f>BK281</f>
        <v>0</v>
      </c>
      <c r="K281" s="211"/>
      <c r="L281" s="216"/>
      <c r="M281" s="217"/>
      <c r="N281" s="218"/>
      <c r="O281" s="218"/>
      <c r="P281" s="219">
        <f>SUM(P282:P312)</f>
        <v>0</v>
      </c>
      <c r="Q281" s="218"/>
      <c r="R281" s="219">
        <f>SUM(R282:R312)</f>
        <v>0</v>
      </c>
      <c r="S281" s="218"/>
      <c r="T281" s="220">
        <f>SUM(T282:T312)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1" t="s">
        <v>84</v>
      </c>
      <c r="AT281" s="222" t="s">
        <v>75</v>
      </c>
      <c r="AU281" s="222" t="s">
        <v>84</v>
      </c>
      <c r="AY281" s="221" t="s">
        <v>171</v>
      </c>
      <c r="BK281" s="223">
        <f>SUM(BK282:BK312)</f>
        <v>0</v>
      </c>
    </row>
    <row r="282" s="2" customFormat="1" ht="16.5" customHeight="1">
      <c r="A282" s="38"/>
      <c r="B282" s="39"/>
      <c r="C282" s="267" t="s">
        <v>495</v>
      </c>
      <c r="D282" s="267" t="s">
        <v>304</v>
      </c>
      <c r="E282" s="268" t="s">
        <v>3069</v>
      </c>
      <c r="F282" s="269" t="s">
        <v>3070</v>
      </c>
      <c r="G282" s="270" t="s">
        <v>2806</v>
      </c>
      <c r="H282" s="271">
        <v>1</v>
      </c>
      <c r="I282" s="272"/>
      <c r="J282" s="273">
        <f>ROUND(I282*H282,2)</f>
        <v>0</v>
      </c>
      <c r="K282" s="269" t="s">
        <v>1</v>
      </c>
      <c r="L282" s="274"/>
      <c r="M282" s="275" t="s">
        <v>1</v>
      </c>
      <c r="N282" s="276" t="s">
        <v>41</v>
      </c>
      <c r="O282" s="91"/>
      <c r="P282" s="235">
        <f>O282*H282</f>
        <v>0</v>
      </c>
      <c r="Q282" s="235">
        <v>0</v>
      </c>
      <c r="R282" s="235">
        <f>Q282*H282</f>
        <v>0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205</v>
      </c>
      <c r="AT282" s="237" t="s">
        <v>304</v>
      </c>
      <c r="AU282" s="237" t="s">
        <v>86</v>
      </c>
      <c r="AY282" s="17" t="s">
        <v>171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84</v>
      </c>
      <c r="BK282" s="238">
        <f>ROUND(I282*H282,2)</f>
        <v>0</v>
      </c>
      <c r="BL282" s="17" t="s">
        <v>178</v>
      </c>
      <c r="BM282" s="237" t="s">
        <v>830</v>
      </c>
    </row>
    <row r="283" s="2" customFormat="1" ht="16.5" customHeight="1">
      <c r="A283" s="38"/>
      <c r="B283" s="39"/>
      <c r="C283" s="267" t="s">
        <v>821</v>
      </c>
      <c r="D283" s="267" t="s">
        <v>304</v>
      </c>
      <c r="E283" s="268" t="s">
        <v>3071</v>
      </c>
      <c r="F283" s="269" t="s">
        <v>3072</v>
      </c>
      <c r="G283" s="270" t="s">
        <v>2806</v>
      </c>
      <c r="H283" s="271">
        <v>1</v>
      </c>
      <c r="I283" s="272"/>
      <c r="J283" s="273">
        <f>ROUND(I283*H283,2)</f>
        <v>0</v>
      </c>
      <c r="K283" s="269" t="s">
        <v>1</v>
      </c>
      <c r="L283" s="274"/>
      <c r="M283" s="275" t="s">
        <v>1</v>
      </c>
      <c r="N283" s="276" t="s">
        <v>41</v>
      </c>
      <c r="O283" s="91"/>
      <c r="P283" s="235">
        <f>O283*H283</f>
        <v>0</v>
      </c>
      <c r="Q283" s="235">
        <v>0</v>
      </c>
      <c r="R283" s="235">
        <f>Q283*H283</f>
        <v>0</v>
      </c>
      <c r="S283" s="235">
        <v>0</v>
      </c>
      <c r="T283" s="23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205</v>
      </c>
      <c r="AT283" s="237" t="s">
        <v>304</v>
      </c>
      <c r="AU283" s="237" t="s">
        <v>86</v>
      </c>
      <c r="AY283" s="17" t="s">
        <v>171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84</v>
      </c>
      <c r="BK283" s="238">
        <f>ROUND(I283*H283,2)</f>
        <v>0</v>
      </c>
      <c r="BL283" s="17" t="s">
        <v>178</v>
      </c>
      <c r="BM283" s="237" t="s">
        <v>835</v>
      </c>
    </row>
    <row r="284" s="2" customFormat="1" ht="16.5" customHeight="1">
      <c r="A284" s="38"/>
      <c r="B284" s="39"/>
      <c r="C284" s="267" t="s">
        <v>500</v>
      </c>
      <c r="D284" s="267" t="s">
        <v>304</v>
      </c>
      <c r="E284" s="268" t="s">
        <v>3073</v>
      </c>
      <c r="F284" s="269" t="s">
        <v>3074</v>
      </c>
      <c r="G284" s="270" t="s">
        <v>2806</v>
      </c>
      <c r="H284" s="271">
        <v>1</v>
      </c>
      <c r="I284" s="272"/>
      <c r="J284" s="273">
        <f>ROUND(I284*H284,2)</f>
        <v>0</v>
      </c>
      <c r="K284" s="269" t="s">
        <v>1</v>
      </c>
      <c r="L284" s="274"/>
      <c r="M284" s="275" t="s">
        <v>1</v>
      </c>
      <c r="N284" s="276" t="s">
        <v>41</v>
      </c>
      <c r="O284" s="91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205</v>
      </c>
      <c r="AT284" s="237" t="s">
        <v>304</v>
      </c>
      <c r="AU284" s="237" t="s">
        <v>86</v>
      </c>
      <c r="AY284" s="17" t="s">
        <v>171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84</v>
      </c>
      <c r="BK284" s="238">
        <f>ROUND(I284*H284,2)</f>
        <v>0</v>
      </c>
      <c r="BL284" s="17" t="s">
        <v>178</v>
      </c>
      <c r="BM284" s="237" t="s">
        <v>843</v>
      </c>
    </row>
    <row r="285" s="2" customFormat="1" ht="16.5" customHeight="1">
      <c r="A285" s="38"/>
      <c r="B285" s="39"/>
      <c r="C285" s="267" t="s">
        <v>832</v>
      </c>
      <c r="D285" s="267" t="s">
        <v>304</v>
      </c>
      <c r="E285" s="268" t="s">
        <v>3075</v>
      </c>
      <c r="F285" s="269" t="s">
        <v>3076</v>
      </c>
      <c r="G285" s="270" t="s">
        <v>2806</v>
      </c>
      <c r="H285" s="271">
        <v>1</v>
      </c>
      <c r="I285" s="272"/>
      <c r="J285" s="273">
        <f>ROUND(I285*H285,2)</f>
        <v>0</v>
      </c>
      <c r="K285" s="269" t="s">
        <v>1</v>
      </c>
      <c r="L285" s="274"/>
      <c r="M285" s="275" t="s">
        <v>1</v>
      </c>
      <c r="N285" s="276" t="s">
        <v>41</v>
      </c>
      <c r="O285" s="91"/>
      <c r="P285" s="235">
        <f>O285*H285</f>
        <v>0</v>
      </c>
      <c r="Q285" s="235">
        <v>0</v>
      </c>
      <c r="R285" s="235">
        <f>Q285*H285</f>
        <v>0</v>
      </c>
      <c r="S285" s="235">
        <v>0</v>
      </c>
      <c r="T285" s="236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7" t="s">
        <v>205</v>
      </c>
      <c r="AT285" s="237" t="s">
        <v>304</v>
      </c>
      <c r="AU285" s="237" t="s">
        <v>86</v>
      </c>
      <c r="AY285" s="17" t="s">
        <v>171</v>
      </c>
      <c r="BE285" s="238">
        <f>IF(N285="základní",J285,0)</f>
        <v>0</v>
      </c>
      <c r="BF285" s="238">
        <f>IF(N285="snížená",J285,0)</f>
        <v>0</v>
      </c>
      <c r="BG285" s="238">
        <f>IF(N285="zákl. přenesená",J285,0)</f>
        <v>0</v>
      </c>
      <c r="BH285" s="238">
        <f>IF(N285="sníž. přenesená",J285,0)</f>
        <v>0</v>
      </c>
      <c r="BI285" s="238">
        <f>IF(N285="nulová",J285,0)</f>
        <v>0</v>
      </c>
      <c r="BJ285" s="17" t="s">
        <v>84</v>
      </c>
      <c r="BK285" s="238">
        <f>ROUND(I285*H285,2)</f>
        <v>0</v>
      </c>
      <c r="BL285" s="17" t="s">
        <v>178</v>
      </c>
      <c r="BM285" s="237" t="s">
        <v>848</v>
      </c>
    </row>
    <row r="286" s="2" customFormat="1" ht="16.5" customHeight="1">
      <c r="A286" s="38"/>
      <c r="B286" s="39"/>
      <c r="C286" s="267" t="s">
        <v>505</v>
      </c>
      <c r="D286" s="267" t="s">
        <v>304</v>
      </c>
      <c r="E286" s="268" t="s">
        <v>3077</v>
      </c>
      <c r="F286" s="269" t="s">
        <v>3078</v>
      </c>
      <c r="G286" s="270" t="s">
        <v>2806</v>
      </c>
      <c r="H286" s="271">
        <v>1</v>
      </c>
      <c r="I286" s="272"/>
      <c r="J286" s="273">
        <f>ROUND(I286*H286,2)</f>
        <v>0</v>
      </c>
      <c r="K286" s="269" t="s">
        <v>1</v>
      </c>
      <c r="L286" s="274"/>
      <c r="M286" s="275" t="s">
        <v>1</v>
      </c>
      <c r="N286" s="276" t="s">
        <v>41</v>
      </c>
      <c r="O286" s="91"/>
      <c r="P286" s="235">
        <f>O286*H286</f>
        <v>0</v>
      </c>
      <c r="Q286" s="235">
        <v>0</v>
      </c>
      <c r="R286" s="235">
        <f>Q286*H286</f>
        <v>0</v>
      </c>
      <c r="S286" s="235">
        <v>0</v>
      </c>
      <c r="T286" s="23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7" t="s">
        <v>205</v>
      </c>
      <c r="AT286" s="237" t="s">
        <v>304</v>
      </c>
      <c r="AU286" s="237" t="s">
        <v>86</v>
      </c>
      <c r="AY286" s="17" t="s">
        <v>171</v>
      </c>
      <c r="BE286" s="238">
        <f>IF(N286="základní",J286,0)</f>
        <v>0</v>
      </c>
      <c r="BF286" s="238">
        <f>IF(N286="snížená",J286,0)</f>
        <v>0</v>
      </c>
      <c r="BG286" s="238">
        <f>IF(N286="zákl. přenesená",J286,0)</f>
        <v>0</v>
      </c>
      <c r="BH286" s="238">
        <f>IF(N286="sníž. přenesená",J286,0)</f>
        <v>0</v>
      </c>
      <c r="BI286" s="238">
        <f>IF(N286="nulová",J286,0)</f>
        <v>0</v>
      </c>
      <c r="BJ286" s="17" t="s">
        <v>84</v>
      </c>
      <c r="BK286" s="238">
        <f>ROUND(I286*H286,2)</f>
        <v>0</v>
      </c>
      <c r="BL286" s="17" t="s">
        <v>178</v>
      </c>
      <c r="BM286" s="237" t="s">
        <v>853</v>
      </c>
    </row>
    <row r="287" s="2" customFormat="1" ht="16.5" customHeight="1">
      <c r="A287" s="38"/>
      <c r="B287" s="39"/>
      <c r="C287" s="267" t="s">
        <v>845</v>
      </c>
      <c r="D287" s="267" t="s">
        <v>304</v>
      </c>
      <c r="E287" s="268" t="s">
        <v>3079</v>
      </c>
      <c r="F287" s="269" t="s">
        <v>3080</v>
      </c>
      <c r="G287" s="270" t="s">
        <v>2806</v>
      </c>
      <c r="H287" s="271">
        <v>1</v>
      </c>
      <c r="I287" s="272"/>
      <c r="J287" s="273">
        <f>ROUND(I287*H287,2)</f>
        <v>0</v>
      </c>
      <c r="K287" s="269" t="s">
        <v>1</v>
      </c>
      <c r="L287" s="274"/>
      <c r="M287" s="275" t="s">
        <v>1</v>
      </c>
      <c r="N287" s="276" t="s">
        <v>41</v>
      </c>
      <c r="O287" s="91"/>
      <c r="P287" s="235">
        <f>O287*H287</f>
        <v>0</v>
      </c>
      <c r="Q287" s="235">
        <v>0</v>
      </c>
      <c r="R287" s="235">
        <f>Q287*H287</f>
        <v>0</v>
      </c>
      <c r="S287" s="235">
        <v>0</v>
      </c>
      <c r="T287" s="23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205</v>
      </c>
      <c r="AT287" s="237" t="s">
        <v>304</v>
      </c>
      <c r="AU287" s="237" t="s">
        <v>86</v>
      </c>
      <c r="AY287" s="17" t="s">
        <v>171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84</v>
      </c>
      <c r="BK287" s="238">
        <f>ROUND(I287*H287,2)</f>
        <v>0</v>
      </c>
      <c r="BL287" s="17" t="s">
        <v>178</v>
      </c>
      <c r="BM287" s="237" t="s">
        <v>861</v>
      </c>
    </row>
    <row r="288" s="2" customFormat="1" ht="16.5" customHeight="1">
      <c r="A288" s="38"/>
      <c r="B288" s="39"/>
      <c r="C288" s="267" t="s">
        <v>510</v>
      </c>
      <c r="D288" s="267" t="s">
        <v>304</v>
      </c>
      <c r="E288" s="268" t="s">
        <v>3081</v>
      </c>
      <c r="F288" s="269" t="s">
        <v>3082</v>
      </c>
      <c r="G288" s="270" t="s">
        <v>2806</v>
      </c>
      <c r="H288" s="271">
        <v>1</v>
      </c>
      <c r="I288" s="272"/>
      <c r="J288" s="273">
        <f>ROUND(I288*H288,2)</f>
        <v>0</v>
      </c>
      <c r="K288" s="269" t="s">
        <v>1</v>
      </c>
      <c r="L288" s="274"/>
      <c r="M288" s="275" t="s">
        <v>1</v>
      </c>
      <c r="N288" s="276" t="s">
        <v>41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205</v>
      </c>
      <c r="AT288" s="237" t="s">
        <v>304</v>
      </c>
      <c r="AU288" s="237" t="s">
        <v>86</v>
      </c>
      <c r="AY288" s="17" t="s">
        <v>171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84</v>
      </c>
      <c r="BK288" s="238">
        <f>ROUND(I288*H288,2)</f>
        <v>0</v>
      </c>
      <c r="BL288" s="17" t="s">
        <v>178</v>
      </c>
      <c r="BM288" s="237" t="s">
        <v>865</v>
      </c>
    </row>
    <row r="289" s="2" customFormat="1" ht="24.15" customHeight="1">
      <c r="A289" s="38"/>
      <c r="B289" s="39"/>
      <c r="C289" s="267" t="s">
        <v>858</v>
      </c>
      <c r="D289" s="267" t="s">
        <v>304</v>
      </c>
      <c r="E289" s="268" t="s">
        <v>3083</v>
      </c>
      <c r="F289" s="269" t="s">
        <v>3084</v>
      </c>
      <c r="G289" s="270" t="s">
        <v>2806</v>
      </c>
      <c r="H289" s="271">
        <v>1</v>
      </c>
      <c r="I289" s="272"/>
      <c r="J289" s="273">
        <f>ROUND(I289*H289,2)</f>
        <v>0</v>
      </c>
      <c r="K289" s="269" t="s">
        <v>1</v>
      </c>
      <c r="L289" s="274"/>
      <c r="M289" s="275" t="s">
        <v>1</v>
      </c>
      <c r="N289" s="276" t="s">
        <v>41</v>
      </c>
      <c r="O289" s="91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205</v>
      </c>
      <c r="AT289" s="237" t="s">
        <v>304</v>
      </c>
      <c r="AU289" s="237" t="s">
        <v>86</v>
      </c>
      <c r="AY289" s="17" t="s">
        <v>171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84</v>
      </c>
      <c r="BK289" s="238">
        <f>ROUND(I289*H289,2)</f>
        <v>0</v>
      </c>
      <c r="BL289" s="17" t="s">
        <v>178</v>
      </c>
      <c r="BM289" s="237" t="s">
        <v>870</v>
      </c>
    </row>
    <row r="290" s="2" customFormat="1" ht="16.5" customHeight="1">
      <c r="A290" s="38"/>
      <c r="B290" s="39"/>
      <c r="C290" s="267" t="s">
        <v>520</v>
      </c>
      <c r="D290" s="267" t="s">
        <v>304</v>
      </c>
      <c r="E290" s="268" t="s">
        <v>3085</v>
      </c>
      <c r="F290" s="269" t="s">
        <v>3086</v>
      </c>
      <c r="G290" s="270" t="s">
        <v>2806</v>
      </c>
      <c r="H290" s="271">
        <v>1</v>
      </c>
      <c r="I290" s="272"/>
      <c r="J290" s="273">
        <f>ROUND(I290*H290,2)</f>
        <v>0</v>
      </c>
      <c r="K290" s="269" t="s">
        <v>1</v>
      </c>
      <c r="L290" s="274"/>
      <c r="M290" s="275" t="s">
        <v>1</v>
      </c>
      <c r="N290" s="276" t="s">
        <v>41</v>
      </c>
      <c r="O290" s="91"/>
      <c r="P290" s="235">
        <f>O290*H290</f>
        <v>0</v>
      </c>
      <c r="Q290" s="235">
        <v>0</v>
      </c>
      <c r="R290" s="235">
        <f>Q290*H290</f>
        <v>0</v>
      </c>
      <c r="S290" s="235">
        <v>0</v>
      </c>
      <c r="T290" s="236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205</v>
      </c>
      <c r="AT290" s="237" t="s">
        <v>304</v>
      </c>
      <c r="AU290" s="237" t="s">
        <v>86</v>
      </c>
      <c r="AY290" s="17" t="s">
        <v>171</v>
      </c>
      <c r="BE290" s="238">
        <f>IF(N290="základní",J290,0)</f>
        <v>0</v>
      </c>
      <c r="BF290" s="238">
        <f>IF(N290="snížená",J290,0)</f>
        <v>0</v>
      </c>
      <c r="BG290" s="238">
        <f>IF(N290="zákl. přenesená",J290,0)</f>
        <v>0</v>
      </c>
      <c r="BH290" s="238">
        <f>IF(N290="sníž. přenesená",J290,0)</f>
        <v>0</v>
      </c>
      <c r="BI290" s="238">
        <f>IF(N290="nulová",J290,0)</f>
        <v>0</v>
      </c>
      <c r="BJ290" s="17" t="s">
        <v>84</v>
      </c>
      <c r="BK290" s="238">
        <f>ROUND(I290*H290,2)</f>
        <v>0</v>
      </c>
      <c r="BL290" s="17" t="s">
        <v>178</v>
      </c>
      <c r="BM290" s="237" t="s">
        <v>875</v>
      </c>
    </row>
    <row r="291" s="2" customFormat="1" ht="16.5" customHeight="1">
      <c r="A291" s="38"/>
      <c r="B291" s="39"/>
      <c r="C291" s="267" t="s">
        <v>867</v>
      </c>
      <c r="D291" s="267" t="s">
        <v>304</v>
      </c>
      <c r="E291" s="268" t="s">
        <v>3087</v>
      </c>
      <c r="F291" s="269" t="s">
        <v>3088</v>
      </c>
      <c r="G291" s="270" t="s">
        <v>2806</v>
      </c>
      <c r="H291" s="271">
        <v>1</v>
      </c>
      <c r="I291" s="272"/>
      <c r="J291" s="273">
        <f>ROUND(I291*H291,2)</f>
        <v>0</v>
      </c>
      <c r="K291" s="269" t="s">
        <v>1</v>
      </c>
      <c r="L291" s="274"/>
      <c r="M291" s="275" t="s">
        <v>1</v>
      </c>
      <c r="N291" s="276" t="s">
        <v>41</v>
      </c>
      <c r="O291" s="91"/>
      <c r="P291" s="235">
        <f>O291*H291</f>
        <v>0</v>
      </c>
      <c r="Q291" s="235">
        <v>0</v>
      </c>
      <c r="R291" s="235">
        <f>Q291*H291</f>
        <v>0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205</v>
      </c>
      <c r="AT291" s="237" t="s">
        <v>304</v>
      </c>
      <c r="AU291" s="237" t="s">
        <v>86</v>
      </c>
      <c r="AY291" s="17" t="s">
        <v>171</v>
      </c>
      <c r="BE291" s="238">
        <f>IF(N291="základní",J291,0)</f>
        <v>0</v>
      </c>
      <c r="BF291" s="238">
        <f>IF(N291="snížená",J291,0)</f>
        <v>0</v>
      </c>
      <c r="BG291" s="238">
        <f>IF(N291="zákl. přenesená",J291,0)</f>
        <v>0</v>
      </c>
      <c r="BH291" s="238">
        <f>IF(N291="sníž. přenesená",J291,0)</f>
        <v>0</v>
      </c>
      <c r="BI291" s="238">
        <f>IF(N291="nulová",J291,0)</f>
        <v>0</v>
      </c>
      <c r="BJ291" s="17" t="s">
        <v>84</v>
      </c>
      <c r="BK291" s="238">
        <f>ROUND(I291*H291,2)</f>
        <v>0</v>
      </c>
      <c r="BL291" s="17" t="s">
        <v>178</v>
      </c>
      <c r="BM291" s="237" t="s">
        <v>880</v>
      </c>
    </row>
    <row r="292" s="2" customFormat="1" ht="16.5" customHeight="1">
      <c r="A292" s="38"/>
      <c r="B292" s="39"/>
      <c r="C292" s="267" t="s">
        <v>525</v>
      </c>
      <c r="D292" s="267" t="s">
        <v>304</v>
      </c>
      <c r="E292" s="268" t="s">
        <v>3089</v>
      </c>
      <c r="F292" s="269" t="s">
        <v>3090</v>
      </c>
      <c r="G292" s="270" t="s">
        <v>2806</v>
      </c>
      <c r="H292" s="271">
        <v>4</v>
      </c>
      <c r="I292" s="272"/>
      <c r="J292" s="273">
        <f>ROUND(I292*H292,2)</f>
        <v>0</v>
      </c>
      <c r="K292" s="269" t="s">
        <v>1</v>
      </c>
      <c r="L292" s="274"/>
      <c r="M292" s="275" t="s">
        <v>1</v>
      </c>
      <c r="N292" s="276" t="s">
        <v>41</v>
      </c>
      <c r="O292" s="91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205</v>
      </c>
      <c r="AT292" s="237" t="s">
        <v>304</v>
      </c>
      <c r="AU292" s="237" t="s">
        <v>86</v>
      </c>
      <c r="AY292" s="17" t="s">
        <v>171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84</v>
      </c>
      <c r="BK292" s="238">
        <f>ROUND(I292*H292,2)</f>
        <v>0</v>
      </c>
      <c r="BL292" s="17" t="s">
        <v>178</v>
      </c>
      <c r="BM292" s="237" t="s">
        <v>885</v>
      </c>
    </row>
    <row r="293" s="2" customFormat="1" ht="16.5" customHeight="1">
      <c r="A293" s="38"/>
      <c r="B293" s="39"/>
      <c r="C293" s="267" t="s">
        <v>877</v>
      </c>
      <c r="D293" s="267" t="s">
        <v>304</v>
      </c>
      <c r="E293" s="268" t="s">
        <v>3091</v>
      </c>
      <c r="F293" s="269" t="s">
        <v>3092</v>
      </c>
      <c r="G293" s="270" t="s">
        <v>2806</v>
      </c>
      <c r="H293" s="271">
        <v>7</v>
      </c>
      <c r="I293" s="272"/>
      <c r="J293" s="273">
        <f>ROUND(I293*H293,2)</f>
        <v>0</v>
      </c>
      <c r="K293" s="269" t="s">
        <v>1</v>
      </c>
      <c r="L293" s="274"/>
      <c r="M293" s="275" t="s">
        <v>1</v>
      </c>
      <c r="N293" s="276" t="s">
        <v>41</v>
      </c>
      <c r="O293" s="91"/>
      <c r="P293" s="235">
        <f>O293*H293</f>
        <v>0</v>
      </c>
      <c r="Q293" s="235">
        <v>0</v>
      </c>
      <c r="R293" s="235">
        <f>Q293*H293</f>
        <v>0</v>
      </c>
      <c r="S293" s="235">
        <v>0</v>
      </c>
      <c r="T293" s="23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7" t="s">
        <v>205</v>
      </c>
      <c r="AT293" s="237" t="s">
        <v>304</v>
      </c>
      <c r="AU293" s="237" t="s">
        <v>86</v>
      </c>
      <c r="AY293" s="17" t="s">
        <v>171</v>
      </c>
      <c r="BE293" s="238">
        <f>IF(N293="základní",J293,0)</f>
        <v>0</v>
      </c>
      <c r="BF293" s="238">
        <f>IF(N293="snížená",J293,0)</f>
        <v>0</v>
      </c>
      <c r="BG293" s="238">
        <f>IF(N293="zákl. přenesená",J293,0)</f>
        <v>0</v>
      </c>
      <c r="BH293" s="238">
        <f>IF(N293="sníž. přenesená",J293,0)</f>
        <v>0</v>
      </c>
      <c r="BI293" s="238">
        <f>IF(N293="nulová",J293,0)</f>
        <v>0</v>
      </c>
      <c r="BJ293" s="17" t="s">
        <v>84</v>
      </c>
      <c r="BK293" s="238">
        <f>ROUND(I293*H293,2)</f>
        <v>0</v>
      </c>
      <c r="BL293" s="17" t="s">
        <v>178</v>
      </c>
      <c r="BM293" s="237" t="s">
        <v>890</v>
      </c>
    </row>
    <row r="294" s="2" customFormat="1" ht="24.15" customHeight="1">
      <c r="A294" s="38"/>
      <c r="B294" s="39"/>
      <c r="C294" s="267" t="s">
        <v>529</v>
      </c>
      <c r="D294" s="267" t="s">
        <v>304</v>
      </c>
      <c r="E294" s="268" t="s">
        <v>3093</v>
      </c>
      <c r="F294" s="269" t="s">
        <v>3094</v>
      </c>
      <c r="G294" s="270" t="s">
        <v>2806</v>
      </c>
      <c r="H294" s="271">
        <v>1</v>
      </c>
      <c r="I294" s="272"/>
      <c r="J294" s="273">
        <f>ROUND(I294*H294,2)</f>
        <v>0</v>
      </c>
      <c r="K294" s="269" t="s">
        <v>1</v>
      </c>
      <c r="L294" s="274"/>
      <c r="M294" s="275" t="s">
        <v>1</v>
      </c>
      <c r="N294" s="276" t="s">
        <v>41</v>
      </c>
      <c r="O294" s="91"/>
      <c r="P294" s="235">
        <f>O294*H294</f>
        <v>0</v>
      </c>
      <c r="Q294" s="235">
        <v>0</v>
      </c>
      <c r="R294" s="235">
        <f>Q294*H294</f>
        <v>0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205</v>
      </c>
      <c r="AT294" s="237" t="s">
        <v>304</v>
      </c>
      <c r="AU294" s="237" t="s">
        <v>86</v>
      </c>
      <c r="AY294" s="17" t="s">
        <v>171</v>
      </c>
      <c r="BE294" s="238">
        <f>IF(N294="základní",J294,0)</f>
        <v>0</v>
      </c>
      <c r="BF294" s="238">
        <f>IF(N294="snížená",J294,0)</f>
        <v>0</v>
      </c>
      <c r="BG294" s="238">
        <f>IF(N294="zákl. přenesená",J294,0)</f>
        <v>0</v>
      </c>
      <c r="BH294" s="238">
        <f>IF(N294="sníž. přenesená",J294,0)</f>
        <v>0</v>
      </c>
      <c r="BI294" s="238">
        <f>IF(N294="nulová",J294,0)</f>
        <v>0</v>
      </c>
      <c r="BJ294" s="17" t="s">
        <v>84</v>
      </c>
      <c r="BK294" s="238">
        <f>ROUND(I294*H294,2)</f>
        <v>0</v>
      </c>
      <c r="BL294" s="17" t="s">
        <v>178</v>
      </c>
      <c r="BM294" s="237" t="s">
        <v>894</v>
      </c>
    </row>
    <row r="295" s="2" customFormat="1" ht="16.5" customHeight="1">
      <c r="A295" s="38"/>
      <c r="B295" s="39"/>
      <c r="C295" s="267" t="s">
        <v>887</v>
      </c>
      <c r="D295" s="267" t="s">
        <v>304</v>
      </c>
      <c r="E295" s="268" t="s">
        <v>3095</v>
      </c>
      <c r="F295" s="269" t="s">
        <v>3096</v>
      </c>
      <c r="G295" s="270" t="s">
        <v>2806</v>
      </c>
      <c r="H295" s="271">
        <v>1</v>
      </c>
      <c r="I295" s="272"/>
      <c r="J295" s="273">
        <f>ROUND(I295*H295,2)</f>
        <v>0</v>
      </c>
      <c r="K295" s="269" t="s">
        <v>1</v>
      </c>
      <c r="L295" s="274"/>
      <c r="M295" s="275" t="s">
        <v>1</v>
      </c>
      <c r="N295" s="276" t="s">
        <v>41</v>
      </c>
      <c r="O295" s="91"/>
      <c r="P295" s="235">
        <f>O295*H295</f>
        <v>0</v>
      </c>
      <c r="Q295" s="235">
        <v>0</v>
      </c>
      <c r="R295" s="235">
        <f>Q295*H295</f>
        <v>0</v>
      </c>
      <c r="S295" s="235">
        <v>0</v>
      </c>
      <c r="T295" s="23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7" t="s">
        <v>205</v>
      </c>
      <c r="AT295" s="237" t="s">
        <v>304</v>
      </c>
      <c r="AU295" s="237" t="s">
        <v>86</v>
      </c>
      <c r="AY295" s="17" t="s">
        <v>171</v>
      </c>
      <c r="BE295" s="238">
        <f>IF(N295="základní",J295,0)</f>
        <v>0</v>
      </c>
      <c r="BF295" s="238">
        <f>IF(N295="snížená",J295,0)</f>
        <v>0</v>
      </c>
      <c r="BG295" s="238">
        <f>IF(N295="zákl. přenesená",J295,0)</f>
        <v>0</v>
      </c>
      <c r="BH295" s="238">
        <f>IF(N295="sníž. přenesená",J295,0)</f>
        <v>0</v>
      </c>
      <c r="BI295" s="238">
        <f>IF(N295="nulová",J295,0)</f>
        <v>0</v>
      </c>
      <c r="BJ295" s="17" t="s">
        <v>84</v>
      </c>
      <c r="BK295" s="238">
        <f>ROUND(I295*H295,2)</f>
        <v>0</v>
      </c>
      <c r="BL295" s="17" t="s">
        <v>178</v>
      </c>
      <c r="BM295" s="237" t="s">
        <v>899</v>
      </c>
    </row>
    <row r="296" s="2" customFormat="1" ht="16.5" customHeight="1">
      <c r="A296" s="38"/>
      <c r="B296" s="39"/>
      <c r="C296" s="267" t="s">
        <v>537</v>
      </c>
      <c r="D296" s="267" t="s">
        <v>304</v>
      </c>
      <c r="E296" s="268" t="s">
        <v>3097</v>
      </c>
      <c r="F296" s="269" t="s">
        <v>3098</v>
      </c>
      <c r="G296" s="270" t="s">
        <v>2806</v>
      </c>
      <c r="H296" s="271">
        <v>6</v>
      </c>
      <c r="I296" s="272"/>
      <c r="J296" s="273">
        <f>ROUND(I296*H296,2)</f>
        <v>0</v>
      </c>
      <c r="K296" s="269" t="s">
        <v>1</v>
      </c>
      <c r="L296" s="274"/>
      <c r="M296" s="275" t="s">
        <v>1</v>
      </c>
      <c r="N296" s="276" t="s">
        <v>41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205</v>
      </c>
      <c r="AT296" s="237" t="s">
        <v>304</v>
      </c>
      <c r="AU296" s="237" t="s">
        <v>86</v>
      </c>
      <c r="AY296" s="17" t="s">
        <v>171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84</v>
      </c>
      <c r="BK296" s="238">
        <f>ROUND(I296*H296,2)</f>
        <v>0</v>
      </c>
      <c r="BL296" s="17" t="s">
        <v>178</v>
      </c>
      <c r="BM296" s="237" t="s">
        <v>903</v>
      </c>
    </row>
    <row r="297" s="2" customFormat="1" ht="16.5" customHeight="1">
      <c r="A297" s="38"/>
      <c r="B297" s="39"/>
      <c r="C297" s="267" t="s">
        <v>896</v>
      </c>
      <c r="D297" s="267" t="s">
        <v>304</v>
      </c>
      <c r="E297" s="268" t="s">
        <v>3099</v>
      </c>
      <c r="F297" s="269" t="s">
        <v>3100</v>
      </c>
      <c r="G297" s="270" t="s">
        <v>2806</v>
      </c>
      <c r="H297" s="271">
        <v>1</v>
      </c>
      <c r="I297" s="272"/>
      <c r="J297" s="273">
        <f>ROUND(I297*H297,2)</f>
        <v>0</v>
      </c>
      <c r="K297" s="269" t="s">
        <v>1</v>
      </c>
      <c r="L297" s="274"/>
      <c r="M297" s="275" t="s">
        <v>1</v>
      </c>
      <c r="N297" s="276" t="s">
        <v>41</v>
      </c>
      <c r="O297" s="91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205</v>
      </c>
      <c r="AT297" s="237" t="s">
        <v>304</v>
      </c>
      <c r="AU297" s="237" t="s">
        <v>86</v>
      </c>
      <c r="AY297" s="17" t="s">
        <v>171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84</v>
      </c>
      <c r="BK297" s="238">
        <f>ROUND(I297*H297,2)</f>
        <v>0</v>
      </c>
      <c r="BL297" s="17" t="s">
        <v>178</v>
      </c>
      <c r="BM297" s="237" t="s">
        <v>907</v>
      </c>
    </row>
    <row r="298" s="2" customFormat="1" ht="16.5" customHeight="1">
      <c r="A298" s="38"/>
      <c r="B298" s="39"/>
      <c r="C298" s="267" t="s">
        <v>547</v>
      </c>
      <c r="D298" s="267" t="s">
        <v>304</v>
      </c>
      <c r="E298" s="268" t="s">
        <v>3101</v>
      </c>
      <c r="F298" s="269" t="s">
        <v>3102</v>
      </c>
      <c r="G298" s="270" t="s">
        <v>2806</v>
      </c>
      <c r="H298" s="271">
        <v>4</v>
      </c>
      <c r="I298" s="272"/>
      <c r="J298" s="273">
        <f>ROUND(I298*H298,2)</f>
        <v>0</v>
      </c>
      <c r="K298" s="269" t="s">
        <v>1</v>
      </c>
      <c r="L298" s="274"/>
      <c r="M298" s="275" t="s">
        <v>1</v>
      </c>
      <c r="N298" s="276" t="s">
        <v>41</v>
      </c>
      <c r="O298" s="91"/>
      <c r="P298" s="235">
        <f>O298*H298</f>
        <v>0</v>
      </c>
      <c r="Q298" s="235">
        <v>0</v>
      </c>
      <c r="R298" s="235">
        <f>Q298*H298</f>
        <v>0</v>
      </c>
      <c r="S298" s="235">
        <v>0</v>
      </c>
      <c r="T298" s="23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7" t="s">
        <v>205</v>
      </c>
      <c r="AT298" s="237" t="s">
        <v>304</v>
      </c>
      <c r="AU298" s="237" t="s">
        <v>86</v>
      </c>
      <c r="AY298" s="17" t="s">
        <v>171</v>
      </c>
      <c r="BE298" s="238">
        <f>IF(N298="základní",J298,0)</f>
        <v>0</v>
      </c>
      <c r="BF298" s="238">
        <f>IF(N298="snížená",J298,0)</f>
        <v>0</v>
      </c>
      <c r="BG298" s="238">
        <f>IF(N298="zákl. přenesená",J298,0)</f>
        <v>0</v>
      </c>
      <c r="BH298" s="238">
        <f>IF(N298="sníž. přenesená",J298,0)</f>
        <v>0</v>
      </c>
      <c r="BI298" s="238">
        <f>IF(N298="nulová",J298,0)</f>
        <v>0</v>
      </c>
      <c r="BJ298" s="17" t="s">
        <v>84</v>
      </c>
      <c r="BK298" s="238">
        <f>ROUND(I298*H298,2)</f>
        <v>0</v>
      </c>
      <c r="BL298" s="17" t="s">
        <v>178</v>
      </c>
      <c r="BM298" s="237" t="s">
        <v>913</v>
      </c>
    </row>
    <row r="299" s="2" customFormat="1" ht="16.5" customHeight="1">
      <c r="A299" s="38"/>
      <c r="B299" s="39"/>
      <c r="C299" s="267" t="s">
        <v>904</v>
      </c>
      <c r="D299" s="267" t="s">
        <v>304</v>
      </c>
      <c r="E299" s="268" t="s">
        <v>3103</v>
      </c>
      <c r="F299" s="269" t="s">
        <v>3104</v>
      </c>
      <c r="G299" s="270" t="s">
        <v>2806</v>
      </c>
      <c r="H299" s="271">
        <v>1</v>
      </c>
      <c r="I299" s="272"/>
      <c r="J299" s="273">
        <f>ROUND(I299*H299,2)</f>
        <v>0</v>
      </c>
      <c r="K299" s="269" t="s">
        <v>1</v>
      </c>
      <c r="L299" s="274"/>
      <c r="M299" s="275" t="s">
        <v>1</v>
      </c>
      <c r="N299" s="276" t="s">
        <v>41</v>
      </c>
      <c r="O299" s="91"/>
      <c r="P299" s="235">
        <f>O299*H299</f>
        <v>0</v>
      </c>
      <c r="Q299" s="235">
        <v>0</v>
      </c>
      <c r="R299" s="235">
        <f>Q299*H299</f>
        <v>0</v>
      </c>
      <c r="S299" s="235">
        <v>0</v>
      </c>
      <c r="T299" s="23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7" t="s">
        <v>205</v>
      </c>
      <c r="AT299" s="237" t="s">
        <v>304</v>
      </c>
      <c r="AU299" s="237" t="s">
        <v>86</v>
      </c>
      <c r="AY299" s="17" t="s">
        <v>171</v>
      </c>
      <c r="BE299" s="238">
        <f>IF(N299="základní",J299,0)</f>
        <v>0</v>
      </c>
      <c r="BF299" s="238">
        <f>IF(N299="snížená",J299,0)</f>
        <v>0</v>
      </c>
      <c r="BG299" s="238">
        <f>IF(N299="zákl. přenesená",J299,0)</f>
        <v>0</v>
      </c>
      <c r="BH299" s="238">
        <f>IF(N299="sníž. přenesená",J299,0)</f>
        <v>0</v>
      </c>
      <c r="BI299" s="238">
        <f>IF(N299="nulová",J299,0)</f>
        <v>0</v>
      </c>
      <c r="BJ299" s="17" t="s">
        <v>84</v>
      </c>
      <c r="BK299" s="238">
        <f>ROUND(I299*H299,2)</f>
        <v>0</v>
      </c>
      <c r="BL299" s="17" t="s">
        <v>178</v>
      </c>
      <c r="BM299" s="237" t="s">
        <v>918</v>
      </c>
    </row>
    <row r="300" s="2" customFormat="1" ht="16.5" customHeight="1">
      <c r="A300" s="38"/>
      <c r="B300" s="39"/>
      <c r="C300" s="267" t="s">
        <v>559</v>
      </c>
      <c r="D300" s="267" t="s">
        <v>304</v>
      </c>
      <c r="E300" s="268" t="s">
        <v>3105</v>
      </c>
      <c r="F300" s="269" t="s">
        <v>3106</v>
      </c>
      <c r="G300" s="270" t="s">
        <v>2806</v>
      </c>
      <c r="H300" s="271">
        <v>5</v>
      </c>
      <c r="I300" s="272"/>
      <c r="J300" s="273">
        <f>ROUND(I300*H300,2)</f>
        <v>0</v>
      </c>
      <c r="K300" s="269" t="s">
        <v>1</v>
      </c>
      <c r="L300" s="274"/>
      <c r="M300" s="275" t="s">
        <v>1</v>
      </c>
      <c r="N300" s="276" t="s">
        <v>41</v>
      </c>
      <c r="O300" s="91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205</v>
      </c>
      <c r="AT300" s="237" t="s">
        <v>304</v>
      </c>
      <c r="AU300" s="237" t="s">
        <v>86</v>
      </c>
      <c r="AY300" s="17" t="s">
        <v>171</v>
      </c>
      <c r="BE300" s="238">
        <f>IF(N300="základní",J300,0)</f>
        <v>0</v>
      </c>
      <c r="BF300" s="238">
        <f>IF(N300="snížená",J300,0)</f>
        <v>0</v>
      </c>
      <c r="BG300" s="238">
        <f>IF(N300="zákl. přenesená",J300,0)</f>
        <v>0</v>
      </c>
      <c r="BH300" s="238">
        <f>IF(N300="sníž. přenesená",J300,0)</f>
        <v>0</v>
      </c>
      <c r="BI300" s="238">
        <f>IF(N300="nulová",J300,0)</f>
        <v>0</v>
      </c>
      <c r="BJ300" s="17" t="s">
        <v>84</v>
      </c>
      <c r="BK300" s="238">
        <f>ROUND(I300*H300,2)</f>
        <v>0</v>
      </c>
      <c r="BL300" s="17" t="s">
        <v>178</v>
      </c>
      <c r="BM300" s="237" t="s">
        <v>924</v>
      </c>
    </row>
    <row r="301" s="2" customFormat="1" ht="16.5" customHeight="1">
      <c r="A301" s="38"/>
      <c r="B301" s="39"/>
      <c r="C301" s="267" t="s">
        <v>915</v>
      </c>
      <c r="D301" s="267" t="s">
        <v>304</v>
      </c>
      <c r="E301" s="268" t="s">
        <v>3107</v>
      </c>
      <c r="F301" s="269" t="s">
        <v>3108</v>
      </c>
      <c r="G301" s="270" t="s">
        <v>2806</v>
      </c>
      <c r="H301" s="271">
        <v>1</v>
      </c>
      <c r="I301" s="272"/>
      <c r="J301" s="273">
        <f>ROUND(I301*H301,2)</f>
        <v>0</v>
      </c>
      <c r="K301" s="269" t="s">
        <v>1</v>
      </c>
      <c r="L301" s="274"/>
      <c r="M301" s="275" t="s">
        <v>1</v>
      </c>
      <c r="N301" s="276" t="s">
        <v>41</v>
      </c>
      <c r="O301" s="91"/>
      <c r="P301" s="235">
        <f>O301*H301</f>
        <v>0</v>
      </c>
      <c r="Q301" s="235">
        <v>0</v>
      </c>
      <c r="R301" s="235">
        <f>Q301*H301</f>
        <v>0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205</v>
      </c>
      <c r="AT301" s="237" t="s">
        <v>304</v>
      </c>
      <c r="AU301" s="237" t="s">
        <v>86</v>
      </c>
      <c r="AY301" s="17" t="s">
        <v>171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84</v>
      </c>
      <c r="BK301" s="238">
        <f>ROUND(I301*H301,2)</f>
        <v>0</v>
      </c>
      <c r="BL301" s="17" t="s">
        <v>178</v>
      </c>
      <c r="BM301" s="237" t="s">
        <v>931</v>
      </c>
    </row>
    <row r="302" s="2" customFormat="1" ht="16.5" customHeight="1">
      <c r="A302" s="38"/>
      <c r="B302" s="39"/>
      <c r="C302" s="267" t="s">
        <v>562</v>
      </c>
      <c r="D302" s="267" t="s">
        <v>304</v>
      </c>
      <c r="E302" s="268" t="s">
        <v>3109</v>
      </c>
      <c r="F302" s="269" t="s">
        <v>3110</v>
      </c>
      <c r="G302" s="270" t="s">
        <v>2806</v>
      </c>
      <c r="H302" s="271">
        <v>1</v>
      </c>
      <c r="I302" s="272"/>
      <c r="J302" s="273">
        <f>ROUND(I302*H302,2)</f>
        <v>0</v>
      </c>
      <c r="K302" s="269" t="s">
        <v>1</v>
      </c>
      <c r="L302" s="274"/>
      <c r="M302" s="275" t="s">
        <v>1</v>
      </c>
      <c r="N302" s="276" t="s">
        <v>41</v>
      </c>
      <c r="O302" s="91"/>
      <c r="P302" s="235">
        <f>O302*H302</f>
        <v>0</v>
      </c>
      <c r="Q302" s="235">
        <v>0</v>
      </c>
      <c r="R302" s="235">
        <f>Q302*H302</f>
        <v>0</v>
      </c>
      <c r="S302" s="235">
        <v>0</v>
      </c>
      <c r="T302" s="23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7" t="s">
        <v>205</v>
      </c>
      <c r="AT302" s="237" t="s">
        <v>304</v>
      </c>
      <c r="AU302" s="237" t="s">
        <v>86</v>
      </c>
      <c r="AY302" s="17" t="s">
        <v>171</v>
      </c>
      <c r="BE302" s="238">
        <f>IF(N302="základní",J302,0)</f>
        <v>0</v>
      </c>
      <c r="BF302" s="238">
        <f>IF(N302="snížená",J302,0)</f>
        <v>0</v>
      </c>
      <c r="BG302" s="238">
        <f>IF(N302="zákl. přenesená",J302,0)</f>
        <v>0</v>
      </c>
      <c r="BH302" s="238">
        <f>IF(N302="sníž. přenesená",J302,0)</f>
        <v>0</v>
      </c>
      <c r="BI302" s="238">
        <f>IF(N302="nulová",J302,0)</f>
        <v>0</v>
      </c>
      <c r="BJ302" s="17" t="s">
        <v>84</v>
      </c>
      <c r="BK302" s="238">
        <f>ROUND(I302*H302,2)</f>
        <v>0</v>
      </c>
      <c r="BL302" s="17" t="s">
        <v>178</v>
      </c>
      <c r="BM302" s="237" t="s">
        <v>935</v>
      </c>
    </row>
    <row r="303" s="2" customFormat="1" ht="16.5" customHeight="1">
      <c r="A303" s="38"/>
      <c r="B303" s="39"/>
      <c r="C303" s="267" t="s">
        <v>928</v>
      </c>
      <c r="D303" s="267" t="s">
        <v>304</v>
      </c>
      <c r="E303" s="268" t="s">
        <v>3111</v>
      </c>
      <c r="F303" s="269" t="s">
        <v>3112</v>
      </c>
      <c r="G303" s="270" t="s">
        <v>2806</v>
      </c>
      <c r="H303" s="271">
        <v>4</v>
      </c>
      <c r="I303" s="272"/>
      <c r="J303" s="273">
        <f>ROUND(I303*H303,2)</f>
        <v>0</v>
      </c>
      <c r="K303" s="269" t="s">
        <v>1</v>
      </c>
      <c r="L303" s="274"/>
      <c r="M303" s="275" t="s">
        <v>1</v>
      </c>
      <c r="N303" s="276" t="s">
        <v>41</v>
      </c>
      <c r="O303" s="91"/>
      <c r="P303" s="235">
        <f>O303*H303</f>
        <v>0</v>
      </c>
      <c r="Q303" s="235">
        <v>0</v>
      </c>
      <c r="R303" s="235">
        <f>Q303*H303</f>
        <v>0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205</v>
      </c>
      <c r="AT303" s="237" t="s">
        <v>304</v>
      </c>
      <c r="AU303" s="237" t="s">
        <v>86</v>
      </c>
      <c r="AY303" s="17" t="s">
        <v>171</v>
      </c>
      <c r="BE303" s="238">
        <f>IF(N303="základní",J303,0)</f>
        <v>0</v>
      </c>
      <c r="BF303" s="238">
        <f>IF(N303="snížená",J303,0)</f>
        <v>0</v>
      </c>
      <c r="BG303" s="238">
        <f>IF(N303="zákl. přenesená",J303,0)</f>
        <v>0</v>
      </c>
      <c r="BH303" s="238">
        <f>IF(N303="sníž. přenesená",J303,0)</f>
        <v>0</v>
      </c>
      <c r="BI303" s="238">
        <f>IF(N303="nulová",J303,0)</f>
        <v>0</v>
      </c>
      <c r="BJ303" s="17" t="s">
        <v>84</v>
      </c>
      <c r="BK303" s="238">
        <f>ROUND(I303*H303,2)</f>
        <v>0</v>
      </c>
      <c r="BL303" s="17" t="s">
        <v>178</v>
      </c>
      <c r="BM303" s="237" t="s">
        <v>940</v>
      </c>
    </row>
    <row r="304" s="2" customFormat="1" ht="24.15" customHeight="1">
      <c r="A304" s="38"/>
      <c r="B304" s="39"/>
      <c r="C304" s="267" t="s">
        <v>566</v>
      </c>
      <c r="D304" s="267" t="s">
        <v>304</v>
      </c>
      <c r="E304" s="268" t="s">
        <v>3113</v>
      </c>
      <c r="F304" s="269" t="s">
        <v>3114</v>
      </c>
      <c r="G304" s="270" t="s">
        <v>2806</v>
      </c>
      <c r="H304" s="271">
        <v>1</v>
      </c>
      <c r="I304" s="272"/>
      <c r="J304" s="273">
        <f>ROUND(I304*H304,2)</f>
        <v>0</v>
      </c>
      <c r="K304" s="269" t="s">
        <v>1</v>
      </c>
      <c r="L304" s="274"/>
      <c r="M304" s="275" t="s">
        <v>1</v>
      </c>
      <c r="N304" s="276" t="s">
        <v>41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205</v>
      </c>
      <c r="AT304" s="237" t="s">
        <v>304</v>
      </c>
      <c r="AU304" s="237" t="s">
        <v>86</v>
      </c>
      <c r="AY304" s="17" t="s">
        <v>171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84</v>
      </c>
      <c r="BK304" s="238">
        <f>ROUND(I304*H304,2)</f>
        <v>0</v>
      </c>
      <c r="BL304" s="17" t="s">
        <v>178</v>
      </c>
      <c r="BM304" s="237" t="s">
        <v>946</v>
      </c>
    </row>
    <row r="305" s="2" customFormat="1" ht="24.15" customHeight="1">
      <c r="A305" s="38"/>
      <c r="B305" s="39"/>
      <c r="C305" s="267" t="s">
        <v>937</v>
      </c>
      <c r="D305" s="267" t="s">
        <v>304</v>
      </c>
      <c r="E305" s="268" t="s">
        <v>3115</v>
      </c>
      <c r="F305" s="269" t="s">
        <v>3116</v>
      </c>
      <c r="G305" s="270" t="s">
        <v>2806</v>
      </c>
      <c r="H305" s="271">
        <v>1</v>
      </c>
      <c r="I305" s="272"/>
      <c r="J305" s="273">
        <f>ROUND(I305*H305,2)</f>
        <v>0</v>
      </c>
      <c r="K305" s="269" t="s">
        <v>1</v>
      </c>
      <c r="L305" s="274"/>
      <c r="M305" s="275" t="s">
        <v>1</v>
      </c>
      <c r="N305" s="276" t="s">
        <v>41</v>
      </c>
      <c r="O305" s="91"/>
      <c r="P305" s="235">
        <f>O305*H305</f>
        <v>0</v>
      </c>
      <c r="Q305" s="235">
        <v>0</v>
      </c>
      <c r="R305" s="235">
        <f>Q305*H305</f>
        <v>0</v>
      </c>
      <c r="S305" s="235">
        <v>0</v>
      </c>
      <c r="T305" s="236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7" t="s">
        <v>205</v>
      </c>
      <c r="AT305" s="237" t="s">
        <v>304</v>
      </c>
      <c r="AU305" s="237" t="s">
        <v>86</v>
      </c>
      <c r="AY305" s="17" t="s">
        <v>171</v>
      </c>
      <c r="BE305" s="238">
        <f>IF(N305="základní",J305,0)</f>
        <v>0</v>
      </c>
      <c r="BF305" s="238">
        <f>IF(N305="snížená",J305,0)</f>
        <v>0</v>
      </c>
      <c r="BG305" s="238">
        <f>IF(N305="zákl. přenesená",J305,0)</f>
        <v>0</v>
      </c>
      <c r="BH305" s="238">
        <f>IF(N305="sníž. přenesená",J305,0)</f>
        <v>0</v>
      </c>
      <c r="BI305" s="238">
        <f>IF(N305="nulová",J305,0)</f>
        <v>0</v>
      </c>
      <c r="BJ305" s="17" t="s">
        <v>84</v>
      </c>
      <c r="BK305" s="238">
        <f>ROUND(I305*H305,2)</f>
        <v>0</v>
      </c>
      <c r="BL305" s="17" t="s">
        <v>178</v>
      </c>
      <c r="BM305" s="237" t="s">
        <v>951</v>
      </c>
    </row>
    <row r="306" s="2" customFormat="1" ht="24.15" customHeight="1">
      <c r="A306" s="38"/>
      <c r="B306" s="39"/>
      <c r="C306" s="267" t="s">
        <v>569</v>
      </c>
      <c r="D306" s="267" t="s">
        <v>304</v>
      </c>
      <c r="E306" s="268" t="s">
        <v>3117</v>
      </c>
      <c r="F306" s="269" t="s">
        <v>3118</v>
      </c>
      <c r="G306" s="270" t="s">
        <v>2806</v>
      </c>
      <c r="H306" s="271">
        <v>1</v>
      </c>
      <c r="I306" s="272"/>
      <c r="J306" s="273">
        <f>ROUND(I306*H306,2)</f>
        <v>0</v>
      </c>
      <c r="K306" s="269" t="s">
        <v>1</v>
      </c>
      <c r="L306" s="274"/>
      <c r="M306" s="275" t="s">
        <v>1</v>
      </c>
      <c r="N306" s="276" t="s">
        <v>41</v>
      </c>
      <c r="O306" s="91"/>
      <c r="P306" s="235">
        <f>O306*H306</f>
        <v>0</v>
      </c>
      <c r="Q306" s="235">
        <v>0</v>
      </c>
      <c r="R306" s="235">
        <f>Q306*H306</f>
        <v>0</v>
      </c>
      <c r="S306" s="235">
        <v>0</v>
      </c>
      <c r="T306" s="23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7" t="s">
        <v>205</v>
      </c>
      <c r="AT306" s="237" t="s">
        <v>304</v>
      </c>
      <c r="AU306" s="237" t="s">
        <v>86</v>
      </c>
      <c r="AY306" s="17" t="s">
        <v>171</v>
      </c>
      <c r="BE306" s="238">
        <f>IF(N306="základní",J306,0)</f>
        <v>0</v>
      </c>
      <c r="BF306" s="238">
        <f>IF(N306="snížená",J306,0)</f>
        <v>0</v>
      </c>
      <c r="BG306" s="238">
        <f>IF(N306="zákl. přenesená",J306,0)</f>
        <v>0</v>
      </c>
      <c r="BH306" s="238">
        <f>IF(N306="sníž. přenesená",J306,0)</f>
        <v>0</v>
      </c>
      <c r="BI306" s="238">
        <f>IF(N306="nulová",J306,0)</f>
        <v>0</v>
      </c>
      <c r="BJ306" s="17" t="s">
        <v>84</v>
      </c>
      <c r="BK306" s="238">
        <f>ROUND(I306*H306,2)</f>
        <v>0</v>
      </c>
      <c r="BL306" s="17" t="s">
        <v>178</v>
      </c>
      <c r="BM306" s="237" t="s">
        <v>954</v>
      </c>
    </row>
    <row r="307" s="2" customFormat="1" ht="24.15" customHeight="1">
      <c r="A307" s="38"/>
      <c r="B307" s="39"/>
      <c r="C307" s="267" t="s">
        <v>948</v>
      </c>
      <c r="D307" s="267" t="s">
        <v>304</v>
      </c>
      <c r="E307" s="268" t="s">
        <v>3119</v>
      </c>
      <c r="F307" s="269" t="s">
        <v>3120</v>
      </c>
      <c r="G307" s="270" t="s">
        <v>2806</v>
      </c>
      <c r="H307" s="271">
        <v>2</v>
      </c>
      <c r="I307" s="272"/>
      <c r="J307" s="273">
        <f>ROUND(I307*H307,2)</f>
        <v>0</v>
      </c>
      <c r="K307" s="269" t="s">
        <v>1</v>
      </c>
      <c r="L307" s="274"/>
      <c r="M307" s="275" t="s">
        <v>1</v>
      </c>
      <c r="N307" s="276" t="s">
        <v>41</v>
      </c>
      <c r="O307" s="91"/>
      <c r="P307" s="235">
        <f>O307*H307</f>
        <v>0</v>
      </c>
      <c r="Q307" s="235">
        <v>0</v>
      </c>
      <c r="R307" s="235">
        <f>Q307*H307</f>
        <v>0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205</v>
      </c>
      <c r="AT307" s="237" t="s">
        <v>304</v>
      </c>
      <c r="AU307" s="237" t="s">
        <v>86</v>
      </c>
      <c r="AY307" s="17" t="s">
        <v>171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84</v>
      </c>
      <c r="BK307" s="238">
        <f>ROUND(I307*H307,2)</f>
        <v>0</v>
      </c>
      <c r="BL307" s="17" t="s">
        <v>178</v>
      </c>
      <c r="BM307" s="237" t="s">
        <v>961</v>
      </c>
    </row>
    <row r="308" s="2" customFormat="1" ht="16.5" customHeight="1">
      <c r="A308" s="38"/>
      <c r="B308" s="39"/>
      <c r="C308" s="267" t="s">
        <v>575</v>
      </c>
      <c r="D308" s="267" t="s">
        <v>304</v>
      </c>
      <c r="E308" s="268" t="s">
        <v>3121</v>
      </c>
      <c r="F308" s="269" t="s">
        <v>3122</v>
      </c>
      <c r="G308" s="270" t="s">
        <v>2806</v>
      </c>
      <c r="H308" s="271">
        <v>5</v>
      </c>
      <c r="I308" s="272"/>
      <c r="J308" s="273">
        <f>ROUND(I308*H308,2)</f>
        <v>0</v>
      </c>
      <c r="K308" s="269" t="s">
        <v>1</v>
      </c>
      <c r="L308" s="274"/>
      <c r="M308" s="275" t="s">
        <v>1</v>
      </c>
      <c r="N308" s="276" t="s">
        <v>41</v>
      </c>
      <c r="O308" s="91"/>
      <c r="P308" s="235">
        <f>O308*H308</f>
        <v>0</v>
      </c>
      <c r="Q308" s="235">
        <v>0</v>
      </c>
      <c r="R308" s="235">
        <f>Q308*H308</f>
        <v>0</v>
      </c>
      <c r="S308" s="235">
        <v>0</v>
      </c>
      <c r="T308" s="23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205</v>
      </c>
      <c r="AT308" s="237" t="s">
        <v>304</v>
      </c>
      <c r="AU308" s="237" t="s">
        <v>86</v>
      </c>
      <c r="AY308" s="17" t="s">
        <v>171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84</v>
      </c>
      <c r="BK308" s="238">
        <f>ROUND(I308*H308,2)</f>
        <v>0</v>
      </c>
      <c r="BL308" s="17" t="s">
        <v>178</v>
      </c>
      <c r="BM308" s="237" t="s">
        <v>1669</v>
      </c>
    </row>
    <row r="309" s="2" customFormat="1" ht="24.15" customHeight="1">
      <c r="A309" s="38"/>
      <c r="B309" s="39"/>
      <c r="C309" s="267" t="s">
        <v>958</v>
      </c>
      <c r="D309" s="267" t="s">
        <v>304</v>
      </c>
      <c r="E309" s="268" t="s">
        <v>3123</v>
      </c>
      <c r="F309" s="269" t="s">
        <v>3124</v>
      </c>
      <c r="G309" s="270" t="s">
        <v>2806</v>
      </c>
      <c r="H309" s="271">
        <v>3</v>
      </c>
      <c r="I309" s="272"/>
      <c r="J309" s="273">
        <f>ROUND(I309*H309,2)</f>
        <v>0</v>
      </c>
      <c r="K309" s="269" t="s">
        <v>1</v>
      </c>
      <c r="L309" s="274"/>
      <c r="M309" s="275" t="s">
        <v>1</v>
      </c>
      <c r="N309" s="276" t="s">
        <v>41</v>
      </c>
      <c r="O309" s="91"/>
      <c r="P309" s="235">
        <f>O309*H309</f>
        <v>0</v>
      </c>
      <c r="Q309" s="235">
        <v>0</v>
      </c>
      <c r="R309" s="235">
        <f>Q309*H309</f>
        <v>0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205</v>
      </c>
      <c r="AT309" s="237" t="s">
        <v>304</v>
      </c>
      <c r="AU309" s="237" t="s">
        <v>86</v>
      </c>
      <c r="AY309" s="17" t="s">
        <v>171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84</v>
      </c>
      <c r="BK309" s="238">
        <f>ROUND(I309*H309,2)</f>
        <v>0</v>
      </c>
      <c r="BL309" s="17" t="s">
        <v>178</v>
      </c>
      <c r="BM309" s="237" t="s">
        <v>1679</v>
      </c>
    </row>
    <row r="310" s="2" customFormat="1" ht="24.15" customHeight="1">
      <c r="A310" s="38"/>
      <c r="B310" s="39"/>
      <c r="C310" s="267" t="s">
        <v>578</v>
      </c>
      <c r="D310" s="267" t="s">
        <v>304</v>
      </c>
      <c r="E310" s="268" t="s">
        <v>3125</v>
      </c>
      <c r="F310" s="269" t="s">
        <v>3126</v>
      </c>
      <c r="G310" s="270" t="s">
        <v>2806</v>
      </c>
      <c r="H310" s="271">
        <v>12</v>
      </c>
      <c r="I310" s="272"/>
      <c r="J310" s="273">
        <f>ROUND(I310*H310,2)</f>
        <v>0</v>
      </c>
      <c r="K310" s="269" t="s">
        <v>1</v>
      </c>
      <c r="L310" s="274"/>
      <c r="M310" s="275" t="s">
        <v>1</v>
      </c>
      <c r="N310" s="276" t="s">
        <v>41</v>
      </c>
      <c r="O310" s="91"/>
      <c r="P310" s="235">
        <f>O310*H310</f>
        <v>0</v>
      </c>
      <c r="Q310" s="235">
        <v>0</v>
      </c>
      <c r="R310" s="235">
        <f>Q310*H310</f>
        <v>0</v>
      </c>
      <c r="S310" s="235">
        <v>0</v>
      </c>
      <c r="T310" s="236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7" t="s">
        <v>205</v>
      </c>
      <c r="AT310" s="237" t="s">
        <v>304</v>
      </c>
      <c r="AU310" s="237" t="s">
        <v>86</v>
      </c>
      <c r="AY310" s="17" t="s">
        <v>171</v>
      </c>
      <c r="BE310" s="238">
        <f>IF(N310="základní",J310,0)</f>
        <v>0</v>
      </c>
      <c r="BF310" s="238">
        <f>IF(N310="snížená",J310,0)</f>
        <v>0</v>
      </c>
      <c r="BG310" s="238">
        <f>IF(N310="zákl. přenesená",J310,0)</f>
        <v>0</v>
      </c>
      <c r="BH310" s="238">
        <f>IF(N310="sníž. přenesená",J310,0)</f>
        <v>0</v>
      </c>
      <c r="BI310" s="238">
        <f>IF(N310="nulová",J310,0)</f>
        <v>0</v>
      </c>
      <c r="BJ310" s="17" t="s">
        <v>84</v>
      </c>
      <c r="BK310" s="238">
        <f>ROUND(I310*H310,2)</f>
        <v>0</v>
      </c>
      <c r="BL310" s="17" t="s">
        <v>178</v>
      </c>
      <c r="BM310" s="237" t="s">
        <v>970</v>
      </c>
    </row>
    <row r="311" s="2" customFormat="1" ht="16.5" customHeight="1">
      <c r="A311" s="38"/>
      <c r="B311" s="39"/>
      <c r="C311" s="267" t="s">
        <v>967</v>
      </c>
      <c r="D311" s="267" t="s">
        <v>304</v>
      </c>
      <c r="E311" s="268" t="s">
        <v>3127</v>
      </c>
      <c r="F311" s="269" t="s">
        <v>3064</v>
      </c>
      <c r="G311" s="270" t="s">
        <v>269</v>
      </c>
      <c r="H311" s="271">
        <v>1</v>
      </c>
      <c r="I311" s="272"/>
      <c r="J311" s="273">
        <f>ROUND(I311*H311,2)</f>
        <v>0</v>
      </c>
      <c r="K311" s="269" t="s">
        <v>1</v>
      </c>
      <c r="L311" s="274"/>
      <c r="M311" s="275" t="s">
        <v>1</v>
      </c>
      <c r="N311" s="276" t="s">
        <v>41</v>
      </c>
      <c r="O311" s="91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205</v>
      </c>
      <c r="AT311" s="237" t="s">
        <v>304</v>
      </c>
      <c r="AU311" s="237" t="s">
        <v>86</v>
      </c>
      <c r="AY311" s="17" t="s">
        <v>171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84</v>
      </c>
      <c r="BK311" s="238">
        <f>ROUND(I311*H311,2)</f>
        <v>0</v>
      </c>
      <c r="BL311" s="17" t="s">
        <v>178</v>
      </c>
      <c r="BM311" s="237" t="s">
        <v>1700</v>
      </c>
    </row>
    <row r="312" s="2" customFormat="1" ht="16.5" customHeight="1">
      <c r="A312" s="38"/>
      <c r="B312" s="39"/>
      <c r="C312" s="226" t="s">
        <v>582</v>
      </c>
      <c r="D312" s="226" t="s">
        <v>173</v>
      </c>
      <c r="E312" s="227" t="s">
        <v>3128</v>
      </c>
      <c r="F312" s="228" t="s">
        <v>3066</v>
      </c>
      <c r="G312" s="229" t="s">
        <v>269</v>
      </c>
      <c r="H312" s="230">
        <v>1</v>
      </c>
      <c r="I312" s="231"/>
      <c r="J312" s="232">
        <f>ROUND(I312*H312,2)</f>
        <v>0</v>
      </c>
      <c r="K312" s="228" t="s">
        <v>1</v>
      </c>
      <c r="L312" s="44"/>
      <c r="M312" s="233" t="s">
        <v>1</v>
      </c>
      <c r="N312" s="234" t="s">
        <v>41</v>
      </c>
      <c r="O312" s="91"/>
      <c r="P312" s="235">
        <f>O312*H312</f>
        <v>0</v>
      </c>
      <c r="Q312" s="235">
        <v>0</v>
      </c>
      <c r="R312" s="235">
        <f>Q312*H312</f>
        <v>0</v>
      </c>
      <c r="S312" s="235">
        <v>0</v>
      </c>
      <c r="T312" s="23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7" t="s">
        <v>178</v>
      </c>
      <c r="AT312" s="237" t="s">
        <v>173</v>
      </c>
      <c r="AU312" s="237" t="s">
        <v>86</v>
      </c>
      <c r="AY312" s="17" t="s">
        <v>171</v>
      </c>
      <c r="BE312" s="238">
        <f>IF(N312="základní",J312,0)</f>
        <v>0</v>
      </c>
      <c r="BF312" s="238">
        <f>IF(N312="snížená",J312,0)</f>
        <v>0</v>
      </c>
      <c r="BG312" s="238">
        <f>IF(N312="zákl. přenesená",J312,0)</f>
        <v>0</v>
      </c>
      <c r="BH312" s="238">
        <f>IF(N312="sníž. přenesená",J312,0)</f>
        <v>0</v>
      </c>
      <c r="BI312" s="238">
        <f>IF(N312="nulová",J312,0)</f>
        <v>0</v>
      </c>
      <c r="BJ312" s="17" t="s">
        <v>84</v>
      </c>
      <c r="BK312" s="238">
        <f>ROUND(I312*H312,2)</f>
        <v>0</v>
      </c>
      <c r="BL312" s="17" t="s">
        <v>178</v>
      </c>
      <c r="BM312" s="237" t="s">
        <v>977</v>
      </c>
    </row>
    <row r="313" s="12" customFormat="1" ht="22.8" customHeight="1">
      <c r="A313" s="12"/>
      <c r="B313" s="210"/>
      <c r="C313" s="211"/>
      <c r="D313" s="212" t="s">
        <v>75</v>
      </c>
      <c r="E313" s="224" t="s">
        <v>3129</v>
      </c>
      <c r="F313" s="224" t="s">
        <v>3130</v>
      </c>
      <c r="G313" s="211"/>
      <c r="H313" s="211"/>
      <c r="I313" s="214"/>
      <c r="J313" s="225">
        <f>BK313</f>
        <v>0</v>
      </c>
      <c r="K313" s="211"/>
      <c r="L313" s="216"/>
      <c r="M313" s="217"/>
      <c r="N313" s="218"/>
      <c r="O313" s="218"/>
      <c r="P313" s="219">
        <f>SUM(P314:P326)</f>
        <v>0</v>
      </c>
      <c r="Q313" s="218"/>
      <c r="R313" s="219">
        <f>SUM(R314:R326)</f>
        <v>0</v>
      </c>
      <c r="S313" s="218"/>
      <c r="T313" s="220">
        <f>SUM(T314:T326)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21" t="s">
        <v>84</v>
      </c>
      <c r="AT313" s="222" t="s">
        <v>75</v>
      </c>
      <c r="AU313" s="222" t="s">
        <v>84</v>
      </c>
      <c r="AY313" s="221" t="s">
        <v>171</v>
      </c>
      <c r="BK313" s="223">
        <f>SUM(BK314:BK326)</f>
        <v>0</v>
      </c>
    </row>
    <row r="314" s="2" customFormat="1" ht="21.75" customHeight="1">
      <c r="A314" s="38"/>
      <c r="B314" s="39"/>
      <c r="C314" s="267" t="s">
        <v>978</v>
      </c>
      <c r="D314" s="267" t="s">
        <v>304</v>
      </c>
      <c r="E314" s="268" t="s">
        <v>3131</v>
      </c>
      <c r="F314" s="269" t="s">
        <v>3132</v>
      </c>
      <c r="G314" s="270" t="s">
        <v>2806</v>
      </c>
      <c r="H314" s="271">
        <v>1</v>
      </c>
      <c r="I314" s="272"/>
      <c r="J314" s="273">
        <f>ROUND(I314*H314,2)</f>
        <v>0</v>
      </c>
      <c r="K314" s="269" t="s">
        <v>1</v>
      </c>
      <c r="L314" s="274"/>
      <c r="M314" s="275" t="s">
        <v>1</v>
      </c>
      <c r="N314" s="276" t="s">
        <v>41</v>
      </c>
      <c r="O314" s="91"/>
      <c r="P314" s="235">
        <f>O314*H314</f>
        <v>0</v>
      </c>
      <c r="Q314" s="235">
        <v>0</v>
      </c>
      <c r="R314" s="235">
        <f>Q314*H314</f>
        <v>0</v>
      </c>
      <c r="S314" s="235">
        <v>0</v>
      </c>
      <c r="T314" s="23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7" t="s">
        <v>205</v>
      </c>
      <c r="AT314" s="237" t="s">
        <v>304</v>
      </c>
      <c r="AU314" s="237" t="s">
        <v>86</v>
      </c>
      <c r="AY314" s="17" t="s">
        <v>171</v>
      </c>
      <c r="BE314" s="238">
        <f>IF(N314="základní",J314,0)</f>
        <v>0</v>
      </c>
      <c r="BF314" s="238">
        <f>IF(N314="snížená",J314,0)</f>
        <v>0</v>
      </c>
      <c r="BG314" s="238">
        <f>IF(N314="zákl. přenesená",J314,0)</f>
        <v>0</v>
      </c>
      <c r="BH314" s="238">
        <f>IF(N314="sníž. přenesená",J314,0)</f>
        <v>0</v>
      </c>
      <c r="BI314" s="238">
        <f>IF(N314="nulová",J314,0)</f>
        <v>0</v>
      </c>
      <c r="BJ314" s="17" t="s">
        <v>84</v>
      </c>
      <c r="BK314" s="238">
        <f>ROUND(I314*H314,2)</f>
        <v>0</v>
      </c>
      <c r="BL314" s="17" t="s">
        <v>178</v>
      </c>
      <c r="BM314" s="237" t="s">
        <v>981</v>
      </c>
    </row>
    <row r="315" s="2" customFormat="1" ht="16.5" customHeight="1">
      <c r="A315" s="38"/>
      <c r="B315" s="39"/>
      <c r="C315" s="267" t="s">
        <v>585</v>
      </c>
      <c r="D315" s="267" t="s">
        <v>304</v>
      </c>
      <c r="E315" s="268" t="s">
        <v>3045</v>
      </c>
      <c r="F315" s="269" t="s">
        <v>3046</v>
      </c>
      <c r="G315" s="270" t="s">
        <v>2806</v>
      </c>
      <c r="H315" s="271">
        <v>1</v>
      </c>
      <c r="I315" s="272"/>
      <c r="J315" s="273">
        <f>ROUND(I315*H315,2)</f>
        <v>0</v>
      </c>
      <c r="K315" s="269" t="s">
        <v>1</v>
      </c>
      <c r="L315" s="274"/>
      <c r="M315" s="275" t="s">
        <v>1</v>
      </c>
      <c r="N315" s="276" t="s">
        <v>41</v>
      </c>
      <c r="O315" s="91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205</v>
      </c>
      <c r="AT315" s="237" t="s">
        <v>304</v>
      </c>
      <c r="AU315" s="237" t="s">
        <v>86</v>
      </c>
      <c r="AY315" s="17" t="s">
        <v>171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84</v>
      </c>
      <c r="BK315" s="238">
        <f>ROUND(I315*H315,2)</f>
        <v>0</v>
      </c>
      <c r="BL315" s="17" t="s">
        <v>178</v>
      </c>
      <c r="BM315" s="237" t="s">
        <v>984</v>
      </c>
    </row>
    <row r="316" s="2" customFormat="1" ht="16.5" customHeight="1">
      <c r="A316" s="38"/>
      <c r="B316" s="39"/>
      <c r="C316" s="267" t="s">
        <v>985</v>
      </c>
      <c r="D316" s="267" t="s">
        <v>304</v>
      </c>
      <c r="E316" s="268" t="s">
        <v>3133</v>
      </c>
      <c r="F316" s="269" t="s">
        <v>3134</v>
      </c>
      <c r="G316" s="270" t="s">
        <v>2806</v>
      </c>
      <c r="H316" s="271">
        <v>1</v>
      </c>
      <c r="I316" s="272"/>
      <c r="J316" s="273">
        <f>ROUND(I316*H316,2)</f>
        <v>0</v>
      </c>
      <c r="K316" s="269" t="s">
        <v>1</v>
      </c>
      <c r="L316" s="274"/>
      <c r="M316" s="275" t="s">
        <v>1</v>
      </c>
      <c r="N316" s="276" t="s">
        <v>41</v>
      </c>
      <c r="O316" s="91"/>
      <c r="P316" s="235">
        <f>O316*H316</f>
        <v>0</v>
      </c>
      <c r="Q316" s="235">
        <v>0</v>
      </c>
      <c r="R316" s="235">
        <f>Q316*H316</f>
        <v>0</v>
      </c>
      <c r="S316" s="235">
        <v>0</v>
      </c>
      <c r="T316" s="23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7" t="s">
        <v>205</v>
      </c>
      <c r="AT316" s="237" t="s">
        <v>304</v>
      </c>
      <c r="AU316" s="237" t="s">
        <v>86</v>
      </c>
      <c r="AY316" s="17" t="s">
        <v>171</v>
      </c>
      <c r="BE316" s="238">
        <f>IF(N316="základní",J316,0)</f>
        <v>0</v>
      </c>
      <c r="BF316" s="238">
        <f>IF(N316="snížená",J316,0)</f>
        <v>0</v>
      </c>
      <c r="BG316" s="238">
        <f>IF(N316="zákl. přenesená",J316,0)</f>
        <v>0</v>
      </c>
      <c r="BH316" s="238">
        <f>IF(N316="sníž. přenesená",J316,0)</f>
        <v>0</v>
      </c>
      <c r="BI316" s="238">
        <f>IF(N316="nulová",J316,0)</f>
        <v>0</v>
      </c>
      <c r="BJ316" s="17" t="s">
        <v>84</v>
      </c>
      <c r="BK316" s="238">
        <f>ROUND(I316*H316,2)</f>
        <v>0</v>
      </c>
      <c r="BL316" s="17" t="s">
        <v>178</v>
      </c>
      <c r="BM316" s="237" t="s">
        <v>988</v>
      </c>
    </row>
    <row r="317" s="2" customFormat="1" ht="16.5" customHeight="1">
      <c r="A317" s="38"/>
      <c r="B317" s="39"/>
      <c r="C317" s="267" t="s">
        <v>589</v>
      </c>
      <c r="D317" s="267" t="s">
        <v>304</v>
      </c>
      <c r="E317" s="268" t="s">
        <v>3049</v>
      </c>
      <c r="F317" s="269" t="s">
        <v>3050</v>
      </c>
      <c r="G317" s="270" t="s">
        <v>2806</v>
      </c>
      <c r="H317" s="271">
        <v>1</v>
      </c>
      <c r="I317" s="272"/>
      <c r="J317" s="273">
        <f>ROUND(I317*H317,2)</f>
        <v>0</v>
      </c>
      <c r="K317" s="269" t="s">
        <v>1</v>
      </c>
      <c r="L317" s="274"/>
      <c r="M317" s="275" t="s">
        <v>1</v>
      </c>
      <c r="N317" s="276" t="s">
        <v>41</v>
      </c>
      <c r="O317" s="91"/>
      <c r="P317" s="235">
        <f>O317*H317</f>
        <v>0</v>
      </c>
      <c r="Q317" s="235">
        <v>0</v>
      </c>
      <c r="R317" s="235">
        <f>Q317*H317</f>
        <v>0</v>
      </c>
      <c r="S317" s="235">
        <v>0</v>
      </c>
      <c r="T317" s="23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7" t="s">
        <v>205</v>
      </c>
      <c r="AT317" s="237" t="s">
        <v>304</v>
      </c>
      <c r="AU317" s="237" t="s">
        <v>86</v>
      </c>
      <c r="AY317" s="17" t="s">
        <v>171</v>
      </c>
      <c r="BE317" s="238">
        <f>IF(N317="základní",J317,0)</f>
        <v>0</v>
      </c>
      <c r="BF317" s="238">
        <f>IF(N317="snížená",J317,0)</f>
        <v>0</v>
      </c>
      <c r="BG317" s="238">
        <f>IF(N317="zákl. přenesená",J317,0)</f>
        <v>0</v>
      </c>
      <c r="BH317" s="238">
        <f>IF(N317="sníž. přenesená",J317,0)</f>
        <v>0</v>
      </c>
      <c r="BI317" s="238">
        <f>IF(N317="nulová",J317,0)</f>
        <v>0</v>
      </c>
      <c r="BJ317" s="17" t="s">
        <v>84</v>
      </c>
      <c r="BK317" s="238">
        <f>ROUND(I317*H317,2)</f>
        <v>0</v>
      </c>
      <c r="BL317" s="17" t="s">
        <v>178</v>
      </c>
      <c r="BM317" s="237" t="s">
        <v>991</v>
      </c>
    </row>
    <row r="318" s="2" customFormat="1" ht="16.5" customHeight="1">
      <c r="A318" s="38"/>
      <c r="B318" s="39"/>
      <c r="C318" s="267" t="s">
        <v>992</v>
      </c>
      <c r="D318" s="267" t="s">
        <v>304</v>
      </c>
      <c r="E318" s="268" t="s">
        <v>3057</v>
      </c>
      <c r="F318" s="269" t="s">
        <v>3058</v>
      </c>
      <c r="G318" s="270" t="s">
        <v>2806</v>
      </c>
      <c r="H318" s="271">
        <v>11</v>
      </c>
      <c r="I318" s="272"/>
      <c r="J318" s="273">
        <f>ROUND(I318*H318,2)</f>
        <v>0</v>
      </c>
      <c r="K318" s="269" t="s">
        <v>1</v>
      </c>
      <c r="L318" s="274"/>
      <c r="M318" s="275" t="s">
        <v>1</v>
      </c>
      <c r="N318" s="276" t="s">
        <v>41</v>
      </c>
      <c r="O318" s="91"/>
      <c r="P318" s="235">
        <f>O318*H318</f>
        <v>0</v>
      </c>
      <c r="Q318" s="235">
        <v>0</v>
      </c>
      <c r="R318" s="235">
        <f>Q318*H318</f>
        <v>0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205</v>
      </c>
      <c r="AT318" s="237" t="s">
        <v>304</v>
      </c>
      <c r="AU318" s="237" t="s">
        <v>86</v>
      </c>
      <c r="AY318" s="17" t="s">
        <v>171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84</v>
      </c>
      <c r="BK318" s="238">
        <f>ROUND(I318*H318,2)</f>
        <v>0</v>
      </c>
      <c r="BL318" s="17" t="s">
        <v>178</v>
      </c>
      <c r="BM318" s="237" t="s">
        <v>995</v>
      </c>
    </row>
    <row r="319" s="2" customFormat="1" ht="16.5" customHeight="1">
      <c r="A319" s="38"/>
      <c r="B319" s="39"/>
      <c r="C319" s="267" t="s">
        <v>592</v>
      </c>
      <c r="D319" s="267" t="s">
        <v>304</v>
      </c>
      <c r="E319" s="268" t="s">
        <v>3059</v>
      </c>
      <c r="F319" s="269" t="s">
        <v>3060</v>
      </c>
      <c r="G319" s="270" t="s">
        <v>2806</v>
      </c>
      <c r="H319" s="271">
        <v>4</v>
      </c>
      <c r="I319" s="272"/>
      <c r="J319" s="273">
        <f>ROUND(I319*H319,2)</f>
        <v>0</v>
      </c>
      <c r="K319" s="269" t="s">
        <v>1</v>
      </c>
      <c r="L319" s="274"/>
      <c r="M319" s="275" t="s">
        <v>1</v>
      </c>
      <c r="N319" s="276" t="s">
        <v>41</v>
      </c>
      <c r="O319" s="91"/>
      <c r="P319" s="235">
        <f>O319*H319</f>
        <v>0</v>
      </c>
      <c r="Q319" s="235">
        <v>0</v>
      </c>
      <c r="R319" s="235">
        <f>Q319*H319</f>
        <v>0</v>
      </c>
      <c r="S319" s="235">
        <v>0</v>
      </c>
      <c r="T319" s="23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7" t="s">
        <v>205</v>
      </c>
      <c r="AT319" s="237" t="s">
        <v>304</v>
      </c>
      <c r="AU319" s="237" t="s">
        <v>86</v>
      </c>
      <c r="AY319" s="17" t="s">
        <v>171</v>
      </c>
      <c r="BE319" s="238">
        <f>IF(N319="základní",J319,0)</f>
        <v>0</v>
      </c>
      <c r="BF319" s="238">
        <f>IF(N319="snížená",J319,0)</f>
        <v>0</v>
      </c>
      <c r="BG319" s="238">
        <f>IF(N319="zákl. přenesená",J319,0)</f>
        <v>0</v>
      </c>
      <c r="BH319" s="238">
        <f>IF(N319="sníž. přenesená",J319,0)</f>
        <v>0</v>
      </c>
      <c r="BI319" s="238">
        <f>IF(N319="nulová",J319,0)</f>
        <v>0</v>
      </c>
      <c r="BJ319" s="17" t="s">
        <v>84</v>
      </c>
      <c r="BK319" s="238">
        <f>ROUND(I319*H319,2)</f>
        <v>0</v>
      </c>
      <c r="BL319" s="17" t="s">
        <v>178</v>
      </c>
      <c r="BM319" s="237" t="s">
        <v>999</v>
      </c>
    </row>
    <row r="320" s="2" customFormat="1" ht="16.5" customHeight="1">
      <c r="A320" s="38"/>
      <c r="B320" s="39"/>
      <c r="C320" s="267" t="s">
        <v>1003</v>
      </c>
      <c r="D320" s="267" t="s">
        <v>304</v>
      </c>
      <c r="E320" s="268" t="s">
        <v>3061</v>
      </c>
      <c r="F320" s="269" t="s">
        <v>3062</v>
      </c>
      <c r="G320" s="270" t="s">
        <v>2806</v>
      </c>
      <c r="H320" s="271">
        <v>12</v>
      </c>
      <c r="I320" s="272"/>
      <c r="J320" s="273">
        <f>ROUND(I320*H320,2)</f>
        <v>0</v>
      </c>
      <c r="K320" s="269" t="s">
        <v>1</v>
      </c>
      <c r="L320" s="274"/>
      <c r="M320" s="275" t="s">
        <v>1</v>
      </c>
      <c r="N320" s="276" t="s">
        <v>41</v>
      </c>
      <c r="O320" s="91"/>
      <c r="P320" s="235">
        <f>O320*H320</f>
        <v>0</v>
      </c>
      <c r="Q320" s="235">
        <v>0</v>
      </c>
      <c r="R320" s="235">
        <f>Q320*H320</f>
        <v>0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205</v>
      </c>
      <c r="AT320" s="237" t="s">
        <v>304</v>
      </c>
      <c r="AU320" s="237" t="s">
        <v>86</v>
      </c>
      <c r="AY320" s="17" t="s">
        <v>171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84</v>
      </c>
      <c r="BK320" s="238">
        <f>ROUND(I320*H320,2)</f>
        <v>0</v>
      </c>
      <c r="BL320" s="17" t="s">
        <v>178</v>
      </c>
      <c r="BM320" s="237" t="s">
        <v>1799</v>
      </c>
    </row>
    <row r="321" s="2" customFormat="1" ht="16.5" customHeight="1">
      <c r="A321" s="38"/>
      <c r="B321" s="39"/>
      <c r="C321" s="267" t="s">
        <v>599</v>
      </c>
      <c r="D321" s="267" t="s">
        <v>304</v>
      </c>
      <c r="E321" s="268" t="s">
        <v>3135</v>
      </c>
      <c r="F321" s="269" t="s">
        <v>3136</v>
      </c>
      <c r="G321" s="270" t="s">
        <v>2806</v>
      </c>
      <c r="H321" s="271">
        <v>11</v>
      </c>
      <c r="I321" s="272"/>
      <c r="J321" s="273">
        <f>ROUND(I321*H321,2)</f>
        <v>0</v>
      </c>
      <c r="K321" s="269" t="s">
        <v>1</v>
      </c>
      <c r="L321" s="274"/>
      <c r="M321" s="275" t="s">
        <v>1</v>
      </c>
      <c r="N321" s="276" t="s">
        <v>41</v>
      </c>
      <c r="O321" s="91"/>
      <c r="P321" s="235">
        <f>O321*H321</f>
        <v>0</v>
      </c>
      <c r="Q321" s="235">
        <v>0</v>
      </c>
      <c r="R321" s="235">
        <f>Q321*H321</f>
        <v>0</v>
      </c>
      <c r="S321" s="235">
        <v>0</v>
      </c>
      <c r="T321" s="23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7" t="s">
        <v>205</v>
      </c>
      <c r="AT321" s="237" t="s">
        <v>304</v>
      </c>
      <c r="AU321" s="237" t="s">
        <v>86</v>
      </c>
      <c r="AY321" s="17" t="s">
        <v>171</v>
      </c>
      <c r="BE321" s="238">
        <f>IF(N321="základní",J321,0)</f>
        <v>0</v>
      </c>
      <c r="BF321" s="238">
        <f>IF(N321="snížená",J321,0)</f>
        <v>0</v>
      </c>
      <c r="BG321" s="238">
        <f>IF(N321="zákl. přenesená",J321,0)</f>
        <v>0</v>
      </c>
      <c r="BH321" s="238">
        <f>IF(N321="sníž. přenesená",J321,0)</f>
        <v>0</v>
      </c>
      <c r="BI321" s="238">
        <f>IF(N321="nulová",J321,0)</f>
        <v>0</v>
      </c>
      <c r="BJ321" s="17" t="s">
        <v>84</v>
      </c>
      <c r="BK321" s="238">
        <f>ROUND(I321*H321,2)</f>
        <v>0</v>
      </c>
      <c r="BL321" s="17" t="s">
        <v>178</v>
      </c>
      <c r="BM321" s="237" t="s">
        <v>1811</v>
      </c>
    </row>
    <row r="322" s="2" customFormat="1" ht="16.5" customHeight="1">
      <c r="A322" s="38"/>
      <c r="B322" s="39"/>
      <c r="C322" s="267" t="s">
        <v>1014</v>
      </c>
      <c r="D322" s="267" t="s">
        <v>304</v>
      </c>
      <c r="E322" s="268" t="s">
        <v>3137</v>
      </c>
      <c r="F322" s="269" t="s">
        <v>3138</v>
      </c>
      <c r="G322" s="270" t="s">
        <v>2806</v>
      </c>
      <c r="H322" s="271">
        <v>6</v>
      </c>
      <c r="I322" s="272"/>
      <c r="J322" s="273">
        <f>ROUND(I322*H322,2)</f>
        <v>0</v>
      </c>
      <c r="K322" s="269" t="s">
        <v>1</v>
      </c>
      <c r="L322" s="274"/>
      <c r="M322" s="275" t="s">
        <v>1</v>
      </c>
      <c r="N322" s="276" t="s">
        <v>41</v>
      </c>
      <c r="O322" s="91"/>
      <c r="P322" s="235">
        <f>O322*H322</f>
        <v>0</v>
      </c>
      <c r="Q322" s="235">
        <v>0</v>
      </c>
      <c r="R322" s="235">
        <f>Q322*H322</f>
        <v>0</v>
      </c>
      <c r="S322" s="235">
        <v>0</v>
      </c>
      <c r="T322" s="236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7" t="s">
        <v>205</v>
      </c>
      <c r="AT322" s="237" t="s">
        <v>304</v>
      </c>
      <c r="AU322" s="237" t="s">
        <v>86</v>
      </c>
      <c r="AY322" s="17" t="s">
        <v>171</v>
      </c>
      <c r="BE322" s="238">
        <f>IF(N322="základní",J322,0)</f>
        <v>0</v>
      </c>
      <c r="BF322" s="238">
        <f>IF(N322="snížená",J322,0)</f>
        <v>0</v>
      </c>
      <c r="BG322" s="238">
        <f>IF(N322="zákl. přenesená",J322,0)</f>
        <v>0</v>
      </c>
      <c r="BH322" s="238">
        <f>IF(N322="sníž. přenesená",J322,0)</f>
        <v>0</v>
      </c>
      <c r="BI322" s="238">
        <f>IF(N322="nulová",J322,0)</f>
        <v>0</v>
      </c>
      <c r="BJ322" s="17" t="s">
        <v>84</v>
      </c>
      <c r="BK322" s="238">
        <f>ROUND(I322*H322,2)</f>
        <v>0</v>
      </c>
      <c r="BL322" s="17" t="s">
        <v>178</v>
      </c>
      <c r="BM322" s="237" t="s">
        <v>1006</v>
      </c>
    </row>
    <row r="323" s="2" customFormat="1" ht="16.5" customHeight="1">
      <c r="A323" s="38"/>
      <c r="B323" s="39"/>
      <c r="C323" s="267" t="s">
        <v>602</v>
      </c>
      <c r="D323" s="267" t="s">
        <v>304</v>
      </c>
      <c r="E323" s="268" t="s">
        <v>3139</v>
      </c>
      <c r="F323" s="269" t="s">
        <v>3140</v>
      </c>
      <c r="G323" s="270" t="s">
        <v>2806</v>
      </c>
      <c r="H323" s="271">
        <v>1</v>
      </c>
      <c r="I323" s="272"/>
      <c r="J323" s="273">
        <f>ROUND(I323*H323,2)</f>
        <v>0</v>
      </c>
      <c r="K323" s="269" t="s">
        <v>1</v>
      </c>
      <c r="L323" s="274"/>
      <c r="M323" s="275" t="s">
        <v>1</v>
      </c>
      <c r="N323" s="276" t="s">
        <v>41</v>
      </c>
      <c r="O323" s="91"/>
      <c r="P323" s="235">
        <f>O323*H323</f>
        <v>0</v>
      </c>
      <c r="Q323" s="235">
        <v>0</v>
      </c>
      <c r="R323" s="235">
        <f>Q323*H323</f>
        <v>0</v>
      </c>
      <c r="S323" s="235">
        <v>0</v>
      </c>
      <c r="T323" s="23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7" t="s">
        <v>205</v>
      </c>
      <c r="AT323" s="237" t="s">
        <v>304</v>
      </c>
      <c r="AU323" s="237" t="s">
        <v>86</v>
      </c>
      <c r="AY323" s="17" t="s">
        <v>171</v>
      </c>
      <c r="BE323" s="238">
        <f>IF(N323="základní",J323,0)</f>
        <v>0</v>
      </c>
      <c r="BF323" s="238">
        <f>IF(N323="snížená",J323,0)</f>
        <v>0</v>
      </c>
      <c r="BG323" s="238">
        <f>IF(N323="zákl. přenesená",J323,0)</f>
        <v>0</v>
      </c>
      <c r="BH323" s="238">
        <f>IF(N323="sníž. přenesená",J323,0)</f>
        <v>0</v>
      </c>
      <c r="BI323" s="238">
        <f>IF(N323="nulová",J323,0)</f>
        <v>0</v>
      </c>
      <c r="BJ323" s="17" t="s">
        <v>84</v>
      </c>
      <c r="BK323" s="238">
        <f>ROUND(I323*H323,2)</f>
        <v>0</v>
      </c>
      <c r="BL323" s="17" t="s">
        <v>178</v>
      </c>
      <c r="BM323" s="237" t="s">
        <v>1845</v>
      </c>
    </row>
    <row r="324" s="2" customFormat="1" ht="16.5" customHeight="1">
      <c r="A324" s="38"/>
      <c r="B324" s="39"/>
      <c r="C324" s="267" t="s">
        <v>1025</v>
      </c>
      <c r="D324" s="267" t="s">
        <v>304</v>
      </c>
      <c r="E324" s="268" t="s">
        <v>3141</v>
      </c>
      <c r="F324" s="269" t="s">
        <v>3142</v>
      </c>
      <c r="G324" s="270" t="s">
        <v>2806</v>
      </c>
      <c r="H324" s="271">
        <v>6</v>
      </c>
      <c r="I324" s="272"/>
      <c r="J324" s="273">
        <f>ROUND(I324*H324,2)</f>
        <v>0</v>
      </c>
      <c r="K324" s="269" t="s">
        <v>1</v>
      </c>
      <c r="L324" s="274"/>
      <c r="M324" s="275" t="s">
        <v>1</v>
      </c>
      <c r="N324" s="276" t="s">
        <v>41</v>
      </c>
      <c r="O324" s="91"/>
      <c r="P324" s="235">
        <f>O324*H324</f>
        <v>0</v>
      </c>
      <c r="Q324" s="235">
        <v>0</v>
      </c>
      <c r="R324" s="235">
        <f>Q324*H324</f>
        <v>0</v>
      </c>
      <c r="S324" s="235">
        <v>0</v>
      </c>
      <c r="T324" s="23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7" t="s">
        <v>205</v>
      </c>
      <c r="AT324" s="237" t="s">
        <v>304</v>
      </c>
      <c r="AU324" s="237" t="s">
        <v>86</v>
      </c>
      <c r="AY324" s="17" t="s">
        <v>171</v>
      </c>
      <c r="BE324" s="238">
        <f>IF(N324="základní",J324,0)</f>
        <v>0</v>
      </c>
      <c r="BF324" s="238">
        <f>IF(N324="snížená",J324,0)</f>
        <v>0</v>
      </c>
      <c r="BG324" s="238">
        <f>IF(N324="zákl. přenesená",J324,0)</f>
        <v>0</v>
      </c>
      <c r="BH324" s="238">
        <f>IF(N324="sníž. přenesená",J324,0)</f>
        <v>0</v>
      </c>
      <c r="BI324" s="238">
        <f>IF(N324="nulová",J324,0)</f>
        <v>0</v>
      </c>
      <c r="BJ324" s="17" t="s">
        <v>84</v>
      </c>
      <c r="BK324" s="238">
        <f>ROUND(I324*H324,2)</f>
        <v>0</v>
      </c>
      <c r="BL324" s="17" t="s">
        <v>178</v>
      </c>
      <c r="BM324" s="237" t="s">
        <v>1010</v>
      </c>
    </row>
    <row r="325" s="2" customFormat="1" ht="16.5" customHeight="1">
      <c r="A325" s="38"/>
      <c r="B325" s="39"/>
      <c r="C325" s="267" t="s">
        <v>607</v>
      </c>
      <c r="D325" s="267" t="s">
        <v>304</v>
      </c>
      <c r="E325" s="268" t="s">
        <v>3143</v>
      </c>
      <c r="F325" s="269" t="s">
        <v>3064</v>
      </c>
      <c r="G325" s="270" t="s">
        <v>269</v>
      </c>
      <c r="H325" s="271">
        <v>1</v>
      </c>
      <c r="I325" s="272"/>
      <c r="J325" s="273">
        <f>ROUND(I325*H325,2)</f>
        <v>0</v>
      </c>
      <c r="K325" s="269" t="s">
        <v>1</v>
      </c>
      <c r="L325" s="274"/>
      <c r="M325" s="275" t="s">
        <v>1</v>
      </c>
      <c r="N325" s="276" t="s">
        <v>41</v>
      </c>
      <c r="O325" s="91"/>
      <c r="P325" s="235">
        <f>O325*H325</f>
        <v>0</v>
      </c>
      <c r="Q325" s="235">
        <v>0</v>
      </c>
      <c r="R325" s="235">
        <f>Q325*H325</f>
        <v>0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205</v>
      </c>
      <c r="AT325" s="237" t="s">
        <v>304</v>
      </c>
      <c r="AU325" s="237" t="s">
        <v>86</v>
      </c>
      <c r="AY325" s="17" t="s">
        <v>171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84</v>
      </c>
      <c r="BK325" s="238">
        <f>ROUND(I325*H325,2)</f>
        <v>0</v>
      </c>
      <c r="BL325" s="17" t="s">
        <v>178</v>
      </c>
      <c r="BM325" s="237" t="s">
        <v>1017</v>
      </c>
    </row>
    <row r="326" s="2" customFormat="1" ht="16.5" customHeight="1">
      <c r="A326" s="38"/>
      <c r="B326" s="39"/>
      <c r="C326" s="226" t="s">
        <v>1034</v>
      </c>
      <c r="D326" s="226" t="s">
        <v>173</v>
      </c>
      <c r="E326" s="227" t="s">
        <v>3144</v>
      </c>
      <c r="F326" s="228" t="s">
        <v>3066</v>
      </c>
      <c r="G326" s="229" t="s">
        <v>269</v>
      </c>
      <c r="H326" s="230">
        <v>1</v>
      </c>
      <c r="I326" s="231"/>
      <c r="J326" s="232">
        <f>ROUND(I326*H326,2)</f>
        <v>0</v>
      </c>
      <c r="K326" s="228" t="s">
        <v>1</v>
      </c>
      <c r="L326" s="44"/>
      <c r="M326" s="233" t="s">
        <v>1</v>
      </c>
      <c r="N326" s="234" t="s">
        <v>41</v>
      </c>
      <c r="O326" s="91"/>
      <c r="P326" s="235">
        <f>O326*H326</f>
        <v>0</v>
      </c>
      <c r="Q326" s="235">
        <v>0</v>
      </c>
      <c r="R326" s="235">
        <f>Q326*H326</f>
        <v>0</v>
      </c>
      <c r="S326" s="235">
        <v>0</v>
      </c>
      <c r="T326" s="23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178</v>
      </c>
      <c r="AT326" s="237" t="s">
        <v>173</v>
      </c>
      <c r="AU326" s="237" t="s">
        <v>86</v>
      </c>
      <c r="AY326" s="17" t="s">
        <v>171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84</v>
      </c>
      <c r="BK326" s="238">
        <f>ROUND(I326*H326,2)</f>
        <v>0</v>
      </c>
      <c r="BL326" s="17" t="s">
        <v>178</v>
      </c>
      <c r="BM326" s="237" t="s">
        <v>1022</v>
      </c>
    </row>
    <row r="327" s="12" customFormat="1" ht="22.8" customHeight="1">
      <c r="A327" s="12"/>
      <c r="B327" s="210"/>
      <c r="C327" s="211"/>
      <c r="D327" s="212" t="s">
        <v>75</v>
      </c>
      <c r="E327" s="224" t="s">
        <v>3145</v>
      </c>
      <c r="F327" s="224" t="s">
        <v>3146</v>
      </c>
      <c r="G327" s="211"/>
      <c r="H327" s="211"/>
      <c r="I327" s="214"/>
      <c r="J327" s="225">
        <f>BK327</f>
        <v>0</v>
      </c>
      <c r="K327" s="211"/>
      <c r="L327" s="216"/>
      <c r="M327" s="217"/>
      <c r="N327" s="218"/>
      <c r="O327" s="218"/>
      <c r="P327" s="219">
        <f>SUM(P328:P336)</f>
        <v>0</v>
      </c>
      <c r="Q327" s="218"/>
      <c r="R327" s="219">
        <f>SUM(R328:R336)</f>
        <v>0</v>
      </c>
      <c r="S327" s="218"/>
      <c r="T327" s="220">
        <f>SUM(T328:T336)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21" t="s">
        <v>84</v>
      </c>
      <c r="AT327" s="222" t="s">
        <v>75</v>
      </c>
      <c r="AU327" s="222" t="s">
        <v>84</v>
      </c>
      <c r="AY327" s="221" t="s">
        <v>171</v>
      </c>
      <c r="BK327" s="223">
        <f>SUM(BK328:BK336)</f>
        <v>0</v>
      </c>
    </row>
    <row r="328" s="2" customFormat="1" ht="16.5" customHeight="1">
      <c r="A328" s="38"/>
      <c r="B328" s="39"/>
      <c r="C328" s="267" t="s">
        <v>613</v>
      </c>
      <c r="D328" s="267" t="s">
        <v>304</v>
      </c>
      <c r="E328" s="268" t="s">
        <v>3043</v>
      </c>
      <c r="F328" s="269" t="s">
        <v>3044</v>
      </c>
      <c r="G328" s="270" t="s">
        <v>2806</v>
      </c>
      <c r="H328" s="271">
        <v>1</v>
      </c>
      <c r="I328" s="272"/>
      <c r="J328" s="273">
        <f>ROUND(I328*H328,2)</f>
        <v>0</v>
      </c>
      <c r="K328" s="269" t="s">
        <v>1</v>
      </c>
      <c r="L328" s="274"/>
      <c r="M328" s="275" t="s">
        <v>1</v>
      </c>
      <c r="N328" s="276" t="s">
        <v>41</v>
      </c>
      <c r="O328" s="91"/>
      <c r="P328" s="235">
        <f>O328*H328</f>
        <v>0</v>
      </c>
      <c r="Q328" s="235">
        <v>0</v>
      </c>
      <c r="R328" s="235">
        <f>Q328*H328</f>
        <v>0</v>
      </c>
      <c r="S328" s="235">
        <v>0</v>
      </c>
      <c r="T328" s="23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7" t="s">
        <v>205</v>
      </c>
      <c r="AT328" s="237" t="s">
        <v>304</v>
      </c>
      <c r="AU328" s="237" t="s">
        <v>86</v>
      </c>
      <c r="AY328" s="17" t="s">
        <v>171</v>
      </c>
      <c r="BE328" s="238">
        <f>IF(N328="základní",J328,0)</f>
        <v>0</v>
      </c>
      <c r="BF328" s="238">
        <f>IF(N328="snížená",J328,0)</f>
        <v>0</v>
      </c>
      <c r="BG328" s="238">
        <f>IF(N328="zákl. přenesená",J328,0)</f>
        <v>0</v>
      </c>
      <c r="BH328" s="238">
        <f>IF(N328="sníž. přenesená",J328,0)</f>
        <v>0</v>
      </c>
      <c r="BI328" s="238">
        <f>IF(N328="nulová",J328,0)</f>
        <v>0</v>
      </c>
      <c r="BJ328" s="17" t="s">
        <v>84</v>
      </c>
      <c r="BK328" s="238">
        <f>ROUND(I328*H328,2)</f>
        <v>0</v>
      </c>
      <c r="BL328" s="17" t="s">
        <v>178</v>
      </c>
      <c r="BM328" s="237" t="s">
        <v>1028</v>
      </c>
    </row>
    <row r="329" s="2" customFormat="1" ht="16.5" customHeight="1">
      <c r="A329" s="38"/>
      <c r="B329" s="39"/>
      <c r="C329" s="267" t="s">
        <v>1045</v>
      </c>
      <c r="D329" s="267" t="s">
        <v>304</v>
      </c>
      <c r="E329" s="268" t="s">
        <v>3045</v>
      </c>
      <c r="F329" s="269" t="s">
        <v>3046</v>
      </c>
      <c r="G329" s="270" t="s">
        <v>2806</v>
      </c>
      <c r="H329" s="271">
        <v>1</v>
      </c>
      <c r="I329" s="272"/>
      <c r="J329" s="273">
        <f>ROUND(I329*H329,2)</f>
        <v>0</v>
      </c>
      <c r="K329" s="269" t="s">
        <v>1</v>
      </c>
      <c r="L329" s="274"/>
      <c r="M329" s="275" t="s">
        <v>1</v>
      </c>
      <c r="N329" s="276" t="s">
        <v>41</v>
      </c>
      <c r="O329" s="91"/>
      <c r="P329" s="235">
        <f>O329*H329</f>
        <v>0</v>
      </c>
      <c r="Q329" s="235">
        <v>0</v>
      </c>
      <c r="R329" s="235">
        <f>Q329*H329</f>
        <v>0</v>
      </c>
      <c r="S329" s="235">
        <v>0</v>
      </c>
      <c r="T329" s="23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7" t="s">
        <v>205</v>
      </c>
      <c r="AT329" s="237" t="s">
        <v>304</v>
      </c>
      <c r="AU329" s="237" t="s">
        <v>86</v>
      </c>
      <c r="AY329" s="17" t="s">
        <v>171</v>
      </c>
      <c r="BE329" s="238">
        <f>IF(N329="základní",J329,0)</f>
        <v>0</v>
      </c>
      <c r="BF329" s="238">
        <f>IF(N329="snížená",J329,0)</f>
        <v>0</v>
      </c>
      <c r="BG329" s="238">
        <f>IF(N329="zákl. přenesená",J329,0)</f>
        <v>0</v>
      </c>
      <c r="BH329" s="238">
        <f>IF(N329="sníž. přenesená",J329,0)</f>
        <v>0</v>
      </c>
      <c r="BI329" s="238">
        <f>IF(N329="nulová",J329,0)</f>
        <v>0</v>
      </c>
      <c r="BJ329" s="17" t="s">
        <v>84</v>
      </c>
      <c r="BK329" s="238">
        <f>ROUND(I329*H329,2)</f>
        <v>0</v>
      </c>
      <c r="BL329" s="17" t="s">
        <v>178</v>
      </c>
      <c r="BM329" s="237" t="s">
        <v>1033</v>
      </c>
    </row>
    <row r="330" s="2" customFormat="1" ht="16.5" customHeight="1">
      <c r="A330" s="38"/>
      <c r="B330" s="39"/>
      <c r="C330" s="267" t="s">
        <v>619</v>
      </c>
      <c r="D330" s="267" t="s">
        <v>304</v>
      </c>
      <c r="E330" s="268" t="s">
        <v>3047</v>
      </c>
      <c r="F330" s="269" t="s">
        <v>3048</v>
      </c>
      <c r="G330" s="270" t="s">
        <v>2806</v>
      </c>
      <c r="H330" s="271">
        <v>1</v>
      </c>
      <c r="I330" s="272"/>
      <c r="J330" s="273">
        <f>ROUND(I330*H330,2)</f>
        <v>0</v>
      </c>
      <c r="K330" s="269" t="s">
        <v>1</v>
      </c>
      <c r="L330" s="274"/>
      <c r="M330" s="275" t="s">
        <v>1</v>
      </c>
      <c r="N330" s="276" t="s">
        <v>41</v>
      </c>
      <c r="O330" s="91"/>
      <c r="P330" s="235">
        <f>O330*H330</f>
        <v>0</v>
      </c>
      <c r="Q330" s="235">
        <v>0</v>
      </c>
      <c r="R330" s="235">
        <f>Q330*H330</f>
        <v>0</v>
      </c>
      <c r="S330" s="235">
        <v>0</v>
      </c>
      <c r="T330" s="23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7" t="s">
        <v>205</v>
      </c>
      <c r="AT330" s="237" t="s">
        <v>304</v>
      </c>
      <c r="AU330" s="237" t="s">
        <v>86</v>
      </c>
      <c r="AY330" s="17" t="s">
        <v>171</v>
      </c>
      <c r="BE330" s="238">
        <f>IF(N330="základní",J330,0)</f>
        <v>0</v>
      </c>
      <c r="BF330" s="238">
        <f>IF(N330="snížená",J330,0)</f>
        <v>0</v>
      </c>
      <c r="BG330" s="238">
        <f>IF(N330="zákl. přenesená",J330,0)</f>
        <v>0</v>
      </c>
      <c r="BH330" s="238">
        <f>IF(N330="sníž. přenesená",J330,0)</f>
        <v>0</v>
      </c>
      <c r="BI330" s="238">
        <f>IF(N330="nulová",J330,0)</f>
        <v>0</v>
      </c>
      <c r="BJ330" s="17" t="s">
        <v>84</v>
      </c>
      <c r="BK330" s="238">
        <f>ROUND(I330*H330,2)</f>
        <v>0</v>
      </c>
      <c r="BL330" s="17" t="s">
        <v>178</v>
      </c>
      <c r="BM330" s="237" t="s">
        <v>1037</v>
      </c>
    </row>
    <row r="331" s="2" customFormat="1" ht="16.5" customHeight="1">
      <c r="A331" s="38"/>
      <c r="B331" s="39"/>
      <c r="C331" s="267" t="s">
        <v>1055</v>
      </c>
      <c r="D331" s="267" t="s">
        <v>304</v>
      </c>
      <c r="E331" s="268" t="s">
        <v>3049</v>
      </c>
      <c r="F331" s="269" t="s">
        <v>3050</v>
      </c>
      <c r="G331" s="270" t="s">
        <v>2806</v>
      </c>
      <c r="H331" s="271">
        <v>1</v>
      </c>
      <c r="I331" s="272"/>
      <c r="J331" s="273">
        <f>ROUND(I331*H331,2)</f>
        <v>0</v>
      </c>
      <c r="K331" s="269" t="s">
        <v>1</v>
      </c>
      <c r="L331" s="274"/>
      <c r="M331" s="275" t="s">
        <v>1</v>
      </c>
      <c r="N331" s="276" t="s">
        <v>41</v>
      </c>
      <c r="O331" s="91"/>
      <c r="P331" s="235">
        <f>O331*H331</f>
        <v>0</v>
      </c>
      <c r="Q331" s="235">
        <v>0</v>
      </c>
      <c r="R331" s="235">
        <f>Q331*H331</f>
        <v>0</v>
      </c>
      <c r="S331" s="235">
        <v>0</v>
      </c>
      <c r="T331" s="23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7" t="s">
        <v>205</v>
      </c>
      <c r="AT331" s="237" t="s">
        <v>304</v>
      </c>
      <c r="AU331" s="237" t="s">
        <v>86</v>
      </c>
      <c r="AY331" s="17" t="s">
        <v>171</v>
      </c>
      <c r="BE331" s="238">
        <f>IF(N331="základní",J331,0)</f>
        <v>0</v>
      </c>
      <c r="BF331" s="238">
        <f>IF(N331="snížená",J331,0)</f>
        <v>0</v>
      </c>
      <c r="BG331" s="238">
        <f>IF(N331="zákl. přenesená",J331,0)</f>
        <v>0</v>
      </c>
      <c r="BH331" s="238">
        <f>IF(N331="sníž. přenesená",J331,0)</f>
        <v>0</v>
      </c>
      <c r="BI331" s="238">
        <f>IF(N331="nulová",J331,0)</f>
        <v>0</v>
      </c>
      <c r="BJ331" s="17" t="s">
        <v>84</v>
      </c>
      <c r="BK331" s="238">
        <f>ROUND(I331*H331,2)</f>
        <v>0</v>
      </c>
      <c r="BL331" s="17" t="s">
        <v>178</v>
      </c>
      <c r="BM331" s="237" t="s">
        <v>1042</v>
      </c>
    </row>
    <row r="332" s="2" customFormat="1" ht="16.5" customHeight="1">
      <c r="A332" s="38"/>
      <c r="B332" s="39"/>
      <c r="C332" s="267" t="s">
        <v>627</v>
      </c>
      <c r="D332" s="267" t="s">
        <v>304</v>
      </c>
      <c r="E332" s="268" t="s">
        <v>3057</v>
      </c>
      <c r="F332" s="269" t="s">
        <v>3058</v>
      </c>
      <c r="G332" s="270" t="s">
        <v>2806</v>
      </c>
      <c r="H332" s="271">
        <v>2</v>
      </c>
      <c r="I332" s="272"/>
      <c r="J332" s="273">
        <f>ROUND(I332*H332,2)</f>
        <v>0</v>
      </c>
      <c r="K332" s="269" t="s">
        <v>1</v>
      </c>
      <c r="L332" s="274"/>
      <c r="M332" s="275" t="s">
        <v>1</v>
      </c>
      <c r="N332" s="276" t="s">
        <v>41</v>
      </c>
      <c r="O332" s="91"/>
      <c r="P332" s="235">
        <f>O332*H332</f>
        <v>0</v>
      </c>
      <c r="Q332" s="235">
        <v>0</v>
      </c>
      <c r="R332" s="235">
        <f>Q332*H332</f>
        <v>0</v>
      </c>
      <c r="S332" s="235">
        <v>0</v>
      </c>
      <c r="T332" s="23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7" t="s">
        <v>205</v>
      </c>
      <c r="AT332" s="237" t="s">
        <v>304</v>
      </c>
      <c r="AU332" s="237" t="s">
        <v>86</v>
      </c>
      <c r="AY332" s="17" t="s">
        <v>171</v>
      </c>
      <c r="BE332" s="238">
        <f>IF(N332="základní",J332,0)</f>
        <v>0</v>
      </c>
      <c r="BF332" s="238">
        <f>IF(N332="snížená",J332,0)</f>
        <v>0</v>
      </c>
      <c r="BG332" s="238">
        <f>IF(N332="zákl. přenesená",J332,0)</f>
        <v>0</v>
      </c>
      <c r="BH332" s="238">
        <f>IF(N332="sníž. přenesená",J332,0)</f>
        <v>0</v>
      </c>
      <c r="BI332" s="238">
        <f>IF(N332="nulová",J332,0)</f>
        <v>0</v>
      </c>
      <c r="BJ332" s="17" t="s">
        <v>84</v>
      </c>
      <c r="BK332" s="238">
        <f>ROUND(I332*H332,2)</f>
        <v>0</v>
      </c>
      <c r="BL332" s="17" t="s">
        <v>178</v>
      </c>
      <c r="BM332" s="237" t="s">
        <v>1048</v>
      </c>
    </row>
    <row r="333" s="2" customFormat="1" ht="16.5" customHeight="1">
      <c r="A333" s="38"/>
      <c r="B333" s="39"/>
      <c r="C333" s="267" t="s">
        <v>1068</v>
      </c>
      <c r="D333" s="267" t="s">
        <v>304</v>
      </c>
      <c r="E333" s="268" t="s">
        <v>3061</v>
      </c>
      <c r="F333" s="269" t="s">
        <v>3062</v>
      </c>
      <c r="G333" s="270" t="s">
        <v>2806</v>
      </c>
      <c r="H333" s="271">
        <v>2</v>
      </c>
      <c r="I333" s="272"/>
      <c r="J333" s="273">
        <f>ROUND(I333*H333,2)</f>
        <v>0</v>
      </c>
      <c r="K333" s="269" t="s">
        <v>1</v>
      </c>
      <c r="L333" s="274"/>
      <c r="M333" s="275" t="s">
        <v>1</v>
      </c>
      <c r="N333" s="276" t="s">
        <v>41</v>
      </c>
      <c r="O333" s="91"/>
      <c r="P333" s="235">
        <f>O333*H333</f>
        <v>0</v>
      </c>
      <c r="Q333" s="235">
        <v>0</v>
      </c>
      <c r="R333" s="235">
        <f>Q333*H333</f>
        <v>0</v>
      </c>
      <c r="S333" s="235">
        <v>0</v>
      </c>
      <c r="T333" s="23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7" t="s">
        <v>205</v>
      </c>
      <c r="AT333" s="237" t="s">
        <v>304</v>
      </c>
      <c r="AU333" s="237" t="s">
        <v>86</v>
      </c>
      <c r="AY333" s="17" t="s">
        <v>171</v>
      </c>
      <c r="BE333" s="238">
        <f>IF(N333="základní",J333,0)</f>
        <v>0</v>
      </c>
      <c r="BF333" s="238">
        <f>IF(N333="snížená",J333,0)</f>
        <v>0</v>
      </c>
      <c r="BG333" s="238">
        <f>IF(N333="zákl. přenesená",J333,0)</f>
        <v>0</v>
      </c>
      <c r="BH333" s="238">
        <f>IF(N333="sníž. přenesená",J333,0)</f>
        <v>0</v>
      </c>
      <c r="BI333" s="238">
        <f>IF(N333="nulová",J333,0)</f>
        <v>0</v>
      </c>
      <c r="BJ333" s="17" t="s">
        <v>84</v>
      </c>
      <c r="BK333" s="238">
        <f>ROUND(I333*H333,2)</f>
        <v>0</v>
      </c>
      <c r="BL333" s="17" t="s">
        <v>178</v>
      </c>
      <c r="BM333" s="237" t="s">
        <v>1051</v>
      </c>
    </row>
    <row r="334" s="2" customFormat="1" ht="16.5" customHeight="1">
      <c r="A334" s="38"/>
      <c r="B334" s="39"/>
      <c r="C334" s="267" t="s">
        <v>633</v>
      </c>
      <c r="D334" s="267" t="s">
        <v>304</v>
      </c>
      <c r="E334" s="268" t="s">
        <v>3059</v>
      </c>
      <c r="F334" s="269" t="s">
        <v>3060</v>
      </c>
      <c r="G334" s="270" t="s">
        <v>2806</v>
      </c>
      <c r="H334" s="271">
        <v>6</v>
      </c>
      <c r="I334" s="272"/>
      <c r="J334" s="273">
        <f>ROUND(I334*H334,2)</f>
        <v>0</v>
      </c>
      <c r="K334" s="269" t="s">
        <v>1</v>
      </c>
      <c r="L334" s="274"/>
      <c r="M334" s="275" t="s">
        <v>1</v>
      </c>
      <c r="N334" s="276" t="s">
        <v>41</v>
      </c>
      <c r="O334" s="91"/>
      <c r="P334" s="235">
        <f>O334*H334</f>
        <v>0</v>
      </c>
      <c r="Q334" s="235">
        <v>0</v>
      </c>
      <c r="R334" s="235">
        <f>Q334*H334</f>
        <v>0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205</v>
      </c>
      <c r="AT334" s="237" t="s">
        <v>304</v>
      </c>
      <c r="AU334" s="237" t="s">
        <v>86</v>
      </c>
      <c r="AY334" s="17" t="s">
        <v>171</v>
      </c>
      <c r="BE334" s="238">
        <f>IF(N334="základní",J334,0)</f>
        <v>0</v>
      </c>
      <c r="BF334" s="238">
        <f>IF(N334="snížená",J334,0)</f>
        <v>0</v>
      </c>
      <c r="BG334" s="238">
        <f>IF(N334="zákl. přenesená",J334,0)</f>
        <v>0</v>
      </c>
      <c r="BH334" s="238">
        <f>IF(N334="sníž. přenesená",J334,0)</f>
        <v>0</v>
      </c>
      <c r="BI334" s="238">
        <f>IF(N334="nulová",J334,0)</f>
        <v>0</v>
      </c>
      <c r="BJ334" s="17" t="s">
        <v>84</v>
      </c>
      <c r="BK334" s="238">
        <f>ROUND(I334*H334,2)</f>
        <v>0</v>
      </c>
      <c r="BL334" s="17" t="s">
        <v>178</v>
      </c>
      <c r="BM334" s="237" t="s">
        <v>1058</v>
      </c>
    </row>
    <row r="335" s="2" customFormat="1" ht="16.5" customHeight="1">
      <c r="A335" s="38"/>
      <c r="B335" s="39"/>
      <c r="C335" s="267" t="s">
        <v>1084</v>
      </c>
      <c r="D335" s="267" t="s">
        <v>304</v>
      </c>
      <c r="E335" s="268" t="s">
        <v>3147</v>
      </c>
      <c r="F335" s="269" t="s">
        <v>3064</v>
      </c>
      <c r="G335" s="270" t="s">
        <v>269</v>
      </c>
      <c r="H335" s="271">
        <v>1</v>
      </c>
      <c r="I335" s="272"/>
      <c r="J335" s="273">
        <f>ROUND(I335*H335,2)</f>
        <v>0</v>
      </c>
      <c r="K335" s="269" t="s">
        <v>1</v>
      </c>
      <c r="L335" s="274"/>
      <c r="M335" s="275" t="s">
        <v>1</v>
      </c>
      <c r="N335" s="276" t="s">
        <v>41</v>
      </c>
      <c r="O335" s="91"/>
      <c r="P335" s="235">
        <f>O335*H335</f>
        <v>0</v>
      </c>
      <c r="Q335" s="235">
        <v>0</v>
      </c>
      <c r="R335" s="235">
        <f>Q335*H335</f>
        <v>0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205</v>
      </c>
      <c r="AT335" s="237" t="s">
        <v>304</v>
      </c>
      <c r="AU335" s="237" t="s">
        <v>86</v>
      </c>
      <c r="AY335" s="17" t="s">
        <v>171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84</v>
      </c>
      <c r="BK335" s="238">
        <f>ROUND(I335*H335,2)</f>
        <v>0</v>
      </c>
      <c r="BL335" s="17" t="s">
        <v>178</v>
      </c>
      <c r="BM335" s="237" t="s">
        <v>1064</v>
      </c>
    </row>
    <row r="336" s="2" customFormat="1" ht="16.5" customHeight="1">
      <c r="A336" s="38"/>
      <c r="B336" s="39"/>
      <c r="C336" s="226" t="s">
        <v>637</v>
      </c>
      <c r="D336" s="226" t="s">
        <v>173</v>
      </c>
      <c r="E336" s="227" t="s">
        <v>3148</v>
      </c>
      <c r="F336" s="228" t="s">
        <v>3066</v>
      </c>
      <c r="G336" s="229" t="s">
        <v>269</v>
      </c>
      <c r="H336" s="230">
        <v>1</v>
      </c>
      <c r="I336" s="231"/>
      <c r="J336" s="232">
        <f>ROUND(I336*H336,2)</f>
        <v>0</v>
      </c>
      <c r="K336" s="228" t="s">
        <v>1</v>
      </c>
      <c r="L336" s="44"/>
      <c r="M336" s="233" t="s">
        <v>1</v>
      </c>
      <c r="N336" s="234" t="s">
        <v>41</v>
      </c>
      <c r="O336" s="91"/>
      <c r="P336" s="235">
        <f>O336*H336</f>
        <v>0</v>
      </c>
      <c r="Q336" s="235">
        <v>0</v>
      </c>
      <c r="R336" s="235">
        <f>Q336*H336</f>
        <v>0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178</v>
      </c>
      <c r="AT336" s="237" t="s">
        <v>173</v>
      </c>
      <c r="AU336" s="237" t="s">
        <v>86</v>
      </c>
      <c r="AY336" s="17" t="s">
        <v>171</v>
      </c>
      <c r="BE336" s="238">
        <f>IF(N336="základní",J336,0)</f>
        <v>0</v>
      </c>
      <c r="BF336" s="238">
        <f>IF(N336="snížená",J336,0)</f>
        <v>0</v>
      </c>
      <c r="BG336" s="238">
        <f>IF(N336="zákl. přenesená",J336,0)</f>
        <v>0</v>
      </c>
      <c r="BH336" s="238">
        <f>IF(N336="sníž. přenesená",J336,0)</f>
        <v>0</v>
      </c>
      <c r="BI336" s="238">
        <f>IF(N336="nulová",J336,0)</f>
        <v>0</v>
      </c>
      <c r="BJ336" s="17" t="s">
        <v>84</v>
      </c>
      <c r="BK336" s="238">
        <f>ROUND(I336*H336,2)</f>
        <v>0</v>
      </c>
      <c r="BL336" s="17" t="s">
        <v>178</v>
      </c>
      <c r="BM336" s="237" t="s">
        <v>1071</v>
      </c>
    </row>
    <row r="337" s="12" customFormat="1" ht="22.8" customHeight="1">
      <c r="A337" s="12"/>
      <c r="B337" s="210"/>
      <c r="C337" s="211"/>
      <c r="D337" s="212" t="s">
        <v>75</v>
      </c>
      <c r="E337" s="224" t="s">
        <v>3149</v>
      </c>
      <c r="F337" s="224" t="s">
        <v>3150</v>
      </c>
      <c r="G337" s="211"/>
      <c r="H337" s="211"/>
      <c r="I337" s="214"/>
      <c r="J337" s="225">
        <f>BK337</f>
        <v>0</v>
      </c>
      <c r="K337" s="211"/>
      <c r="L337" s="216"/>
      <c r="M337" s="217"/>
      <c r="N337" s="218"/>
      <c r="O337" s="218"/>
      <c r="P337" s="219">
        <f>SUM(P338:P359)</f>
        <v>0</v>
      </c>
      <c r="Q337" s="218"/>
      <c r="R337" s="219">
        <f>SUM(R338:R359)</f>
        <v>0</v>
      </c>
      <c r="S337" s="218"/>
      <c r="T337" s="220">
        <f>SUM(T338:T359)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21" t="s">
        <v>84</v>
      </c>
      <c r="AT337" s="222" t="s">
        <v>75</v>
      </c>
      <c r="AU337" s="222" t="s">
        <v>84</v>
      </c>
      <c r="AY337" s="221" t="s">
        <v>171</v>
      </c>
      <c r="BK337" s="223">
        <f>SUM(BK338:BK359)</f>
        <v>0</v>
      </c>
    </row>
    <row r="338" s="2" customFormat="1" ht="16.5" customHeight="1">
      <c r="A338" s="38"/>
      <c r="B338" s="39"/>
      <c r="C338" s="267" t="s">
        <v>1097</v>
      </c>
      <c r="D338" s="267" t="s">
        <v>304</v>
      </c>
      <c r="E338" s="268" t="s">
        <v>3151</v>
      </c>
      <c r="F338" s="269" t="s">
        <v>3152</v>
      </c>
      <c r="G338" s="270" t="s">
        <v>2806</v>
      </c>
      <c r="H338" s="271">
        <v>1</v>
      </c>
      <c r="I338" s="272"/>
      <c r="J338" s="273">
        <f>ROUND(I338*H338,2)</f>
        <v>0</v>
      </c>
      <c r="K338" s="269" t="s">
        <v>1</v>
      </c>
      <c r="L338" s="274"/>
      <c r="M338" s="275" t="s">
        <v>1</v>
      </c>
      <c r="N338" s="276" t="s">
        <v>41</v>
      </c>
      <c r="O338" s="91"/>
      <c r="P338" s="235">
        <f>O338*H338</f>
        <v>0</v>
      </c>
      <c r="Q338" s="235">
        <v>0</v>
      </c>
      <c r="R338" s="235">
        <f>Q338*H338</f>
        <v>0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205</v>
      </c>
      <c r="AT338" s="237" t="s">
        <v>304</v>
      </c>
      <c r="AU338" s="237" t="s">
        <v>86</v>
      </c>
      <c r="AY338" s="17" t="s">
        <v>171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84</v>
      </c>
      <c r="BK338" s="238">
        <f>ROUND(I338*H338,2)</f>
        <v>0</v>
      </c>
      <c r="BL338" s="17" t="s">
        <v>178</v>
      </c>
      <c r="BM338" s="237" t="s">
        <v>1080</v>
      </c>
    </row>
    <row r="339" s="2" customFormat="1" ht="16.5" customHeight="1">
      <c r="A339" s="38"/>
      <c r="B339" s="39"/>
      <c r="C339" s="267" t="s">
        <v>642</v>
      </c>
      <c r="D339" s="267" t="s">
        <v>304</v>
      </c>
      <c r="E339" s="268" t="s">
        <v>3153</v>
      </c>
      <c r="F339" s="269" t="s">
        <v>3154</v>
      </c>
      <c r="G339" s="270" t="s">
        <v>2806</v>
      </c>
      <c r="H339" s="271">
        <v>1</v>
      </c>
      <c r="I339" s="272"/>
      <c r="J339" s="273">
        <f>ROUND(I339*H339,2)</f>
        <v>0</v>
      </c>
      <c r="K339" s="269" t="s">
        <v>1</v>
      </c>
      <c r="L339" s="274"/>
      <c r="M339" s="275" t="s">
        <v>1</v>
      </c>
      <c r="N339" s="276" t="s">
        <v>41</v>
      </c>
      <c r="O339" s="91"/>
      <c r="P339" s="235">
        <f>O339*H339</f>
        <v>0</v>
      </c>
      <c r="Q339" s="235">
        <v>0</v>
      </c>
      <c r="R339" s="235">
        <f>Q339*H339</f>
        <v>0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205</v>
      </c>
      <c r="AT339" s="237" t="s">
        <v>304</v>
      </c>
      <c r="AU339" s="237" t="s">
        <v>86</v>
      </c>
      <c r="AY339" s="17" t="s">
        <v>171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84</v>
      </c>
      <c r="BK339" s="238">
        <f>ROUND(I339*H339,2)</f>
        <v>0</v>
      </c>
      <c r="BL339" s="17" t="s">
        <v>178</v>
      </c>
      <c r="BM339" s="237" t="s">
        <v>1087</v>
      </c>
    </row>
    <row r="340" s="2" customFormat="1" ht="16.5" customHeight="1">
      <c r="A340" s="38"/>
      <c r="B340" s="39"/>
      <c r="C340" s="267" t="s">
        <v>1107</v>
      </c>
      <c r="D340" s="267" t="s">
        <v>304</v>
      </c>
      <c r="E340" s="268" t="s">
        <v>3155</v>
      </c>
      <c r="F340" s="269" t="s">
        <v>3156</v>
      </c>
      <c r="G340" s="270" t="s">
        <v>2806</v>
      </c>
      <c r="H340" s="271">
        <v>6</v>
      </c>
      <c r="I340" s="272"/>
      <c r="J340" s="273">
        <f>ROUND(I340*H340,2)</f>
        <v>0</v>
      </c>
      <c r="K340" s="269" t="s">
        <v>1</v>
      </c>
      <c r="L340" s="274"/>
      <c r="M340" s="275" t="s">
        <v>1</v>
      </c>
      <c r="N340" s="276" t="s">
        <v>41</v>
      </c>
      <c r="O340" s="91"/>
      <c r="P340" s="235">
        <f>O340*H340</f>
        <v>0</v>
      </c>
      <c r="Q340" s="235">
        <v>0</v>
      </c>
      <c r="R340" s="235">
        <f>Q340*H340</f>
        <v>0</v>
      </c>
      <c r="S340" s="235">
        <v>0</v>
      </c>
      <c r="T340" s="236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7" t="s">
        <v>205</v>
      </c>
      <c r="AT340" s="237" t="s">
        <v>304</v>
      </c>
      <c r="AU340" s="237" t="s">
        <v>86</v>
      </c>
      <c r="AY340" s="17" t="s">
        <v>171</v>
      </c>
      <c r="BE340" s="238">
        <f>IF(N340="základní",J340,0)</f>
        <v>0</v>
      </c>
      <c r="BF340" s="238">
        <f>IF(N340="snížená",J340,0)</f>
        <v>0</v>
      </c>
      <c r="BG340" s="238">
        <f>IF(N340="zákl. přenesená",J340,0)</f>
        <v>0</v>
      </c>
      <c r="BH340" s="238">
        <f>IF(N340="sníž. přenesená",J340,0)</f>
        <v>0</v>
      </c>
      <c r="BI340" s="238">
        <f>IF(N340="nulová",J340,0)</f>
        <v>0</v>
      </c>
      <c r="BJ340" s="17" t="s">
        <v>84</v>
      </c>
      <c r="BK340" s="238">
        <f>ROUND(I340*H340,2)</f>
        <v>0</v>
      </c>
      <c r="BL340" s="17" t="s">
        <v>178</v>
      </c>
      <c r="BM340" s="237" t="s">
        <v>1093</v>
      </c>
    </row>
    <row r="341" s="2" customFormat="1" ht="16.5" customHeight="1">
      <c r="A341" s="38"/>
      <c r="B341" s="39"/>
      <c r="C341" s="267" t="s">
        <v>646</v>
      </c>
      <c r="D341" s="267" t="s">
        <v>304</v>
      </c>
      <c r="E341" s="268" t="s">
        <v>3157</v>
      </c>
      <c r="F341" s="269" t="s">
        <v>3158</v>
      </c>
      <c r="G341" s="270" t="s">
        <v>3159</v>
      </c>
      <c r="H341" s="271">
        <v>3</v>
      </c>
      <c r="I341" s="272"/>
      <c r="J341" s="273">
        <f>ROUND(I341*H341,2)</f>
        <v>0</v>
      </c>
      <c r="K341" s="269" t="s">
        <v>1</v>
      </c>
      <c r="L341" s="274"/>
      <c r="M341" s="275" t="s">
        <v>1</v>
      </c>
      <c r="N341" s="276" t="s">
        <v>41</v>
      </c>
      <c r="O341" s="91"/>
      <c r="P341" s="235">
        <f>O341*H341</f>
        <v>0</v>
      </c>
      <c r="Q341" s="235">
        <v>0</v>
      </c>
      <c r="R341" s="235">
        <f>Q341*H341</f>
        <v>0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205</v>
      </c>
      <c r="AT341" s="237" t="s">
        <v>304</v>
      </c>
      <c r="AU341" s="237" t="s">
        <v>86</v>
      </c>
      <c r="AY341" s="17" t="s">
        <v>171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84</v>
      </c>
      <c r="BK341" s="238">
        <f>ROUND(I341*H341,2)</f>
        <v>0</v>
      </c>
      <c r="BL341" s="17" t="s">
        <v>178</v>
      </c>
      <c r="BM341" s="237" t="s">
        <v>1100</v>
      </c>
    </row>
    <row r="342" s="2" customFormat="1" ht="16.5" customHeight="1">
      <c r="A342" s="38"/>
      <c r="B342" s="39"/>
      <c r="C342" s="267" t="s">
        <v>1119</v>
      </c>
      <c r="D342" s="267" t="s">
        <v>304</v>
      </c>
      <c r="E342" s="268" t="s">
        <v>3160</v>
      </c>
      <c r="F342" s="269" t="s">
        <v>3161</v>
      </c>
      <c r="G342" s="270" t="s">
        <v>3159</v>
      </c>
      <c r="H342" s="271">
        <v>3</v>
      </c>
      <c r="I342" s="272"/>
      <c r="J342" s="273">
        <f>ROUND(I342*H342,2)</f>
        <v>0</v>
      </c>
      <c r="K342" s="269" t="s">
        <v>1</v>
      </c>
      <c r="L342" s="274"/>
      <c r="M342" s="275" t="s">
        <v>1</v>
      </c>
      <c r="N342" s="276" t="s">
        <v>41</v>
      </c>
      <c r="O342" s="91"/>
      <c r="P342" s="235">
        <f>O342*H342</f>
        <v>0</v>
      </c>
      <c r="Q342" s="235">
        <v>0</v>
      </c>
      <c r="R342" s="235">
        <f>Q342*H342</f>
        <v>0</v>
      </c>
      <c r="S342" s="235">
        <v>0</v>
      </c>
      <c r="T342" s="23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7" t="s">
        <v>205</v>
      </c>
      <c r="AT342" s="237" t="s">
        <v>304</v>
      </c>
      <c r="AU342" s="237" t="s">
        <v>86</v>
      </c>
      <c r="AY342" s="17" t="s">
        <v>171</v>
      </c>
      <c r="BE342" s="238">
        <f>IF(N342="základní",J342,0)</f>
        <v>0</v>
      </c>
      <c r="BF342" s="238">
        <f>IF(N342="snížená",J342,0)</f>
        <v>0</v>
      </c>
      <c r="BG342" s="238">
        <f>IF(N342="zákl. přenesená",J342,0)</f>
        <v>0</v>
      </c>
      <c r="BH342" s="238">
        <f>IF(N342="sníž. přenesená",J342,0)</f>
        <v>0</v>
      </c>
      <c r="BI342" s="238">
        <f>IF(N342="nulová",J342,0)</f>
        <v>0</v>
      </c>
      <c r="BJ342" s="17" t="s">
        <v>84</v>
      </c>
      <c r="BK342" s="238">
        <f>ROUND(I342*H342,2)</f>
        <v>0</v>
      </c>
      <c r="BL342" s="17" t="s">
        <v>178</v>
      </c>
      <c r="BM342" s="237" t="s">
        <v>1104</v>
      </c>
    </row>
    <row r="343" s="2" customFormat="1" ht="16.5" customHeight="1">
      <c r="A343" s="38"/>
      <c r="B343" s="39"/>
      <c r="C343" s="267" t="s">
        <v>651</v>
      </c>
      <c r="D343" s="267" t="s">
        <v>304</v>
      </c>
      <c r="E343" s="268" t="s">
        <v>3162</v>
      </c>
      <c r="F343" s="269" t="s">
        <v>3163</v>
      </c>
      <c r="G343" s="270" t="s">
        <v>2806</v>
      </c>
      <c r="H343" s="271">
        <v>6</v>
      </c>
      <c r="I343" s="272"/>
      <c r="J343" s="273">
        <f>ROUND(I343*H343,2)</f>
        <v>0</v>
      </c>
      <c r="K343" s="269" t="s">
        <v>1</v>
      </c>
      <c r="L343" s="274"/>
      <c r="M343" s="275" t="s">
        <v>1</v>
      </c>
      <c r="N343" s="276" t="s">
        <v>41</v>
      </c>
      <c r="O343" s="91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205</v>
      </c>
      <c r="AT343" s="237" t="s">
        <v>304</v>
      </c>
      <c r="AU343" s="237" t="s">
        <v>86</v>
      </c>
      <c r="AY343" s="17" t="s">
        <v>171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84</v>
      </c>
      <c r="BK343" s="238">
        <f>ROUND(I343*H343,2)</f>
        <v>0</v>
      </c>
      <c r="BL343" s="17" t="s">
        <v>178</v>
      </c>
      <c r="BM343" s="237" t="s">
        <v>1110</v>
      </c>
    </row>
    <row r="344" s="2" customFormat="1" ht="16.5" customHeight="1">
      <c r="A344" s="38"/>
      <c r="B344" s="39"/>
      <c r="C344" s="267" t="s">
        <v>1130</v>
      </c>
      <c r="D344" s="267" t="s">
        <v>304</v>
      </c>
      <c r="E344" s="268" t="s">
        <v>3164</v>
      </c>
      <c r="F344" s="269" t="s">
        <v>3165</v>
      </c>
      <c r="G344" s="270" t="s">
        <v>2806</v>
      </c>
      <c r="H344" s="271">
        <v>1</v>
      </c>
      <c r="I344" s="272"/>
      <c r="J344" s="273">
        <f>ROUND(I344*H344,2)</f>
        <v>0</v>
      </c>
      <c r="K344" s="269" t="s">
        <v>1</v>
      </c>
      <c r="L344" s="274"/>
      <c r="M344" s="275" t="s">
        <v>1</v>
      </c>
      <c r="N344" s="276" t="s">
        <v>41</v>
      </c>
      <c r="O344" s="91"/>
      <c r="P344" s="235">
        <f>O344*H344</f>
        <v>0</v>
      </c>
      <c r="Q344" s="235">
        <v>0</v>
      </c>
      <c r="R344" s="235">
        <f>Q344*H344</f>
        <v>0</v>
      </c>
      <c r="S344" s="235">
        <v>0</v>
      </c>
      <c r="T344" s="23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7" t="s">
        <v>205</v>
      </c>
      <c r="AT344" s="237" t="s">
        <v>304</v>
      </c>
      <c r="AU344" s="237" t="s">
        <v>86</v>
      </c>
      <c r="AY344" s="17" t="s">
        <v>171</v>
      </c>
      <c r="BE344" s="238">
        <f>IF(N344="základní",J344,0)</f>
        <v>0</v>
      </c>
      <c r="BF344" s="238">
        <f>IF(N344="snížená",J344,0)</f>
        <v>0</v>
      </c>
      <c r="BG344" s="238">
        <f>IF(N344="zákl. přenesená",J344,0)</f>
        <v>0</v>
      </c>
      <c r="BH344" s="238">
        <f>IF(N344="sníž. přenesená",J344,0)</f>
        <v>0</v>
      </c>
      <c r="BI344" s="238">
        <f>IF(N344="nulová",J344,0)</f>
        <v>0</v>
      </c>
      <c r="BJ344" s="17" t="s">
        <v>84</v>
      </c>
      <c r="BK344" s="238">
        <f>ROUND(I344*H344,2)</f>
        <v>0</v>
      </c>
      <c r="BL344" s="17" t="s">
        <v>178</v>
      </c>
      <c r="BM344" s="237" t="s">
        <v>1115</v>
      </c>
    </row>
    <row r="345" s="2" customFormat="1" ht="16.5" customHeight="1">
      <c r="A345" s="38"/>
      <c r="B345" s="39"/>
      <c r="C345" s="267" t="s">
        <v>670</v>
      </c>
      <c r="D345" s="267" t="s">
        <v>304</v>
      </c>
      <c r="E345" s="268" t="s">
        <v>3166</v>
      </c>
      <c r="F345" s="269" t="s">
        <v>3167</v>
      </c>
      <c r="G345" s="270" t="s">
        <v>304</v>
      </c>
      <c r="H345" s="271">
        <v>1</v>
      </c>
      <c r="I345" s="272"/>
      <c r="J345" s="273">
        <f>ROUND(I345*H345,2)</f>
        <v>0</v>
      </c>
      <c r="K345" s="269" t="s">
        <v>1</v>
      </c>
      <c r="L345" s="274"/>
      <c r="M345" s="275" t="s">
        <v>1</v>
      </c>
      <c r="N345" s="276" t="s">
        <v>41</v>
      </c>
      <c r="O345" s="91"/>
      <c r="P345" s="235">
        <f>O345*H345</f>
        <v>0</v>
      </c>
      <c r="Q345" s="235">
        <v>0</v>
      </c>
      <c r="R345" s="235">
        <f>Q345*H345</f>
        <v>0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205</v>
      </c>
      <c r="AT345" s="237" t="s">
        <v>304</v>
      </c>
      <c r="AU345" s="237" t="s">
        <v>86</v>
      </c>
      <c r="AY345" s="17" t="s">
        <v>171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84</v>
      </c>
      <c r="BK345" s="238">
        <f>ROUND(I345*H345,2)</f>
        <v>0</v>
      </c>
      <c r="BL345" s="17" t="s">
        <v>178</v>
      </c>
      <c r="BM345" s="237" t="s">
        <v>1122</v>
      </c>
    </row>
    <row r="346" s="2" customFormat="1" ht="16.5" customHeight="1">
      <c r="A346" s="38"/>
      <c r="B346" s="39"/>
      <c r="C346" s="267" t="s">
        <v>1147</v>
      </c>
      <c r="D346" s="267" t="s">
        <v>304</v>
      </c>
      <c r="E346" s="268" t="s">
        <v>3133</v>
      </c>
      <c r="F346" s="269" t="s">
        <v>3134</v>
      </c>
      <c r="G346" s="270" t="s">
        <v>2806</v>
      </c>
      <c r="H346" s="271">
        <v>1</v>
      </c>
      <c r="I346" s="272"/>
      <c r="J346" s="273">
        <f>ROUND(I346*H346,2)</f>
        <v>0</v>
      </c>
      <c r="K346" s="269" t="s">
        <v>1</v>
      </c>
      <c r="L346" s="274"/>
      <c r="M346" s="275" t="s">
        <v>1</v>
      </c>
      <c r="N346" s="276" t="s">
        <v>41</v>
      </c>
      <c r="O346" s="91"/>
      <c r="P346" s="235">
        <f>O346*H346</f>
        <v>0</v>
      </c>
      <c r="Q346" s="235">
        <v>0</v>
      </c>
      <c r="R346" s="235">
        <f>Q346*H346</f>
        <v>0</v>
      </c>
      <c r="S346" s="235">
        <v>0</v>
      </c>
      <c r="T346" s="23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7" t="s">
        <v>205</v>
      </c>
      <c r="AT346" s="237" t="s">
        <v>304</v>
      </c>
      <c r="AU346" s="237" t="s">
        <v>86</v>
      </c>
      <c r="AY346" s="17" t="s">
        <v>171</v>
      </c>
      <c r="BE346" s="238">
        <f>IF(N346="základní",J346,0)</f>
        <v>0</v>
      </c>
      <c r="BF346" s="238">
        <f>IF(N346="snížená",J346,0)</f>
        <v>0</v>
      </c>
      <c r="BG346" s="238">
        <f>IF(N346="zákl. přenesená",J346,0)</f>
        <v>0</v>
      </c>
      <c r="BH346" s="238">
        <f>IF(N346="sníž. přenesená",J346,0)</f>
        <v>0</v>
      </c>
      <c r="BI346" s="238">
        <f>IF(N346="nulová",J346,0)</f>
        <v>0</v>
      </c>
      <c r="BJ346" s="17" t="s">
        <v>84</v>
      </c>
      <c r="BK346" s="238">
        <f>ROUND(I346*H346,2)</f>
        <v>0</v>
      </c>
      <c r="BL346" s="17" t="s">
        <v>178</v>
      </c>
      <c r="BM346" s="237" t="s">
        <v>1127</v>
      </c>
    </row>
    <row r="347" s="2" customFormat="1" ht="16.5" customHeight="1">
      <c r="A347" s="38"/>
      <c r="B347" s="39"/>
      <c r="C347" s="267" t="s">
        <v>678</v>
      </c>
      <c r="D347" s="267" t="s">
        <v>304</v>
      </c>
      <c r="E347" s="268" t="s">
        <v>3049</v>
      </c>
      <c r="F347" s="269" t="s">
        <v>3050</v>
      </c>
      <c r="G347" s="270" t="s">
        <v>2806</v>
      </c>
      <c r="H347" s="271">
        <v>1</v>
      </c>
      <c r="I347" s="272"/>
      <c r="J347" s="273">
        <f>ROUND(I347*H347,2)</f>
        <v>0</v>
      </c>
      <c r="K347" s="269" t="s">
        <v>1</v>
      </c>
      <c r="L347" s="274"/>
      <c r="M347" s="275" t="s">
        <v>1</v>
      </c>
      <c r="N347" s="276" t="s">
        <v>41</v>
      </c>
      <c r="O347" s="91"/>
      <c r="P347" s="235">
        <f>O347*H347</f>
        <v>0</v>
      </c>
      <c r="Q347" s="235">
        <v>0</v>
      </c>
      <c r="R347" s="235">
        <f>Q347*H347</f>
        <v>0</v>
      </c>
      <c r="S347" s="235">
        <v>0</v>
      </c>
      <c r="T347" s="23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7" t="s">
        <v>205</v>
      </c>
      <c r="AT347" s="237" t="s">
        <v>304</v>
      </c>
      <c r="AU347" s="237" t="s">
        <v>86</v>
      </c>
      <c r="AY347" s="17" t="s">
        <v>171</v>
      </c>
      <c r="BE347" s="238">
        <f>IF(N347="základní",J347,0)</f>
        <v>0</v>
      </c>
      <c r="BF347" s="238">
        <f>IF(N347="snížená",J347,0)</f>
        <v>0</v>
      </c>
      <c r="BG347" s="238">
        <f>IF(N347="zákl. přenesená",J347,0)</f>
        <v>0</v>
      </c>
      <c r="BH347" s="238">
        <f>IF(N347="sníž. přenesená",J347,0)</f>
        <v>0</v>
      </c>
      <c r="BI347" s="238">
        <f>IF(N347="nulová",J347,0)</f>
        <v>0</v>
      </c>
      <c r="BJ347" s="17" t="s">
        <v>84</v>
      </c>
      <c r="BK347" s="238">
        <f>ROUND(I347*H347,2)</f>
        <v>0</v>
      </c>
      <c r="BL347" s="17" t="s">
        <v>178</v>
      </c>
      <c r="BM347" s="237" t="s">
        <v>1133</v>
      </c>
    </row>
    <row r="348" s="2" customFormat="1" ht="16.5" customHeight="1">
      <c r="A348" s="38"/>
      <c r="B348" s="39"/>
      <c r="C348" s="267" t="s">
        <v>1158</v>
      </c>
      <c r="D348" s="267" t="s">
        <v>304</v>
      </c>
      <c r="E348" s="268" t="s">
        <v>3057</v>
      </c>
      <c r="F348" s="269" t="s">
        <v>3058</v>
      </c>
      <c r="G348" s="270" t="s">
        <v>2806</v>
      </c>
      <c r="H348" s="271">
        <v>14</v>
      </c>
      <c r="I348" s="272"/>
      <c r="J348" s="273">
        <f>ROUND(I348*H348,2)</f>
        <v>0</v>
      </c>
      <c r="K348" s="269" t="s">
        <v>1</v>
      </c>
      <c r="L348" s="274"/>
      <c r="M348" s="275" t="s">
        <v>1</v>
      </c>
      <c r="N348" s="276" t="s">
        <v>41</v>
      </c>
      <c r="O348" s="91"/>
      <c r="P348" s="235">
        <f>O348*H348</f>
        <v>0</v>
      </c>
      <c r="Q348" s="235">
        <v>0</v>
      </c>
      <c r="R348" s="235">
        <f>Q348*H348</f>
        <v>0</v>
      </c>
      <c r="S348" s="235">
        <v>0</v>
      </c>
      <c r="T348" s="23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7" t="s">
        <v>205</v>
      </c>
      <c r="AT348" s="237" t="s">
        <v>304</v>
      </c>
      <c r="AU348" s="237" t="s">
        <v>86</v>
      </c>
      <c r="AY348" s="17" t="s">
        <v>171</v>
      </c>
      <c r="BE348" s="238">
        <f>IF(N348="základní",J348,0)</f>
        <v>0</v>
      </c>
      <c r="BF348" s="238">
        <f>IF(N348="snížená",J348,0)</f>
        <v>0</v>
      </c>
      <c r="BG348" s="238">
        <f>IF(N348="zákl. přenesená",J348,0)</f>
        <v>0</v>
      </c>
      <c r="BH348" s="238">
        <f>IF(N348="sníž. přenesená",J348,0)</f>
        <v>0</v>
      </c>
      <c r="BI348" s="238">
        <f>IF(N348="nulová",J348,0)</f>
        <v>0</v>
      </c>
      <c r="BJ348" s="17" t="s">
        <v>84</v>
      </c>
      <c r="BK348" s="238">
        <f>ROUND(I348*H348,2)</f>
        <v>0</v>
      </c>
      <c r="BL348" s="17" t="s">
        <v>178</v>
      </c>
      <c r="BM348" s="237" t="s">
        <v>1139</v>
      </c>
    </row>
    <row r="349" s="2" customFormat="1" ht="16.5" customHeight="1">
      <c r="A349" s="38"/>
      <c r="B349" s="39"/>
      <c r="C349" s="267" t="s">
        <v>683</v>
      </c>
      <c r="D349" s="267" t="s">
        <v>304</v>
      </c>
      <c r="E349" s="268" t="s">
        <v>3135</v>
      </c>
      <c r="F349" s="269" t="s">
        <v>3136</v>
      </c>
      <c r="G349" s="270" t="s">
        <v>2806</v>
      </c>
      <c r="H349" s="271">
        <v>14</v>
      </c>
      <c r="I349" s="272"/>
      <c r="J349" s="273">
        <f>ROUND(I349*H349,2)</f>
        <v>0</v>
      </c>
      <c r="K349" s="269" t="s">
        <v>1</v>
      </c>
      <c r="L349" s="274"/>
      <c r="M349" s="275" t="s">
        <v>1</v>
      </c>
      <c r="N349" s="276" t="s">
        <v>41</v>
      </c>
      <c r="O349" s="91"/>
      <c r="P349" s="235">
        <f>O349*H349</f>
        <v>0</v>
      </c>
      <c r="Q349" s="235">
        <v>0</v>
      </c>
      <c r="R349" s="235">
        <f>Q349*H349</f>
        <v>0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205</v>
      </c>
      <c r="AT349" s="237" t="s">
        <v>304</v>
      </c>
      <c r="AU349" s="237" t="s">
        <v>86</v>
      </c>
      <c r="AY349" s="17" t="s">
        <v>171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84</v>
      </c>
      <c r="BK349" s="238">
        <f>ROUND(I349*H349,2)</f>
        <v>0</v>
      </c>
      <c r="BL349" s="17" t="s">
        <v>178</v>
      </c>
      <c r="BM349" s="237" t="s">
        <v>1150</v>
      </c>
    </row>
    <row r="350" s="2" customFormat="1" ht="16.5" customHeight="1">
      <c r="A350" s="38"/>
      <c r="B350" s="39"/>
      <c r="C350" s="267" t="s">
        <v>1169</v>
      </c>
      <c r="D350" s="267" t="s">
        <v>304</v>
      </c>
      <c r="E350" s="268" t="s">
        <v>3168</v>
      </c>
      <c r="F350" s="269" t="s">
        <v>3169</v>
      </c>
      <c r="G350" s="270" t="s">
        <v>2806</v>
      </c>
      <c r="H350" s="271">
        <v>10</v>
      </c>
      <c r="I350" s="272"/>
      <c r="J350" s="273">
        <f>ROUND(I350*H350,2)</f>
        <v>0</v>
      </c>
      <c r="K350" s="269" t="s">
        <v>1</v>
      </c>
      <c r="L350" s="274"/>
      <c r="M350" s="275" t="s">
        <v>1</v>
      </c>
      <c r="N350" s="276" t="s">
        <v>41</v>
      </c>
      <c r="O350" s="91"/>
      <c r="P350" s="235">
        <f>O350*H350</f>
        <v>0</v>
      </c>
      <c r="Q350" s="235">
        <v>0</v>
      </c>
      <c r="R350" s="235">
        <f>Q350*H350</f>
        <v>0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205</v>
      </c>
      <c r="AT350" s="237" t="s">
        <v>304</v>
      </c>
      <c r="AU350" s="237" t="s">
        <v>86</v>
      </c>
      <c r="AY350" s="17" t="s">
        <v>171</v>
      </c>
      <c r="BE350" s="238">
        <f>IF(N350="základní",J350,0)</f>
        <v>0</v>
      </c>
      <c r="BF350" s="238">
        <f>IF(N350="snížená",J350,0)</f>
        <v>0</v>
      </c>
      <c r="BG350" s="238">
        <f>IF(N350="zákl. přenesená",J350,0)</f>
        <v>0</v>
      </c>
      <c r="BH350" s="238">
        <f>IF(N350="sníž. přenesená",J350,0)</f>
        <v>0</v>
      </c>
      <c r="BI350" s="238">
        <f>IF(N350="nulová",J350,0)</f>
        <v>0</v>
      </c>
      <c r="BJ350" s="17" t="s">
        <v>84</v>
      </c>
      <c r="BK350" s="238">
        <f>ROUND(I350*H350,2)</f>
        <v>0</v>
      </c>
      <c r="BL350" s="17" t="s">
        <v>178</v>
      </c>
      <c r="BM350" s="237" t="s">
        <v>1157</v>
      </c>
    </row>
    <row r="351" s="2" customFormat="1" ht="16.5" customHeight="1">
      <c r="A351" s="38"/>
      <c r="B351" s="39"/>
      <c r="C351" s="267" t="s">
        <v>688</v>
      </c>
      <c r="D351" s="267" t="s">
        <v>304</v>
      </c>
      <c r="E351" s="268" t="s">
        <v>3061</v>
      </c>
      <c r="F351" s="269" t="s">
        <v>3062</v>
      </c>
      <c r="G351" s="270" t="s">
        <v>2806</v>
      </c>
      <c r="H351" s="271">
        <v>19</v>
      </c>
      <c r="I351" s="272"/>
      <c r="J351" s="273">
        <f>ROUND(I351*H351,2)</f>
        <v>0</v>
      </c>
      <c r="K351" s="269" t="s">
        <v>1</v>
      </c>
      <c r="L351" s="274"/>
      <c r="M351" s="275" t="s">
        <v>1</v>
      </c>
      <c r="N351" s="276" t="s">
        <v>41</v>
      </c>
      <c r="O351" s="91"/>
      <c r="P351" s="235">
        <f>O351*H351</f>
        <v>0</v>
      </c>
      <c r="Q351" s="235">
        <v>0</v>
      </c>
      <c r="R351" s="235">
        <f>Q351*H351</f>
        <v>0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205</v>
      </c>
      <c r="AT351" s="237" t="s">
        <v>304</v>
      </c>
      <c r="AU351" s="237" t="s">
        <v>86</v>
      </c>
      <c r="AY351" s="17" t="s">
        <v>171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84</v>
      </c>
      <c r="BK351" s="238">
        <f>ROUND(I351*H351,2)</f>
        <v>0</v>
      </c>
      <c r="BL351" s="17" t="s">
        <v>178</v>
      </c>
      <c r="BM351" s="237" t="s">
        <v>1161</v>
      </c>
    </row>
    <row r="352" s="2" customFormat="1" ht="16.5" customHeight="1">
      <c r="A352" s="38"/>
      <c r="B352" s="39"/>
      <c r="C352" s="267" t="s">
        <v>1178</v>
      </c>
      <c r="D352" s="267" t="s">
        <v>304</v>
      </c>
      <c r="E352" s="268" t="s">
        <v>3170</v>
      </c>
      <c r="F352" s="269" t="s">
        <v>3171</v>
      </c>
      <c r="G352" s="270" t="s">
        <v>2806</v>
      </c>
      <c r="H352" s="271">
        <v>3</v>
      </c>
      <c r="I352" s="272"/>
      <c r="J352" s="273">
        <f>ROUND(I352*H352,2)</f>
        <v>0</v>
      </c>
      <c r="K352" s="269" t="s">
        <v>1</v>
      </c>
      <c r="L352" s="274"/>
      <c r="M352" s="275" t="s">
        <v>1</v>
      </c>
      <c r="N352" s="276" t="s">
        <v>41</v>
      </c>
      <c r="O352" s="91"/>
      <c r="P352" s="235">
        <f>O352*H352</f>
        <v>0</v>
      </c>
      <c r="Q352" s="235">
        <v>0</v>
      </c>
      <c r="R352" s="235">
        <f>Q352*H352</f>
        <v>0</v>
      </c>
      <c r="S352" s="235">
        <v>0</v>
      </c>
      <c r="T352" s="236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7" t="s">
        <v>205</v>
      </c>
      <c r="AT352" s="237" t="s">
        <v>304</v>
      </c>
      <c r="AU352" s="237" t="s">
        <v>86</v>
      </c>
      <c r="AY352" s="17" t="s">
        <v>171</v>
      </c>
      <c r="BE352" s="238">
        <f>IF(N352="základní",J352,0)</f>
        <v>0</v>
      </c>
      <c r="BF352" s="238">
        <f>IF(N352="snížená",J352,0)</f>
        <v>0</v>
      </c>
      <c r="BG352" s="238">
        <f>IF(N352="zákl. přenesená",J352,0)</f>
        <v>0</v>
      </c>
      <c r="BH352" s="238">
        <f>IF(N352="sníž. přenesená",J352,0)</f>
        <v>0</v>
      </c>
      <c r="BI352" s="238">
        <f>IF(N352="nulová",J352,0)</f>
        <v>0</v>
      </c>
      <c r="BJ352" s="17" t="s">
        <v>84</v>
      </c>
      <c r="BK352" s="238">
        <f>ROUND(I352*H352,2)</f>
        <v>0</v>
      </c>
      <c r="BL352" s="17" t="s">
        <v>178</v>
      </c>
      <c r="BM352" s="237" t="s">
        <v>1166</v>
      </c>
    </row>
    <row r="353" s="2" customFormat="1" ht="16.5" customHeight="1">
      <c r="A353" s="38"/>
      <c r="B353" s="39"/>
      <c r="C353" s="267" t="s">
        <v>702</v>
      </c>
      <c r="D353" s="267" t="s">
        <v>304</v>
      </c>
      <c r="E353" s="268" t="s">
        <v>3172</v>
      </c>
      <c r="F353" s="269" t="s">
        <v>3173</v>
      </c>
      <c r="G353" s="270" t="s">
        <v>2806</v>
      </c>
      <c r="H353" s="271">
        <v>1</v>
      </c>
      <c r="I353" s="272"/>
      <c r="J353" s="273">
        <f>ROUND(I353*H353,2)</f>
        <v>0</v>
      </c>
      <c r="K353" s="269" t="s">
        <v>1</v>
      </c>
      <c r="L353" s="274"/>
      <c r="M353" s="275" t="s">
        <v>1</v>
      </c>
      <c r="N353" s="276" t="s">
        <v>41</v>
      </c>
      <c r="O353" s="91"/>
      <c r="P353" s="235">
        <f>O353*H353</f>
        <v>0</v>
      </c>
      <c r="Q353" s="235">
        <v>0</v>
      </c>
      <c r="R353" s="235">
        <f>Q353*H353</f>
        <v>0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205</v>
      </c>
      <c r="AT353" s="237" t="s">
        <v>304</v>
      </c>
      <c r="AU353" s="237" t="s">
        <v>86</v>
      </c>
      <c r="AY353" s="17" t="s">
        <v>171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84</v>
      </c>
      <c r="BK353" s="238">
        <f>ROUND(I353*H353,2)</f>
        <v>0</v>
      </c>
      <c r="BL353" s="17" t="s">
        <v>178</v>
      </c>
      <c r="BM353" s="237" t="s">
        <v>1172</v>
      </c>
    </row>
    <row r="354" s="2" customFormat="1" ht="16.5" customHeight="1">
      <c r="A354" s="38"/>
      <c r="B354" s="39"/>
      <c r="C354" s="267" t="s">
        <v>1186</v>
      </c>
      <c r="D354" s="267" t="s">
        <v>304</v>
      </c>
      <c r="E354" s="268" t="s">
        <v>3059</v>
      </c>
      <c r="F354" s="269" t="s">
        <v>3060</v>
      </c>
      <c r="G354" s="270" t="s">
        <v>2806</v>
      </c>
      <c r="H354" s="271">
        <v>8</v>
      </c>
      <c r="I354" s="272"/>
      <c r="J354" s="273">
        <f>ROUND(I354*H354,2)</f>
        <v>0</v>
      </c>
      <c r="K354" s="269" t="s">
        <v>1</v>
      </c>
      <c r="L354" s="274"/>
      <c r="M354" s="275" t="s">
        <v>1</v>
      </c>
      <c r="N354" s="276" t="s">
        <v>41</v>
      </c>
      <c r="O354" s="91"/>
      <c r="P354" s="235">
        <f>O354*H354</f>
        <v>0</v>
      </c>
      <c r="Q354" s="235">
        <v>0</v>
      </c>
      <c r="R354" s="235">
        <f>Q354*H354</f>
        <v>0</v>
      </c>
      <c r="S354" s="235">
        <v>0</v>
      </c>
      <c r="T354" s="23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7" t="s">
        <v>205</v>
      </c>
      <c r="AT354" s="237" t="s">
        <v>304</v>
      </c>
      <c r="AU354" s="237" t="s">
        <v>86</v>
      </c>
      <c r="AY354" s="17" t="s">
        <v>171</v>
      </c>
      <c r="BE354" s="238">
        <f>IF(N354="základní",J354,0)</f>
        <v>0</v>
      </c>
      <c r="BF354" s="238">
        <f>IF(N354="snížená",J354,0)</f>
        <v>0</v>
      </c>
      <c r="BG354" s="238">
        <f>IF(N354="zákl. přenesená",J354,0)</f>
        <v>0</v>
      </c>
      <c r="BH354" s="238">
        <f>IF(N354="sníž. přenesená",J354,0)</f>
        <v>0</v>
      </c>
      <c r="BI354" s="238">
        <f>IF(N354="nulová",J354,0)</f>
        <v>0</v>
      </c>
      <c r="BJ354" s="17" t="s">
        <v>84</v>
      </c>
      <c r="BK354" s="238">
        <f>ROUND(I354*H354,2)</f>
        <v>0</v>
      </c>
      <c r="BL354" s="17" t="s">
        <v>178</v>
      </c>
      <c r="BM354" s="237" t="s">
        <v>1176</v>
      </c>
    </row>
    <row r="355" s="2" customFormat="1" ht="16.5" customHeight="1">
      <c r="A355" s="38"/>
      <c r="B355" s="39"/>
      <c r="C355" s="267" t="s">
        <v>709</v>
      </c>
      <c r="D355" s="267" t="s">
        <v>304</v>
      </c>
      <c r="E355" s="268" t="s">
        <v>3174</v>
      </c>
      <c r="F355" s="269" t="s">
        <v>3175</v>
      </c>
      <c r="G355" s="270" t="s">
        <v>2806</v>
      </c>
      <c r="H355" s="271">
        <v>4</v>
      </c>
      <c r="I355" s="272"/>
      <c r="J355" s="273">
        <f>ROUND(I355*H355,2)</f>
        <v>0</v>
      </c>
      <c r="K355" s="269" t="s">
        <v>1</v>
      </c>
      <c r="L355" s="274"/>
      <c r="M355" s="275" t="s">
        <v>1</v>
      </c>
      <c r="N355" s="276" t="s">
        <v>41</v>
      </c>
      <c r="O355" s="91"/>
      <c r="P355" s="235">
        <f>O355*H355</f>
        <v>0</v>
      </c>
      <c r="Q355" s="235">
        <v>0</v>
      </c>
      <c r="R355" s="235">
        <f>Q355*H355</f>
        <v>0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205</v>
      </c>
      <c r="AT355" s="237" t="s">
        <v>304</v>
      </c>
      <c r="AU355" s="237" t="s">
        <v>86</v>
      </c>
      <c r="AY355" s="17" t="s">
        <v>171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84</v>
      </c>
      <c r="BK355" s="238">
        <f>ROUND(I355*H355,2)</f>
        <v>0</v>
      </c>
      <c r="BL355" s="17" t="s">
        <v>178</v>
      </c>
      <c r="BM355" s="237" t="s">
        <v>1181</v>
      </c>
    </row>
    <row r="356" s="2" customFormat="1" ht="16.5" customHeight="1">
      <c r="A356" s="38"/>
      <c r="B356" s="39"/>
      <c r="C356" s="267" t="s">
        <v>1197</v>
      </c>
      <c r="D356" s="267" t="s">
        <v>304</v>
      </c>
      <c r="E356" s="268" t="s">
        <v>3141</v>
      </c>
      <c r="F356" s="269" t="s">
        <v>3142</v>
      </c>
      <c r="G356" s="270" t="s">
        <v>2806</v>
      </c>
      <c r="H356" s="271">
        <v>1</v>
      </c>
      <c r="I356" s="272"/>
      <c r="J356" s="273">
        <f>ROUND(I356*H356,2)</f>
        <v>0</v>
      </c>
      <c r="K356" s="269" t="s">
        <v>1</v>
      </c>
      <c r="L356" s="274"/>
      <c r="M356" s="275" t="s">
        <v>1</v>
      </c>
      <c r="N356" s="276" t="s">
        <v>41</v>
      </c>
      <c r="O356" s="91"/>
      <c r="P356" s="235">
        <f>O356*H356</f>
        <v>0</v>
      </c>
      <c r="Q356" s="235">
        <v>0</v>
      </c>
      <c r="R356" s="235">
        <f>Q356*H356</f>
        <v>0</v>
      </c>
      <c r="S356" s="235">
        <v>0</v>
      </c>
      <c r="T356" s="23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7" t="s">
        <v>205</v>
      </c>
      <c r="AT356" s="237" t="s">
        <v>304</v>
      </c>
      <c r="AU356" s="237" t="s">
        <v>86</v>
      </c>
      <c r="AY356" s="17" t="s">
        <v>171</v>
      </c>
      <c r="BE356" s="238">
        <f>IF(N356="základní",J356,0)</f>
        <v>0</v>
      </c>
      <c r="BF356" s="238">
        <f>IF(N356="snížená",J356,0)</f>
        <v>0</v>
      </c>
      <c r="BG356" s="238">
        <f>IF(N356="zákl. přenesená",J356,0)</f>
        <v>0</v>
      </c>
      <c r="BH356" s="238">
        <f>IF(N356="sníž. přenesená",J356,0)</f>
        <v>0</v>
      </c>
      <c r="BI356" s="238">
        <f>IF(N356="nulová",J356,0)</f>
        <v>0</v>
      </c>
      <c r="BJ356" s="17" t="s">
        <v>84</v>
      </c>
      <c r="BK356" s="238">
        <f>ROUND(I356*H356,2)</f>
        <v>0</v>
      </c>
      <c r="BL356" s="17" t="s">
        <v>178</v>
      </c>
      <c r="BM356" s="237" t="s">
        <v>1184</v>
      </c>
    </row>
    <row r="357" s="2" customFormat="1" ht="16.5" customHeight="1">
      <c r="A357" s="38"/>
      <c r="B357" s="39"/>
      <c r="C357" s="267" t="s">
        <v>715</v>
      </c>
      <c r="D357" s="267" t="s">
        <v>304</v>
      </c>
      <c r="E357" s="268" t="s">
        <v>3176</v>
      </c>
      <c r="F357" s="269" t="s">
        <v>3177</v>
      </c>
      <c r="G357" s="270" t="s">
        <v>2806</v>
      </c>
      <c r="H357" s="271">
        <v>1</v>
      </c>
      <c r="I357" s="272"/>
      <c r="J357" s="273">
        <f>ROUND(I357*H357,2)</f>
        <v>0</v>
      </c>
      <c r="K357" s="269" t="s">
        <v>1</v>
      </c>
      <c r="L357" s="274"/>
      <c r="M357" s="275" t="s">
        <v>1</v>
      </c>
      <c r="N357" s="276" t="s">
        <v>41</v>
      </c>
      <c r="O357" s="91"/>
      <c r="P357" s="235">
        <f>O357*H357</f>
        <v>0</v>
      </c>
      <c r="Q357" s="235">
        <v>0</v>
      </c>
      <c r="R357" s="235">
        <f>Q357*H357</f>
        <v>0</v>
      </c>
      <c r="S357" s="235">
        <v>0</v>
      </c>
      <c r="T357" s="23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7" t="s">
        <v>205</v>
      </c>
      <c r="AT357" s="237" t="s">
        <v>304</v>
      </c>
      <c r="AU357" s="237" t="s">
        <v>86</v>
      </c>
      <c r="AY357" s="17" t="s">
        <v>171</v>
      </c>
      <c r="BE357" s="238">
        <f>IF(N357="základní",J357,0)</f>
        <v>0</v>
      </c>
      <c r="BF357" s="238">
        <f>IF(N357="snížená",J357,0)</f>
        <v>0</v>
      </c>
      <c r="BG357" s="238">
        <f>IF(N357="zákl. přenesená",J357,0)</f>
        <v>0</v>
      </c>
      <c r="BH357" s="238">
        <f>IF(N357="sníž. přenesená",J357,0)</f>
        <v>0</v>
      </c>
      <c r="BI357" s="238">
        <f>IF(N357="nulová",J357,0)</f>
        <v>0</v>
      </c>
      <c r="BJ357" s="17" t="s">
        <v>84</v>
      </c>
      <c r="BK357" s="238">
        <f>ROUND(I357*H357,2)</f>
        <v>0</v>
      </c>
      <c r="BL357" s="17" t="s">
        <v>178</v>
      </c>
      <c r="BM357" s="237" t="s">
        <v>1189</v>
      </c>
    </row>
    <row r="358" s="2" customFormat="1" ht="16.5" customHeight="1">
      <c r="A358" s="38"/>
      <c r="B358" s="39"/>
      <c r="C358" s="267" t="s">
        <v>1210</v>
      </c>
      <c r="D358" s="267" t="s">
        <v>304</v>
      </c>
      <c r="E358" s="268" t="s">
        <v>3178</v>
      </c>
      <c r="F358" s="269" t="s">
        <v>3064</v>
      </c>
      <c r="G358" s="270" t="s">
        <v>269</v>
      </c>
      <c r="H358" s="271">
        <v>1</v>
      </c>
      <c r="I358" s="272"/>
      <c r="J358" s="273">
        <f>ROUND(I358*H358,2)</f>
        <v>0</v>
      </c>
      <c r="K358" s="269" t="s">
        <v>1</v>
      </c>
      <c r="L358" s="274"/>
      <c r="M358" s="275" t="s">
        <v>1</v>
      </c>
      <c r="N358" s="276" t="s">
        <v>41</v>
      </c>
      <c r="O358" s="91"/>
      <c r="P358" s="235">
        <f>O358*H358</f>
        <v>0</v>
      </c>
      <c r="Q358" s="235">
        <v>0</v>
      </c>
      <c r="R358" s="235">
        <f>Q358*H358</f>
        <v>0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205</v>
      </c>
      <c r="AT358" s="237" t="s">
        <v>304</v>
      </c>
      <c r="AU358" s="237" t="s">
        <v>86</v>
      </c>
      <c r="AY358" s="17" t="s">
        <v>171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84</v>
      </c>
      <c r="BK358" s="238">
        <f>ROUND(I358*H358,2)</f>
        <v>0</v>
      </c>
      <c r="BL358" s="17" t="s">
        <v>178</v>
      </c>
      <c r="BM358" s="237" t="s">
        <v>1192</v>
      </c>
    </row>
    <row r="359" s="2" customFormat="1" ht="16.5" customHeight="1">
      <c r="A359" s="38"/>
      <c r="B359" s="39"/>
      <c r="C359" s="226" t="s">
        <v>721</v>
      </c>
      <c r="D359" s="226" t="s">
        <v>173</v>
      </c>
      <c r="E359" s="227" t="s">
        <v>3179</v>
      </c>
      <c r="F359" s="228" t="s">
        <v>3066</v>
      </c>
      <c r="G359" s="229" t="s">
        <v>269</v>
      </c>
      <c r="H359" s="230">
        <v>1</v>
      </c>
      <c r="I359" s="231"/>
      <c r="J359" s="232">
        <f>ROUND(I359*H359,2)</f>
        <v>0</v>
      </c>
      <c r="K359" s="228" t="s">
        <v>1</v>
      </c>
      <c r="L359" s="44"/>
      <c r="M359" s="233" t="s">
        <v>1</v>
      </c>
      <c r="N359" s="234" t="s">
        <v>41</v>
      </c>
      <c r="O359" s="91"/>
      <c r="P359" s="235">
        <f>O359*H359</f>
        <v>0</v>
      </c>
      <c r="Q359" s="235">
        <v>0</v>
      </c>
      <c r="R359" s="235">
        <f>Q359*H359</f>
        <v>0</v>
      </c>
      <c r="S359" s="235">
        <v>0</v>
      </c>
      <c r="T359" s="23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178</v>
      </c>
      <c r="AT359" s="237" t="s">
        <v>173</v>
      </c>
      <c r="AU359" s="237" t="s">
        <v>86</v>
      </c>
      <c r="AY359" s="17" t="s">
        <v>171</v>
      </c>
      <c r="BE359" s="238">
        <f>IF(N359="základní",J359,0)</f>
        <v>0</v>
      </c>
      <c r="BF359" s="238">
        <f>IF(N359="snížená",J359,0)</f>
        <v>0</v>
      </c>
      <c r="BG359" s="238">
        <f>IF(N359="zákl. přenesená",J359,0)</f>
        <v>0</v>
      </c>
      <c r="BH359" s="238">
        <f>IF(N359="sníž. přenesená",J359,0)</f>
        <v>0</v>
      </c>
      <c r="BI359" s="238">
        <f>IF(N359="nulová",J359,0)</f>
        <v>0</v>
      </c>
      <c r="BJ359" s="17" t="s">
        <v>84</v>
      </c>
      <c r="BK359" s="238">
        <f>ROUND(I359*H359,2)</f>
        <v>0</v>
      </c>
      <c r="BL359" s="17" t="s">
        <v>178</v>
      </c>
      <c r="BM359" s="237" t="s">
        <v>1200</v>
      </c>
    </row>
    <row r="360" s="12" customFormat="1" ht="22.8" customHeight="1">
      <c r="A360" s="12"/>
      <c r="B360" s="210"/>
      <c r="C360" s="211"/>
      <c r="D360" s="212" t="s">
        <v>75</v>
      </c>
      <c r="E360" s="224" t="s">
        <v>3180</v>
      </c>
      <c r="F360" s="224" t="s">
        <v>3181</v>
      </c>
      <c r="G360" s="211"/>
      <c r="H360" s="211"/>
      <c r="I360" s="214"/>
      <c r="J360" s="225">
        <f>BK360</f>
        <v>0</v>
      </c>
      <c r="K360" s="211"/>
      <c r="L360" s="216"/>
      <c r="M360" s="217"/>
      <c r="N360" s="218"/>
      <c r="O360" s="218"/>
      <c r="P360" s="219">
        <f>SUM(P361:P376)</f>
        <v>0</v>
      </c>
      <c r="Q360" s="218"/>
      <c r="R360" s="219">
        <f>SUM(R361:R376)</f>
        <v>0</v>
      </c>
      <c r="S360" s="218"/>
      <c r="T360" s="220">
        <f>SUM(T361:T376)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21" t="s">
        <v>84</v>
      </c>
      <c r="AT360" s="222" t="s">
        <v>75</v>
      </c>
      <c r="AU360" s="222" t="s">
        <v>84</v>
      </c>
      <c r="AY360" s="221" t="s">
        <v>171</v>
      </c>
      <c r="BK360" s="223">
        <f>SUM(BK361:BK376)</f>
        <v>0</v>
      </c>
    </row>
    <row r="361" s="2" customFormat="1" ht="16.5" customHeight="1">
      <c r="A361" s="38"/>
      <c r="B361" s="39"/>
      <c r="C361" s="267" t="s">
        <v>1221</v>
      </c>
      <c r="D361" s="267" t="s">
        <v>304</v>
      </c>
      <c r="E361" s="268" t="s">
        <v>3182</v>
      </c>
      <c r="F361" s="269" t="s">
        <v>3183</v>
      </c>
      <c r="G361" s="270" t="s">
        <v>2806</v>
      </c>
      <c r="H361" s="271">
        <v>1</v>
      </c>
      <c r="I361" s="272"/>
      <c r="J361" s="273">
        <f>ROUND(I361*H361,2)</f>
        <v>0</v>
      </c>
      <c r="K361" s="269" t="s">
        <v>1</v>
      </c>
      <c r="L361" s="274"/>
      <c r="M361" s="275" t="s">
        <v>1</v>
      </c>
      <c r="N361" s="276" t="s">
        <v>41</v>
      </c>
      <c r="O361" s="91"/>
      <c r="P361" s="235">
        <f>O361*H361</f>
        <v>0</v>
      </c>
      <c r="Q361" s="235">
        <v>0</v>
      </c>
      <c r="R361" s="235">
        <f>Q361*H361</f>
        <v>0</v>
      </c>
      <c r="S361" s="235">
        <v>0</v>
      </c>
      <c r="T361" s="236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7" t="s">
        <v>205</v>
      </c>
      <c r="AT361" s="237" t="s">
        <v>304</v>
      </c>
      <c r="AU361" s="237" t="s">
        <v>86</v>
      </c>
      <c r="AY361" s="17" t="s">
        <v>171</v>
      </c>
      <c r="BE361" s="238">
        <f>IF(N361="základní",J361,0)</f>
        <v>0</v>
      </c>
      <c r="BF361" s="238">
        <f>IF(N361="snížená",J361,0)</f>
        <v>0</v>
      </c>
      <c r="BG361" s="238">
        <f>IF(N361="zákl. přenesená",J361,0)</f>
        <v>0</v>
      </c>
      <c r="BH361" s="238">
        <f>IF(N361="sníž. přenesená",J361,0)</f>
        <v>0</v>
      </c>
      <c r="BI361" s="238">
        <f>IF(N361="nulová",J361,0)</f>
        <v>0</v>
      </c>
      <c r="BJ361" s="17" t="s">
        <v>84</v>
      </c>
      <c r="BK361" s="238">
        <f>ROUND(I361*H361,2)</f>
        <v>0</v>
      </c>
      <c r="BL361" s="17" t="s">
        <v>178</v>
      </c>
      <c r="BM361" s="237" t="s">
        <v>1206</v>
      </c>
    </row>
    <row r="362" s="2" customFormat="1" ht="16.5" customHeight="1">
      <c r="A362" s="38"/>
      <c r="B362" s="39"/>
      <c r="C362" s="267" t="s">
        <v>726</v>
      </c>
      <c r="D362" s="267" t="s">
        <v>304</v>
      </c>
      <c r="E362" s="268" t="s">
        <v>3184</v>
      </c>
      <c r="F362" s="269" t="s">
        <v>3185</v>
      </c>
      <c r="G362" s="270" t="s">
        <v>2806</v>
      </c>
      <c r="H362" s="271">
        <v>1</v>
      </c>
      <c r="I362" s="272"/>
      <c r="J362" s="273">
        <f>ROUND(I362*H362,2)</f>
        <v>0</v>
      </c>
      <c r="K362" s="269" t="s">
        <v>1</v>
      </c>
      <c r="L362" s="274"/>
      <c r="M362" s="275" t="s">
        <v>1</v>
      </c>
      <c r="N362" s="276" t="s">
        <v>41</v>
      </c>
      <c r="O362" s="91"/>
      <c r="P362" s="235">
        <f>O362*H362</f>
        <v>0</v>
      </c>
      <c r="Q362" s="235">
        <v>0</v>
      </c>
      <c r="R362" s="235">
        <f>Q362*H362</f>
        <v>0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205</v>
      </c>
      <c r="AT362" s="237" t="s">
        <v>304</v>
      </c>
      <c r="AU362" s="237" t="s">
        <v>86</v>
      </c>
      <c r="AY362" s="17" t="s">
        <v>171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84</v>
      </c>
      <c r="BK362" s="238">
        <f>ROUND(I362*H362,2)</f>
        <v>0</v>
      </c>
      <c r="BL362" s="17" t="s">
        <v>178</v>
      </c>
      <c r="BM362" s="237" t="s">
        <v>1213</v>
      </c>
    </row>
    <row r="363" s="2" customFormat="1" ht="16.5" customHeight="1">
      <c r="A363" s="38"/>
      <c r="B363" s="39"/>
      <c r="C363" s="267" t="s">
        <v>1240</v>
      </c>
      <c r="D363" s="267" t="s">
        <v>304</v>
      </c>
      <c r="E363" s="268" t="s">
        <v>3186</v>
      </c>
      <c r="F363" s="269" t="s">
        <v>3187</v>
      </c>
      <c r="G363" s="270" t="s">
        <v>2806</v>
      </c>
      <c r="H363" s="271">
        <v>2</v>
      </c>
      <c r="I363" s="272"/>
      <c r="J363" s="273">
        <f>ROUND(I363*H363,2)</f>
        <v>0</v>
      </c>
      <c r="K363" s="269" t="s">
        <v>1</v>
      </c>
      <c r="L363" s="274"/>
      <c r="M363" s="275" t="s">
        <v>1</v>
      </c>
      <c r="N363" s="276" t="s">
        <v>41</v>
      </c>
      <c r="O363" s="91"/>
      <c r="P363" s="235">
        <f>O363*H363</f>
        <v>0</v>
      </c>
      <c r="Q363" s="235">
        <v>0</v>
      </c>
      <c r="R363" s="235">
        <f>Q363*H363</f>
        <v>0</v>
      </c>
      <c r="S363" s="235">
        <v>0</v>
      </c>
      <c r="T363" s="236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7" t="s">
        <v>205</v>
      </c>
      <c r="AT363" s="237" t="s">
        <v>304</v>
      </c>
      <c r="AU363" s="237" t="s">
        <v>86</v>
      </c>
      <c r="AY363" s="17" t="s">
        <v>171</v>
      </c>
      <c r="BE363" s="238">
        <f>IF(N363="základní",J363,0)</f>
        <v>0</v>
      </c>
      <c r="BF363" s="238">
        <f>IF(N363="snížená",J363,0)</f>
        <v>0</v>
      </c>
      <c r="BG363" s="238">
        <f>IF(N363="zákl. přenesená",J363,0)</f>
        <v>0</v>
      </c>
      <c r="BH363" s="238">
        <f>IF(N363="sníž. přenesená",J363,0)</f>
        <v>0</v>
      </c>
      <c r="BI363" s="238">
        <f>IF(N363="nulová",J363,0)</f>
        <v>0</v>
      </c>
      <c r="BJ363" s="17" t="s">
        <v>84</v>
      </c>
      <c r="BK363" s="238">
        <f>ROUND(I363*H363,2)</f>
        <v>0</v>
      </c>
      <c r="BL363" s="17" t="s">
        <v>178</v>
      </c>
      <c r="BM363" s="237" t="s">
        <v>1219</v>
      </c>
    </row>
    <row r="364" s="2" customFormat="1" ht="16.5" customHeight="1">
      <c r="A364" s="38"/>
      <c r="B364" s="39"/>
      <c r="C364" s="267" t="s">
        <v>734</v>
      </c>
      <c r="D364" s="267" t="s">
        <v>304</v>
      </c>
      <c r="E364" s="268" t="s">
        <v>3188</v>
      </c>
      <c r="F364" s="269" t="s">
        <v>3189</v>
      </c>
      <c r="G364" s="270" t="s">
        <v>2806</v>
      </c>
      <c r="H364" s="271">
        <v>1</v>
      </c>
      <c r="I364" s="272"/>
      <c r="J364" s="273">
        <f>ROUND(I364*H364,2)</f>
        <v>0</v>
      </c>
      <c r="K364" s="269" t="s">
        <v>1</v>
      </c>
      <c r="L364" s="274"/>
      <c r="M364" s="275" t="s">
        <v>1</v>
      </c>
      <c r="N364" s="276" t="s">
        <v>41</v>
      </c>
      <c r="O364" s="91"/>
      <c r="P364" s="235">
        <f>O364*H364</f>
        <v>0</v>
      </c>
      <c r="Q364" s="235">
        <v>0</v>
      </c>
      <c r="R364" s="235">
        <f>Q364*H364</f>
        <v>0</v>
      </c>
      <c r="S364" s="235">
        <v>0</v>
      </c>
      <c r="T364" s="236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7" t="s">
        <v>205</v>
      </c>
      <c r="AT364" s="237" t="s">
        <v>304</v>
      </c>
      <c r="AU364" s="237" t="s">
        <v>86</v>
      </c>
      <c r="AY364" s="17" t="s">
        <v>171</v>
      </c>
      <c r="BE364" s="238">
        <f>IF(N364="základní",J364,0)</f>
        <v>0</v>
      </c>
      <c r="BF364" s="238">
        <f>IF(N364="snížená",J364,0)</f>
        <v>0</v>
      </c>
      <c r="BG364" s="238">
        <f>IF(N364="zákl. přenesená",J364,0)</f>
        <v>0</v>
      </c>
      <c r="BH364" s="238">
        <f>IF(N364="sníž. přenesená",J364,0)</f>
        <v>0</v>
      </c>
      <c r="BI364" s="238">
        <f>IF(N364="nulová",J364,0)</f>
        <v>0</v>
      </c>
      <c r="BJ364" s="17" t="s">
        <v>84</v>
      </c>
      <c r="BK364" s="238">
        <f>ROUND(I364*H364,2)</f>
        <v>0</v>
      </c>
      <c r="BL364" s="17" t="s">
        <v>178</v>
      </c>
      <c r="BM364" s="237" t="s">
        <v>1224</v>
      </c>
    </row>
    <row r="365" s="2" customFormat="1" ht="24.15" customHeight="1">
      <c r="A365" s="38"/>
      <c r="B365" s="39"/>
      <c r="C365" s="267" t="s">
        <v>1251</v>
      </c>
      <c r="D365" s="267" t="s">
        <v>304</v>
      </c>
      <c r="E365" s="268" t="s">
        <v>3190</v>
      </c>
      <c r="F365" s="269" t="s">
        <v>3191</v>
      </c>
      <c r="G365" s="270" t="s">
        <v>2806</v>
      </c>
      <c r="H365" s="271">
        <v>1</v>
      </c>
      <c r="I365" s="272"/>
      <c r="J365" s="273">
        <f>ROUND(I365*H365,2)</f>
        <v>0</v>
      </c>
      <c r="K365" s="269" t="s">
        <v>1</v>
      </c>
      <c r="L365" s="274"/>
      <c r="M365" s="275" t="s">
        <v>1</v>
      </c>
      <c r="N365" s="276" t="s">
        <v>41</v>
      </c>
      <c r="O365" s="91"/>
      <c r="P365" s="235">
        <f>O365*H365</f>
        <v>0</v>
      </c>
      <c r="Q365" s="235">
        <v>0</v>
      </c>
      <c r="R365" s="235">
        <f>Q365*H365</f>
        <v>0</v>
      </c>
      <c r="S365" s="235">
        <v>0</v>
      </c>
      <c r="T365" s="23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7" t="s">
        <v>205</v>
      </c>
      <c r="AT365" s="237" t="s">
        <v>304</v>
      </c>
      <c r="AU365" s="237" t="s">
        <v>86</v>
      </c>
      <c r="AY365" s="17" t="s">
        <v>171</v>
      </c>
      <c r="BE365" s="238">
        <f>IF(N365="základní",J365,0)</f>
        <v>0</v>
      </c>
      <c r="BF365" s="238">
        <f>IF(N365="snížená",J365,0)</f>
        <v>0</v>
      </c>
      <c r="BG365" s="238">
        <f>IF(N365="zákl. přenesená",J365,0)</f>
        <v>0</v>
      </c>
      <c r="BH365" s="238">
        <f>IF(N365="sníž. přenesená",J365,0)</f>
        <v>0</v>
      </c>
      <c r="BI365" s="238">
        <f>IF(N365="nulová",J365,0)</f>
        <v>0</v>
      </c>
      <c r="BJ365" s="17" t="s">
        <v>84</v>
      </c>
      <c r="BK365" s="238">
        <f>ROUND(I365*H365,2)</f>
        <v>0</v>
      </c>
      <c r="BL365" s="17" t="s">
        <v>178</v>
      </c>
      <c r="BM365" s="237" t="s">
        <v>1229</v>
      </c>
    </row>
    <row r="366" s="2" customFormat="1" ht="16.5" customHeight="1">
      <c r="A366" s="38"/>
      <c r="B366" s="39"/>
      <c r="C366" s="267" t="s">
        <v>739</v>
      </c>
      <c r="D366" s="267" t="s">
        <v>304</v>
      </c>
      <c r="E366" s="268" t="s">
        <v>3192</v>
      </c>
      <c r="F366" s="269" t="s">
        <v>3193</v>
      </c>
      <c r="G366" s="270" t="s">
        <v>2806</v>
      </c>
      <c r="H366" s="271">
        <v>1</v>
      </c>
      <c r="I366" s="272"/>
      <c r="J366" s="273">
        <f>ROUND(I366*H366,2)</f>
        <v>0</v>
      </c>
      <c r="K366" s="269" t="s">
        <v>1</v>
      </c>
      <c r="L366" s="274"/>
      <c r="M366" s="275" t="s">
        <v>1</v>
      </c>
      <c r="N366" s="276" t="s">
        <v>41</v>
      </c>
      <c r="O366" s="91"/>
      <c r="P366" s="235">
        <f>O366*H366</f>
        <v>0</v>
      </c>
      <c r="Q366" s="235">
        <v>0</v>
      </c>
      <c r="R366" s="235">
        <f>Q366*H366</f>
        <v>0</v>
      </c>
      <c r="S366" s="235">
        <v>0</v>
      </c>
      <c r="T366" s="23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7" t="s">
        <v>205</v>
      </c>
      <c r="AT366" s="237" t="s">
        <v>304</v>
      </c>
      <c r="AU366" s="237" t="s">
        <v>86</v>
      </c>
      <c r="AY366" s="17" t="s">
        <v>171</v>
      </c>
      <c r="BE366" s="238">
        <f>IF(N366="základní",J366,0)</f>
        <v>0</v>
      </c>
      <c r="BF366" s="238">
        <f>IF(N366="snížená",J366,0)</f>
        <v>0</v>
      </c>
      <c r="BG366" s="238">
        <f>IF(N366="zákl. přenesená",J366,0)</f>
        <v>0</v>
      </c>
      <c r="BH366" s="238">
        <f>IF(N366="sníž. přenesená",J366,0)</f>
        <v>0</v>
      </c>
      <c r="BI366" s="238">
        <f>IF(N366="nulová",J366,0)</f>
        <v>0</v>
      </c>
      <c r="BJ366" s="17" t="s">
        <v>84</v>
      </c>
      <c r="BK366" s="238">
        <f>ROUND(I366*H366,2)</f>
        <v>0</v>
      </c>
      <c r="BL366" s="17" t="s">
        <v>178</v>
      </c>
      <c r="BM366" s="237" t="s">
        <v>1243</v>
      </c>
    </row>
    <row r="367" s="2" customFormat="1" ht="16.5" customHeight="1">
      <c r="A367" s="38"/>
      <c r="B367" s="39"/>
      <c r="C367" s="267" t="s">
        <v>1260</v>
      </c>
      <c r="D367" s="267" t="s">
        <v>304</v>
      </c>
      <c r="E367" s="268" t="s">
        <v>3085</v>
      </c>
      <c r="F367" s="269" t="s">
        <v>3086</v>
      </c>
      <c r="G367" s="270" t="s">
        <v>2806</v>
      </c>
      <c r="H367" s="271">
        <v>1</v>
      </c>
      <c r="I367" s="272"/>
      <c r="J367" s="273">
        <f>ROUND(I367*H367,2)</f>
        <v>0</v>
      </c>
      <c r="K367" s="269" t="s">
        <v>1</v>
      </c>
      <c r="L367" s="274"/>
      <c r="M367" s="275" t="s">
        <v>1</v>
      </c>
      <c r="N367" s="276" t="s">
        <v>41</v>
      </c>
      <c r="O367" s="91"/>
      <c r="P367" s="235">
        <f>O367*H367</f>
        <v>0</v>
      </c>
      <c r="Q367" s="235">
        <v>0</v>
      </c>
      <c r="R367" s="235">
        <f>Q367*H367</f>
        <v>0</v>
      </c>
      <c r="S367" s="235">
        <v>0</v>
      </c>
      <c r="T367" s="236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37" t="s">
        <v>205</v>
      </c>
      <c r="AT367" s="237" t="s">
        <v>304</v>
      </c>
      <c r="AU367" s="237" t="s">
        <v>86</v>
      </c>
      <c r="AY367" s="17" t="s">
        <v>171</v>
      </c>
      <c r="BE367" s="238">
        <f>IF(N367="základní",J367,0)</f>
        <v>0</v>
      </c>
      <c r="BF367" s="238">
        <f>IF(N367="snížená",J367,0)</f>
        <v>0</v>
      </c>
      <c r="BG367" s="238">
        <f>IF(N367="zákl. přenesená",J367,0)</f>
        <v>0</v>
      </c>
      <c r="BH367" s="238">
        <f>IF(N367="sníž. přenesená",J367,0)</f>
        <v>0</v>
      </c>
      <c r="BI367" s="238">
        <f>IF(N367="nulová",J367,0)</f>
        <v>0</v>
      </c>
      <c r="BJ367" s="17" t="s">
        <v>84</v>
      </c>
      <c r="BK367" s="238">
        <f>ROUND(I367*H367,2)</f>
        <v>0</v>
      </c>
      <c r="BL367" s="17" t="s">
        <v>178</v>
      </c>
      <c r="BM367" s="237" t="s">
        <v>1248</v>
      </c>
    </row>
    <row r="368" s="2" customFormat="1" ht="16.5" customHeight="1">
      <c r="A368" s="38"/>
      <c r="B368" s="39"/>
      <c r="C368" s="267" t="s">
        <v>745</v>
      </c>
      <c r="D368" s="267" t="s">
        <v>304</v>
      </c>
      <c r="E368" s="268" t="s">
        <v>3194</v>
      </c>
      <c r="F368" s="269" t="s">
        <v>3195</v>
      </c>
      <c r="G368" s="270" t="s">
        <v>2806</v>
      </c>
      <c r="H368" s="271">
        <v>1</v>
      </c>
      <c r="I368" s="272"/>
      <c r="J368" s="273">
        <f>ROUND(I368*H368,2)</f>
        <v>0</v>
      </c>
      <c r="K368" s="269" t="s">
        <v>1</v>
      </c>
      <c r="L368" s="274"/>
      <c r="M368" s="275" t="s">
        <v>1</v>
      </c>
      <c r="N368" s="276" t="s">
        <v>41</v>
      </c>
      <c r="O368" s="91"/>
      <c r="P368" s="235">
        <f>O368*H368</f>
        <v>0</v>
      </c>
      <c r="Q368" s="235">
        <v>0</v>
      </c>
      <c r="R368" s="235">
        <f>Q368*H368</f>
        <v>0</v>
      </c>
      <c r="S368" s="235">
        <v>0</v>
      </c>
      <c r="T368" s="23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7" t="s">
        <v>205</v>
      </c>
      <c r="AT368" s="237" t="s">
        <v>304</v>
      </c>
      <c r="AU368" s="237" t="s">
        <v>86</v>
      </c>
      <c r="AY368" s="17" t="s">
        <v>171</v>
      </c>
      <c r="BE368" s="238">
        <f>IF(N368="základní",J368,0)</f>
        <v>0</v>
      </c>
      <c r="BF368" s="238">
        <f>IF(N368="snížená",J368,0)</f>
        <v>0</v>
      </c>
      <c r="BG368" s="238">
        <f>IF(N368="zákl. přenesená",J368,0)</f>
        <v>0</v>
      </c>
      <c r="BH368" s="238">
        <f>IF(N368="sníž. přenesená",J368,0)</f>
        <v>0</v>
      </c>
      <c r="BI368" s="238">
        <f>IF(N368="nulová",J368,0)</f>
        <v>0</v>
      </c>
      <c r="BJ368" s="17" t="s">
        <v>84</v>
      </c>
      <c r="BK368" s="238">
        <f>ROUND(I368*H368,2)</f>
        <v>0</v>
      </c>
      <c r="BL368" s="17" t="s">
        <v>178</v>
      </c>
      <c r="BM368" s="237" t="s">
        <v>1254</v>
      </c>
    </row>
    <row r="369" s="2" customFormat="1" ht="16.5" customHeight="1">
      <c r="A369" s="38"/>
      <c r="B369" s="39"/>
      <c r="C369" s="267" t="s">
        <v>1269</v>
      </c>
      <c r="D369" s="267" t="s">
        <v>304</v>
      </c>
      <c r="E369" s="268" t="s">
        <v>3089</v>
      </c>
      <c r="F369" s="269" t="s">
        <v>3090</v>
      </c>
      <c r="G369" s="270" t="s">
        <v>2806</v>
      </c>
      <c r="H369" s="271">
        <v>2</v>
      </c>
      <c r="I369" s="272"/>
      <c r="J369" s="273">
        <f>ROUND(I369*H369,2)</f>
        <v>0</v>
      </c>
      <c r="K369" s="269" t="s">
        <v>1</v>
      </c>
      <c r="L369" s="274"/>
      <c r="M369" s="275" t="s">
        <v>1</v>
      </c>
      <c r="N369" s="276" t="s">
        <v>41</v>
      </c>
      <c r="O369" s="91"/>
      <c r="P369" s="235">
        <f>O369*H369</f>
        <v>0</v>
      </c>
      <c r="Q369" s="235">
        <v>0</v>
      </c>
      <c r="R369" s="235">
        <f>Q369*H369</f>
        <v>0</v>
      </c>
      <c r="S369" s="235">
        <v>0</v>
      </c>
      <c r="T369" s="23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7" t="s">
        <v>205</v>
      </c>
      <c r="AT369" s="237" t="s">
        <v>304</v>
      </c>
      <c r="AU369" s="237" t="s">
        <v>86</v>
      </c>
      <c r="AY369" s="17" t="s">
        <v>171</v>
      </c>
      <c r="BE369" s="238">
        <f>IF(N369="základní",J369,0)</f>
        <v>0</v>
      </c>
      <c r="BF369" s="238">
        <f>IF(N369="snížená",J369,0)</f>
        <v>0</v>
      </c>
      <c r="BG369" s="238">
        <f>IF(N369="zákl. přenesená",J369,0)</f>
        <v>0</v>
      </c>
      <c r="BH369" s="238">
        <f>IF(N369="sníž. přenesená",J369,0)</f>
        <v>0</v>
      </c>
      <c r="BI369" s="238">
        <f>IF(N369="nulová",J369,0)</f>
        <v>0</v>
      </c>
      <c r="BJ369" s="17" t="s">
        <v>84</v>
      </c>
      <c r="BK369" s="238">
        <f>ROUND(I369*H369,2)</f>
        <v>0</v>
      </c>
      <c r="BL369" s="17" t="s">
        <v>178</v>
      </c>
      <c r="BM369" s="237" t="s">
        <v>1258</v>
      </c>
    </row>
    <row r="370" s="2" customFormat="1" ht="16.5" customHeight="1">
      <c r="A370" s="38"/>
      <c r="B370" s="39"/>
      <c r="C370" s="267" t="s">
        <v>750</v>
      </c>
      <c r="D370" s="267" t="s">
        <v>304</v>
      </c>
      <c r="E370" s="268" t="s">
        <v>3091</v>
      </c>
      <c r="F370" s="269" t="s">
        <v>3092</v>
      </c>
      <c r="G370" s="270" t="s">
        <v>2806</v>
      </c>
      <c r="H370" s="271">
        <v>3</v>
      </c>
      <c r="I370" s="272"/>
      <c r="J370" s="273">
        <f>ROUND(I370*H370,2)</f>
        <v>0</v>
      </c>
      <c r="K370" s="269" t="s">
        <v>1</v>
      </c>
      <c r="L370" s="274"/>
      <c r="M370" s="275" t="s">
        <v>1</v>
      </c>
      <c r="N370" s="276" t="s">
        <v>41</v>
      </c>
      <c r="O370" s="91"/>
      <c r="P370" s="235">
        <f>O370*H370</f>
        <v>0</v>
      </c>
      <c r="Q370" s="235">
        <v>0</v>
      </c>
      <c r="R370" s="235">
        <f>Q370*H370</f>
        <v>0</v>
      </c>
      <c r="S370" s="235">
        <v>0</v>
      </c>
      <c r="T370" s="23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7" t="s">
        <v>205</v>
      </c>
      <c r="AT370" s="237" t="s">
        <v>304</v>
      </c>
      <c r="AU370" s="237" t="s">
        <v>86</v>
      </c>
      <c r="AY370" s="17" t="s">
        <v>171</v>
      </c>
      <c r="BE370" s="238">
        <f>IF(N370="základní",J370,0)</f>
        <v>0</v>
      </c>
      <c r="BF370" s="238">
        <f>IF(N370="snížená",J370,0)</f>
        <v>0</v>
      </c>
      <c r="BG370" s="238">
        <f>IF(N370="zákl. přenesená",J370,0)</f>
        <v>0</v>
      </c>
      <c r="BH370" s="238">
        <f>IF(N370="sníž. přenesená",J370,0)</f>
        <v>0</v>
      </c>
      <c r="BI370" s="238">
        <f>IF(N370="nulová",J370,0)</f>
        <v>0</v>
      </c>
      <c r="BJ370" s="17" t="s">
        <v>84</v>
      </c>
      <c r="BK370" s="238">
        <f>ROUND(I370*H370,2)</f>
        <v>0</v>
      </c>
      <c r="BL370" s="17" t="s">
        <v>178</v>
      </c>
      <c r="BM370" s="237" t="s">
        <v>1263</v>
      </c>
    </row>
    <row r="371" s="2" customFormat="1" ht="37.8" customHeight="1">
      <c r="A371" s="38"/>
      <c r="B371" s="39"/>
      <c r="C371" s="267" t="s">
        <v>1281</v>
      </c>
      <c r="D371" s="267" t="s">
        <v>304</v>
      </c>
      <c r="E371" s="268" t="s">
        <v>3196</v>
      </c>
      <c r="F371" s="269" t="s">
        <v>3197</v>
      </c>
      <c r="G371" s="270" t="s">
        <v>2806</v>
      </c>
      <c r="H371" s="271">
        <v>1</v>
      </c>
      <c r="I371" s="272"/>
      <c r="J371" s="273">
        <f>ROUND(I371*H371,2)</f>
        <v>0</v>
      </c>
      <c r="K371" s="269" t="s">
        <v>1</v>
      </c>
      <c r="L371" s="274"/>
      <c r="M371" s="275" t="s">
        <v>1</v>
      </c>
      <c r="N371" s="276" t="s">
        <v>41</v>
      </c>
      <c r="O371" s="91"/>
      <c r="P371" s="235">
        <f>O371*H371</f>
        <v>0</v>
      </c>
      <c r="Q371" s="235">
        <v>0</v>
      </c>
      <c r="R371" s="235">
        <f>Q371*H371</f>
        <v>0</v>
      </c>
      <c r="S371" s="235">
        <v>0</v>
      </c>
      <c r="T371" s="236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7" t="s">
        <v>205</v>
      </c>
      <c r="AT371" s="237" t="s">
        <v>304</v>
      </c>
      <c r="AU371" s="237" t="s">
        <v>86</v>
      </c>
      <c r="AY371" s="17" t="s">
        <v>171</v>
      </c>
      <c r="BE371" s="238">
        <f>IF(N371="základní",J371,0)</f>
        <v>0</v>
      </c>
      <c r="BF371" s="238">
        <f>IF(N371="snížená",J371,0)</f>
        <v>0</v>
      </c>
      <c r="BG371" s="238">
        <f>IF(N371="zákl. přenesená",J371,0)</f>
        <v>0</v>
      </c>
      <c r="BH371" s="238">
        <f>IF(N371="sníž. přenesená",J371,0)</f>
        <v>0</v>
      </c>
      <c r="BI371" s="238">
        <f>IF(N371="nulová",J371,0)</f>
        <v>0</v>
      </c>
      <c r="BJ371" s="17" t="s">
        <v>84</v>
      </c>
      <c r="BK371" s="238">
        <f>ROUND(I371*H371,2)</f>
        <v>0</v>
      </c>
      <c r="BL371" s="17" t="s">
        <v>178</v>
      </c>
      <c r="BM371" s="237" t="s">
        <v>1267</v>
      </c>
    </row>
    <row r="372" s="2" customFormat="1" ht="24.15" customHeight="1">
      <c r="A372" s="38"/>
      <c r="B372" s="39"/>
      <c r="C372" s="267" t="s">
        <v>755</v>
      </c>
      <c r="D372" s="267" t="s">
        <v>304</v>
      </c>
      <c r="E372" s="268" t="s">
        <v>3198</v>
      </c>
      <c r="F372" s="269" t="s">
        <v>3199</v>
      </c>
      <c r="G372" s="270" t="s">
        <v>2806</v>
      </c>
      <c r="H372" s="271">
        <v>1</v>
      </c>
      <c r="I372" s="272"/>
      <c r="J372" s="273">
        <f>ROUND(I372*H372,2)</f>
        <v>0</v>
      </c>
      <c r="K372" s="269" t="s">
        <v>1</v>
      </c>
      <c r="L372" s="274"/>
      <c r="M372" s="275" t="s">
        <v>1</v>
      </c>
      <c r="N372" s="276" t="s">
        <v>41</v>
      </c>
      <c r="O372" s="91"/>
      <c r="P372" s="235">
        <f>O372*H372</f>
        <v>0</v>
      </c>
      <c r="Q372" s="235">
        <v>0</v>
      </c>
      <c r="R372" s="235">
        <f>Q372*H372</f>
        <v>0</v>
      </c>
      <c r="S372" s="235">
        <v>0</v>
      </c>
      <c r="T372" s="23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7" t="s">
        <v>205</v>
      </c>
      <c r="AT372" s="237" t="s">
        <v>304</v>
      </c>
      <c r="AU372" s="237" t="s">
        <v>86</v>
      </c>
      <c r="AY372" s="17" t="s">
        <v>171</v>
      </c>
      <c r="BE372" s="238">
        <f>IF(N372="základní",J372,0)</f>
        <v>0</v>
      </c>
      <c r="BF372" s="238">
        <f>IF(N372="snížená",J372,0)</f>
        <v>0</v>
      </c>
      <c r="BG372" s="238">
        <f>IF(N372="zákl. přenesená",J372,0)</f>
        <v>0</v>
      </c>
      <c r="BH372" s="238">
        <f>IF(N372="sníž. přenesená",J372,0)</f>
        <v>0</v>
      </c>
      <c r="BI372" s="238">
        <f>IF(N372="nulová",J372,0)</f>
        <v>0</v>
      </c>
      <c r="BJ372" s="17" t="s">
        <v>84</v>
      </c>
      <c r="BK372" s="238">
        <f>ROUND(I372*H372,2)</f>
        <v>0</v>
      </c>
      <c r="BL372" s="17" t="s">
        <v>178</v>
      </c>
      <c r="BM372" s="237" t="s">
        <v>1272</v>
      </c>
    </row>
    <row r="373" s="2" customFormat="1" ht="16.5" customHeight="1">
      <c r="A373" s="38"/>
      <c r="B373" s="39"/>
      <c r="C373" s="267" t="s">
        <v>1292</v>
      </c>
      <c r="D373" s="267" t="s">
        <v>304</v>
      </c>
      <c r="E373" s="268" t="s">
        <v>3200</v>
      </c>
      <c r="F373" s="269" t="s">
        <v>3201</v>
      </c>
      <c r="G373" s="270" t="s">
        <v>2806</v>
      </c>
      <c r="H373" s="271">
        <v>1</v>
      </c>
      <c r="I373" s="272"/>
      <c r="J373" s="273">
        <f>ROUND(I373*H373,2)</f>
        <v>0</v>
      </c>
      <c r="K373" s="269" t="s">
        <v>1</v>
      </c>
      <c r="L373" s="274"/>
      <c r="M373" s="275" t="s">
        <v>1</v>
      </c>
      <c r="N373" s="276" t="s">
        <v>41</v>
      </c>
      <c r="O373" s="91"/>
      <c r="P373" s="235">
        <f>O373*H373</f>
        <v>0</v>
      </c>
      <c r="Q373" s="235">
        <v>0</v>
      </c>
      <c r="R373" s="235">
        <f>Q373*H373</f>
        <v>0</v>
      </c>
      <c r="S373" s="235">
        <v>0</v>
      </c>
      <c r="T373" s="23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7" t="s">
        <v>205</v>
      </c>
      <c r="AT373" s="237" t="s">
        <v>304</v>
      </c>
      <c r="AU373" s="237" t="s">
        <v>86</v>
      </c>
      <c r="AY373" s="17" t="s">
        <v>171</v>
      </c>
      <c r="BE373" s="238">
        <f>IF(N373="základní",J373,0)</f>
        <v>0</v>
      </c>
      <c r="BF373" s="238">
        <f>IF(N373="snížená",J373,0)</f>
        <v>0</v>
      </c>
      <c r="BG373" s="238">
        <f>IF(N373="zákl. přenesená",J373,0)</f>
        <v>0</v>
      </c>
      <c r="BH373" s="238">
        <f>IF(N373="sníž. přenesená",J373,0)</f>
        <v>0</v>
      </c>
      <c r="BI373" s="238">
        <f>IF(N373="nulová",J373,0)</f>
        <v>0</v>
      </c>
      <c r="BJ373" s="17" t="s">
        <v>84</v>
      </c>
      <c r="BK373" s="238">
        <f>ROUND(I373*H373,2)</f>
        <v>0</v>
      </c>
      <c r="BL373" s="17" t="s">
        <v>178</v>
      </c>
      <c r="BM373" s="237" t="s">
        <v>1278</v>
      </c>
    </row>
    <row r="374" s="2" customFormat="1" ht="16.5" customHeight="1">
      <c r="A374" s="38"/>
      <c r="B374" s="39"/>
      <c r="C374" s="267" t="s">
        <v>759</v>
      </c>
      <c r="D374" s="267" t="s">
        <v>304</v>
      </c>
      <c r="E374" s="268" t="s">
        <v>3202</v>
      </c>
      <c r="F374" s="269" t="s">
        <v>3203</v>
      </c>
      <c r="G374" s="270" t="s">
        <v>2806</v>
      </c>
      <c r="H374" s="271">
        <v>1</v>
      </c>
      <c r="I374" s="272"/>
      <c r="J374" s="273">
        <f>ROUND(I374*H374,2)</f>
        <v>0</v>
      </c>
      <c r="K374" s="269" t="s">
        <v>1</v>
      </c>
      <c r="L374" s="274"/>
      <c r="M374" s="275" t="s">
        <v>1</v>
      </c>
      <c r="N374" s="276" t="s">
        <v>41</v>
      </c>
      <c r="O374" s="91"/>
      <c r="P374" s="235">
        <f>O374*H374</f>
        <v>0</v>
      </c>
      <c r="Q374" s="235">
        <v>0</v>
      </c>
      <c r="R374" s="235">
        <f>Q374*H374</f>
        <v>0</v>
      </c>
      <c r="S374" s="235">
        <v>0</v>
      </c>
      <c r="T374" s="23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7" t="s">
        <v>205</v>
      </c>
      <c r="AT374" s="237" t="s">
        <v>304</v>
      </c>
      <c r="AU374" s="237" t="s">
        <v>86</v>
      </c>
      <c r="AY374" s="17" t="s">
        <v>171</v>
      </c>
      <c r="BE374" s="238">
        <f>IF(N374="základní",J374,0)</f>
        <v>0</v>
      </c>
      <c r="BF374" s="238">
        <f>IF(N374="snížená",J374,0)</f>
        <v>0</v>
      </c>
      <c r="BG374" s="238">
        <f>IF(N374="zákl. přenesená",J374,0)</f>
        <v>0</v>
      </c>
      <c r="BH374" s="238">
        <f>IF(N374="sníž. přenesená",J374,0)</f>
        <v>0</v>
      </c>
      <c r="BI374" s="238">
        <f>IF(N374="nulová",J374,0)</f>
        <v>0</v>
      </c>
      <c r="BJ374" s="17" t="s">
        <v>84</v>
      </c>
      <c r="BK374" s="238">
        <f>ROUND(I374*H374,2)</f>
        <v>0</v>
      </c>
      <c r="BL374" s="17" t="s">
        <v>178</v>
      </c>
      <c r="BM374" s="237" t="s">
        <v>1284</v>
      </c>
    </row>
    <row r="375" s="2" customFormat="1" ht="16.5" customHeight="1">
      <c r="A375" s="38"/>
      <c r="B375" s="39"/>
      <c r="C375" s="267" t="s">
        <v>1301</v>
      </c>
      <c r="D375" s="267" t="s">
        <v>304</v>
      </c>
      <c r="E375" s="268" t="s">
        <v>3204</v>
      </c>
      <c r="F375" s="269" t="s">
        <v>3064</v>
      </c>
      <c r="G375" s="270" t="s">
        <v>269</v>
      </c>
      <c r="H375" s="271">
        <v>1</v>
      </c>
      <c r="I375" s="272"/>
      <c r="J375" s="273">
        <f>ROUND(I375*H375,2)</f>
        <v>0</v>
      </c>
      <c r="K375" s="269" t="s">
        <v>1</v>
      </c>
      <c r="L375" s="274"/>
      <c r="M375" s="275" t="s">
        <v>1</v>
      </c>
      <c r="N375" s="276" t="s">
        <v>41</v>
      </c>
      <c r="O375" s="91"/>
      <c r="P375" s="235">
        <f>O375*H375</f>
        <v>0</v>
      </c>
      <c r="Q375" s="235">
        <v>0</v>
      </c>
      <c r="R375" s="235">
        <f>Q375*H375</f>
        <v>0</v>
      </c>
      <c r="S375" s="235">
        <v>0</v>
      </c>
      <c r="T375" s="23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7" t="s">
        <v>205</v>
      </c>
      <c r="AT375" s="237" t="s">
        <v>304</v>
      </c>
      <c r="AU375" s="237" t="s">
        <v>86</v>
      </c>
      <c r="AY375" s="17" t="s">
        <v>171</v>
      </c>
      <c r="BE375" s="238">
        <f>IF(N375="základní",J375,0)</f>
        <v>0</v>
      </c>
      <c r="BF375" s="238">
        <f>IF(N375="snížená",J375,0)</f>
        <v>0</v>
      </c>
      <c r="BG375" s="238">
        <f>IF(N375="zákl. přenesená",J375,0)</f>
        <v>0</v>
      </c>
      <c r="BH375" s="238">
        <f>IF(N375="sníž. přenesená",J375,0)</f>
        <v>0</v>
      </c>
      <c r="BI375" s="238">
        <f>IF(N375="nulová",J375,0)</f>
        <v>0</v>
      </c>
      <c r="BJ375" s="17" t="s">
        <v>84</v>
      </c>
      <c r="BK375" s="238">
        <f>ROUND(I375*H375,2)</f>
        <v>0</v>
      </c>
      <c r="BL375" s="17" t="s">
        <v>178</v>
      </c>
      <c r="BM375" s="237" t="s">
        <v>1288</v>
      </c>
    </row>
    <row r="376" s="2" customFormat="1" ht="16.5" customHeight="1">
      <c r="A376" s="38"/>
      <c r="B376" s="39"/>
      <c r="C376" s="226" t="s">
        <v>764</v>
      </c>
      <c r="D376" s="226" t="s">
        <v>173</v>
      </c>
      <c r="E376" s="227" t="s">
        <v>3205</v>
      </c>
      <c r="F376" s="228" t="s">
        <v>3066</v>
      </c>
      <c r="G376" s="229" t="s">
        <v>269</v>
      </c>
      <c r="H376" s="230">
        <v>1</v>
      </c>
      <c r="I376" s="231"/>
      <c r="J376" s="232">
        <f>ROUND(I376*H376,2)</f>
        <v>0</v>
      </c>
      <c r="K376" s="228" t="s">
        <v>1</v>
      </c>
      <c r="L376" s="44"/>
      <c r="M376" s="233" t="s">
        <v>1</v>
      </c>
      <c r="N376" s="234" t="s">
        <v>41</v>
      </c>
      <c r="O376" s="91"/>
      <c r="P376" s="235">
        <f>O376*H376</f>
        <v>0</v>
      </c>
      <c r="Q376" s="235">
        <v>0</v>
      </c>
      <c r="R376" s="235">
        <f>Q376*H376</f>
        <v>0</v>
      </c>
      <c r="S376" s="235">
        <v>0</v>
      </c>
      <c r="T376" s="23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7" t="s">
        <v>178</v>
      </c>
      <c r="AT376" s="237" t="s">
        <v>173</v>
      </c>
      <c r="AU376" s="237" t="s">
        <v>86</v>
      </c>
      <c r="AY376" s="17" t="s">
        <v>171</v>
      </c>
      <c r="BE376" s="238">
        <f>IF(N376="základní",J376,0)</f>
        <v>0</v>
      </c>
      <c r="BF376" s="238">
        <f>IF(N376="snížená",J376,0)</f>
        <v>0</v>
      </c>
      <c r="BG376" s="238">
        <f>IF(N376="zákl. přenesená",J376,0)</f>
        <v>0</v>
      </c>
      <c r="BH376" s="238">
        <f>IF(N376="sníž. přenesená",J376,0)</f>
        <v>0</v>
      </c>
      <c r="BI376" s="238">
        <f>IF(N376="nulová",J376,0)</f>
        <v>0</v>
      </c>
      <c r="BJ376" s="17" t="s">
        <v>84</v>
      </c>
      <c r="BK376" s="238">
        <f>ROUND(I376*H376,2)</f>
        <v>0</v>
      </c>
      <c r="BL376" s="17" t="s">
        <v>178</v>
      </c>
      <c r="BM376" s="237" t="s">
        <v>1295</v>
      </c>
    </row>
    <row r="377" s="12" customFormat="1" ht="25.92" customHeight="1">
      <c r="A377" s="12"/>
      <c r="B377" s="210"/>
      <c r="C377" s="211"/>
      <c r="D377" s="212" t="s">
        <v>75</v>
      </c>
      <c r="E377" s="213" t="s">
        <v>3206</v>
      </c>
      <c r="F377" s="213" t="s">
        <v>3207</v>
      </c>
      <c r="G377" s="211"/>
      <c r="H377" s="211"/>
      <c r="I377" s="214"/>
      <c r="J377" s="215">
        <f>BK377</f>
        <v>0</v>
      </c>
      <c r="K377" s="211"/>
      <c r="L377" s="216"/>
      <c r="M377" s="217"/>
      <c r="N377" s="218"/>
      <c r="O377" s="218"/>
      <c r="P377" s="219">
        <f>SUM(P378:P387)</f>
        <v>0</v>
      </c>
      <c r="Q377" s="218"/>
      <c r="R377" s="219">
        <f>SUM(R378:R387)</f>
        <v>0</v>
      </c>
      <c r="S377" s="218"/>
      <c r="T377" s="220">
        <f>SUM(T378:T387)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21" t="s">
        <v>190</v>
      </c>
      <c r="AT377" s="222" t="s">
        <v>75</v>
      </c>
      <c r="AU377" s="222" t="s">
        <v>76</v>
      </c>
      <c r="AY377" s="221" t="s">
        <v>171</v>
      </c>
      <c r="BK377" s="223">
        <f>SUM(BK378:BK387)</f>
        <v>0</v>
      </c>
    </row>
    <row r="378" s="2" customFormat="1" ht="24.15" customHeight="1">
      <c r="A378" s="38"/>
      <c r="B378" s="39"/>
      <c r="C378" s="226" t="s">
        <v>1321</v>
      </c>
      <c r="D378" s="226" t="s">
        <v>173</v>
      </c>
      <c r="E378" s="227" t="s">
        <v>3208</v>
      </c>
      <c r="F378" s="228" t="s">
        <v>3209</v>
      </c>
      <c r="G378" s="229" t="s">
        <v>536</v>
      </c>
      <c r="H378" s="230">
        <v>86</v>
      </c>
      <c r="I378" s="231"/>
      <c r="J378" s="232">
        <f>ROUND(I378*H378,2)</f>
        <v>0</v>
      </c>
      <c r="K378" s="228" t="s">
        <v>177</v>
      </c>
      <c r="L378" s="44"/>
      <c r="M378" s="233" t="s">
        <v>1</v>
      </c>
      <c r="N378" s="234" t="s">
        <v>41</v>
      </c>
      <c r="O378" s="91"/>
      <c r="P378" s="235">
        <f>O378*H378</f>
        <v>0</v>
      </c>
      <c r="Q378" s="235">
        <v>0</v>
      </c>
      <c r="R378" s="235">
        <f>Q378*H378</f>
        <v>0</v>
      </c>
      <c r="S378" s="235">
        <v>0</v>
      </c>
      <c r="T378" s="236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7" t="s">
        <v>356</v>
      </c>
      <c r="AT378" s="237" t="s">
        <v>173</v>
      </c>
      <c r="AU378" s="237" t="s">
        <v>84</v>
      </c>
      <c r="AY378" s="17" t="s">
        <v>171</v>
      </c>
      <c r="BE378" s="238">
        <f>IF(N378="základní",J378,0)</f>
        <v>0</v>
      </c>
      <c r="BF378" s="238">
        <f>IF(N378="snížená",J378,0)</f>
        <v>0</v>
      </c>
      <c r="BG378" s="238">
        <f>IF(N378="zákl. přenesená",J378,0)</f>
        <v>0</v>
      </c>
      <c r="BH378" s="238">
        <f>IF(N378="sníž. přenesená",J378,0)</f>
        <v>0</v>
      </c>
      <c r="BI378" s="238">
        <f>IF(N378="nulová",J378,0)</f>
        <v>0</v>
      </c>
      <c r="BJ378" s="17" t="s">
        <v>84</v>
      </c>
      <c r="BK378" s="238">
        <f>ROUND(I378*H378,2)</f>
        <v>0</v>
      </c>
      <c r="BL378" s="17" t="s">
        <v>356</v>
      </c>
      <c r="BM378" s="237" t="s">
        <v>1300</v>
      </c>
    </row>
    <row r="379" s="2" customFormat="1">
      <c r="A379" s="38"/>
      <c r="B379" s="39"/>
      <c r="C379" s="40"/>
      <c r="D379" s="239" t="s">
        <v>179</v>
      </c>
      <c r="E379" s="40"/>
      <c r="F379" s="240" t="s">
        <v>3210</v>
      </c>
      <c r="G379" s="40"/>
      <c r="H379" s="40"/>
      <c r="I379" s="241"/>
      <c r="J379" s="40"/>
      <c r="K379" s="40"/>
      <c r="L379" s="44"/>
      <c r="M379" s="242"/>
      <c r="N379" s="243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179</v>
      </c>
      <c r="AU379" s="17" t="s">
        <v>84</v>
      </c>
    </row>
    <row r="380" s="2" customFormat="1" ht="33" customHeight="1">
      <c r="A380" s="38"/>
      <c r="B380" s="39"/>
      <c r="C380" s="226" t="s">
        <v>770</v>
      </c>
      <c r="D380" s="226" t="s">
        <v>173</v>
      </c>
      <c r="E380" s="227" t="s">
        <v>3211</v>
      </c>
      <c r="F380" s="228" t="s">
        <v>3212</v>
      </c>
      <c r="G380" s="229" t="s">
        <v>486</v>
      </c>
      <c r="H380" s="230">
        <v>2072</v>
      </c>
      <c r="I380" s="231"/>
      <c r="J380" s="232">
        <f>ROUND(I380*H380,2)</f>
        <v>0</v>
      </c>
      <c r="K380" s="228" t="s">
        <v>177</v>
      </c>
      <c r="L380" s="44"/>
      <c r="M380" s="233" t="s">
        <v>1</v>
      </c>
      <c r="N380" s="234" t="s">
        <v>41</v>
      </c>
      <c r="O380" s="91"/>
      <c r="P380" s="235">
        <f>O380*H380</f>
        <v>0</v>
      </c>
      <c r="Q380" s="235">
        <v>0</v>
      </c>
      <c r="R380" s="235">
        <f>Q380*H380</f>
        <v>0</v>
      </c>
      <c r="S380" s="235">
        <v>0</v>
      </c>
      <c r="T380" s="23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7" t="s">
        <v>356</v>
      </c>
      <c r="AT380" s="237" t="s">
        <v>173</v>
      </c>
      <c r="AU380" s="237" t="s">
        <v>84</v>
      </c>
      <c r="AY380" s="17" t="s">
        <v>171</v>
      </c>
      <c r="BE380" s="238">
        <f>IF(N380="základní",J380,0)</f>
        <v>0</v>
      </c>
      <c r="BF380" s="238">
        <f>IF(N380="snížená",J380,0)</f>
        <v>0</v>
      </c>
      <c r="BG380" s="238">
        <f>IF(N380="zákl. přenesená",J380,0)</f>
        <v>0</v>
      </c>
      <c r="BH380" s="238">
        <f>IF(N380="sníž. přenesená",J380,0)</f>
        <v>0</v>
      </c>
      <c r="BI380" s="238">
        <f>IF(N380="nulová",J380,0)</f>
        <v>0</v>
      </c>
      <c r="BJ380" s="17" t="s">
        <v>84</v>
      </c>
      <c r="BK380" s="238">
        <f>ROUND(I380*H380,2)</f>
        <v>0</v>
      </c>
      <c r="BL380" s="17" t="s">
        <v>356</v>
      </c>
      <c r="BM380" s="237" t="s">
        <v>1304</v>
      </c>
    </row>
    <row r="381" s="2" customFormat="1">
      <c r="A381" s="38"/>
      <c r="B381" s="39"/>
      <c r="C381" s="40"/>
      <c r="D381" s="239" t="s">
        <v>179</v>
      </c>
      <c r="E381" s="40"/>
      <c r="F381" s="240" t="s">
        <v>3213</v>
      </c>
      <c r="G381" s="40"/>
      <c r="H381" s="40"/>
      <c r="I381" s="241"/>
      <c r="J381" s="40"/>
      <c r="K381" s="40"/>
      <c r="L381" s="44"/>
      <c r="M381" s="242"/>
      <c r="N381" s="243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179</v>
      </c>
      <c r="AU381" s="17" t="s">
        <v>84</v>
      </c>
    </row>
    <row r="382" s="2" customFormat="1" ht="24.15" customHeight="1">
      <c r="A382" s="38"/>
      <c r="B382" s="39"/>
      <c r="C382" s="226" t="s">
        <v>1331</v>
      </c>
      <c r="D382" s="226" t="s">
        <v>173</v>
      </c>
      <c r="E382" s="227" t="s">
        <v>3214</v>
      </c>
      <c r="F382" s="228" t="s">
        <v>3215</v>
      </c>
      <c r="G382" s="229" t="s">
        <v>486</v>
      </c>
      <c r="H382" s="230">
        <v>2072</v>
      </c>
      <c r="I382" s="231"/>
      <c r="J382" s="232">
        <f>ROUND(I382*H382,2)</f>
        <v>0</v>
      </c>
      <c r="K382" s="228" t="s">
        <v>177</v>
      </c>
      <c r="L382" s="44"/>
      <c r="M382" s="233" t="s">
        <v>1</v>
      </c>
      <c r="N382" s="234" t="s">
        <v>41</v>
      </c>
      <c r="O382" s="91"/>
      <c r="P382" s="235">
        <f>O382*H382</f>
        <v>0</v>
      </c>
      <c r="Q382" s="235">
        <v>0</v>
      </c>
      <c r="R382" s="235">
        <f>Q382*H382</f>
        <v>0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356</v>
      </c>
      <c r="AT382" s="237" t="s">
        <v>173</v>
      </c>
      <c r="AU382" s="237" t="s">
        <v>84</v>
      </c>
      <c r="AY382" s="17" t="s">
        <v>171</v>
      </c>
      <c r="BE382" s="238">
        <f>IF(N382="základní",J382,0)</f>
        <v>0</v>
      </c>
      <c r="BF382" s="238">
        <f>IF(N382="snížená",J382,0)</f>
        <v>0</v>
      </c>
      <c r="BG382" s="238">
        <f>IF(N382="zákl. přenesená",J382,0)</f>
        <v>0</v>
      </c>
      <c r="BH382" s="238">
        <f>IF(N382="sníž. přenesená",J382,0)</f>
        <v>0</v>
      </c>
      <c r="BI382" s="238">
        <f>IF(N382="nulová",J382,0)</f>
        <v>0</v>
      </c>
      <c r="BJ382" s="17" t="s">
        <v>84</v>
      </c>
      <c r="BK382" s="238">
        <f>ROUND(I382*H382,2)</f>
        <v>0</v>
      </c>
      <c r="BL382" s="17" t="s">
        <v>356</v>
      </c>
      <c r="BM382" s="237" t="s">
        <v>1309</v>
      </c>
    </row>
    <row r="383" s="2" customFormat="1">
      <c r="A383" s="38"/>
      <c r="B383" s="39"/>
      <c r="C383" s="40"/>
      <c r="D383" s="239" t="s">
        <v>179</v>
      </c>
      <c r="E383" s="40"/>
      <c r="F383" s="240" t="s">
        <v>3216</v>
      </c>
      <c r="G383" s="40"/>
      <c r="H383" s="40"/>
      <c r="I383" s="241"/>
      <c r="J383" s="40"/>
      <c r="K383" s="40"/>
      <c r="L383" s="44"/>
      <c r="M383" s="242"/>
      <c r="N383" s="243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179</v>
      </c>
      <c r="AU383" s="17" t="s">
        <v>84</v>
      </c>
    </row>
    <row r="384" s="2" customFormat="1" ht="24.15" customHeight="1">
      <c r="A384" s="38"/>
      <c r="B384" s="39"/>
      <c r="C384" s="226" t="s">
        <v>780</v>
      </c>
      <c r="D384" s="226" t="s">
        <v>173</v>
      </c>
      <c r="E384" s="227" t="s">
        <v>3217</v>
      </c>
      <c r="F384" s="228" t="s">
        <v>3218</v>
      </c>
      <c r="G384" s="229" t="s">
        <v>536</v>
      </c>
      <c r="H384" s="230">
        <v>35</v>
      </c>
      <c r="I384" s="231"/>
      <c r="J384" s="232">
        <f>ROUND(I384*H384,2)</f>
        <v>0</v>
      </c>
      <c r="K384" s="228" t="s">
        <v>177</v>
      </c>
      <c r="L384" s="44"/>
      <c r="M384" s="233" t="s">
        <v>1</v>
      </c>
      <c r="N384" s="234" t="s">
        <v>41</v>
      </c>
      <c r="O384" s="91"/>
      <c r="P384" s="235">
        <f>O384*H384</f>
        <v>0</v>
      </c>
      <c r="Q384" s="235">
        <v>0</v>
      </c>
      <c r="R384" s="235">
        <f>Q384*H384</f>
        <v>0</v>
      </c>
      <c r="S384" s="235">
        <v>0</v>
      </c>
      <c r="T384" s="236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7" t="s">
        <v>356</v>
      </c>
      <c r="AT384" s="237" t="s">
        <v>173</v>
      </c>
      <c r="AU384" s="237" t="s">
        <v>84</v>
      </c>
      <c r="AY384" s="17" t="s">
        <v>171</v>
      </c>
      <c r="BE384" s="238">
        <f>IF(N384="základní",J384,0)</f>
        <v>0</v>
      </c>
      <c r="BF384" s="238">
        <f>IF(N384="snížená",J384,0)</f>
        <v>0</v>
      </c>
      <c r="BG384" s="238">
        <f>IF(N384="zákl. přenesená",J384,0)</f>
        <v>0</v>
      </c>
      <c r="BH384" s="238">
        <f>IF(N384="sníž. přenesená",J384,0)</f>
        <v>0</v>
      </c>
      <c r="BI384" s="238">
        <f>IF(N384="nulová",J384,0)</f>
        <v>0</v>
      </c>
      <c r="BJ384" s="17" t="s">
        <v>84</v>
      </c>
      <c r="BK384" s="238">
        <f>ROUND(I384*H384,2)</f>
        <v>0</v>
      </c>
      <c r="BL384" s="17" t="s">
        <v>356</v>
      </c>
      <c r="BM384" s="237" t="s">
        <v>1324</v>
      </c>
    </row>
    <row r="385" s="2" customFormat="1">
      <c r="A385" s="38"/>
      <c r="B385" s="39"/>
      <c r="C385" s="40"/>
      <c r="D385" s="239" t="s">
        <v>179</v>
      </c>
      <c r="E385" s="40"/>
      <c r="F385" s="240" t="s">
        <v>3219</v>
      </c>
      <c r="G385" s="40"/>
      <c r="H385" s="40"/>
      <c r="I385" s="241"/>
      <c r="J385" s="40"/>
      <c r="K385" s="40"/>
      <c r="L385" s="44"/>
      <c r="M385" s="242"/>
      <c r="N385" s="243"/>
      <c r="O385" s="91"/>
      <c r="P385" s="91"/>
      <c r="Q385" s="91"/>
      <c r="R385" s="91"/>
      <c r="S385" s="91"/>
      <c r="T385" s="92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179</v>
      </c>
      <c r="AU385" s="17" t="s">
        <v>84</v>
      </c>
    </row>
    <row r="386" s="2" customFormat="1" ht="24.15" customHeight="1">
      <c r="A386" s="38"/>
      <c r="B386" s="39"/>
      <c r="C386" s="226" t="s">
        <v>1344</v>
      </c>
      <c r="D386" s="226" t="s">
        <v>173</v>
      </c>
      <c r="E386" s="227" t="s">
        <v>3220</v>
      </c>
      <c r="F386" s="228" t="s">
        <v>3221</v>
      </c>
      <c r="G386" s="229" t="s">
        <v>536</v>
      </c>
      <c r="H386" s="230">
        <v>1</v>
      </c>
      <c r="I386" s="231"/>
      <c r="J386" s="232">
        <f>ROUND(I386*H386,2)</f>
        <v>0</v>
      </c>
      <c r="K386" s="228" t="s">
        <v>177</v>
      </c>
      <c r="L386" s="44"/>
      <c r="M386" s="233" t="s">
        <v>1</v>
      </c>
      <c r="N386" s="234" t="s">
        <v>41</v>
      </c>
      <c r="O386" s="91"/>
      <c r="P386" s="235">
        <f>O386*H386</f>
        <v>0</v>
      </c>
      <c r="Q386" s="235">
        <v>0</v>
      </c>
      <c r="R386" s="235">
        <f>Q386*H386</f>
        <v>0</v>
      </c>
      <c r="S386" s="235">
        <v>0</v>
      </c>
      <c r="T386" s="236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7" t="s">
        <v>356</v>
      </c>
      <c r="AT386" s="237" t="s">
        <v>173</v>
      </c>
      <c r="AU386" s="237" t="s">
        <v>84</v>
      </c>
      <c r="AY386" s="17" t="s">
        <v>171</v>
      </c>
      <c r="BE386" s="238">
        <f>IF(N386="základní",J386,0)</f>
        <v>0</v>
      </c>
      <c r="BF386" s="238">
        <f>IF(N386="snížená",J386,0)</f>
        <v>0</v>
      </c>
      <c r="BG386" s="238">
        <f>IF(N386="zákl. přenesená",J386,0)</f>
        <v>0</v>
      </c>
      <c r="BH386" s="238">
        <f>IF(N386="sníž. přenesená",J386,0)</f>
        <v>0</v>
      </c>
      <c r="BI386" s="238">
        <f>IF(N386="nulová",J386,0)</f>
        <v>0</v>
      </c>
      <c r="BJ386" s="17" t="s">
        <v>84</v>
      </c>
      <c r="BK386" s="238">
        <f>ROUND(I386*H386,2)</f>
        <v>0</v>
      </c>
      <c r="BL386" s="17" t="s">
        <v>356</v>
      </c>
      <c r="BM386" s="237" t="s">
        <v>1327</v>
      </c>
    </row>
    <row r="387" s="2" customFormat="1">
      <c r="A387" s="38"/>
      <c r="B387" s="39"/>
      <c r="C387" s="40"/>
      <c r="D387" s="239" t="s">
        <v>179</v>
      </c>
      <c r="E387" s="40"/>
      <c r="F387" s="240" t="s">
        <v>3222</v>
      </c>
      <c r="G387" s="40"/>
      <c r="H387" s="40"/>
      <c r="I387" s="241"/>
      <c r="J387" s="40"/>
      <c r="K387" s="40"/>
      <c r="L387" s="44"/>
      <c r="M387" s="242"/>
      <c r="N387" s="243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179</v>
      </c>
      <c r="AU387" s="17" t="s">
        <v>84</v>
      </c>
    </row>
    <row r="388" s="12" customFormat="1" ht="25.92" customHeight="1">
      <c r="A388" s="12"/>
      <c r="B388" s="210"/>
      <c r="C388" s="211"/>
      <c r="D388" s="212" t="s">
        <v>75</v>
      </c>
      <c r="E388" s="213" t="s">
        <v>1957</v>
      </c>
      <c r="F388" s="213" t="s">
        <v>2635</v>
      </c>
      <c r="G388" s="211"/>
      <c r="H388" s="211"/>
      <c r="I388" s="214"/>
      <c r="J388" s="215">
        <f>BK388</f>
        <v>0</v>
      </c>
      <c r="K388" s="211"/>
      <c r="L388" s="216"/>
      <c r="M388" s="217"/>
      <c r="N388" s="218"/>
      <c r="O388" s="218"/>
      <c r="P388" s="219">
        <f>SUM(P389:P400)</f>
        <v>0</v>
      </c>
      <c r="Q388" s="218"/>
      <c r="R388" s="219">
        <f>SUM(R389:R400)</f>
        <v>0</v>
      </c>
      <c r="S388" s="218"/>
      <c r="T388" s="220">
        <f>SUM(T389:T400)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21" t="s">
        <v>202</v>
      </c>
      <c r="AT388" s="222" t="s">
        <v>75</v>
      </c>
      <c r="AU388" s="222" t="s">
        <v>76</v>
      </c>
      <c r="AY388" s="221" t="s">
        <v>171</v>
      </c>
      <c r="BK388" s="223">
        <f>SUM(BK389:BK400)</f>
        <v>0</v>
      </c>
    </row>
    <row r="389" s="2" customFormat="1" ht="16.5" customHeight="1">
      <c r="A389" s="38"/>
      <c r="B389" s="39"/>
      <c r="C389" s="267" t="s">
        <v>783</v>
      </c>
      <c r="D389" s="267" t="s">
        <v>304</v>
      </c>
      <c r="E389" s="268" t="s">
        <v>3223</v>
      </c>
      <c r="F389" s="269" t="s">
        <v>3224</v>
      </c>
      <c r="G389" s="270" t="s">
        <v>998</v>
      </c>
      <c r="H389" s="298"/>
      <c r="I389" s="272"/>
      <c r="J389" s="273">
        <f>ROUND(I389*H389,2)</f>
        <v>0</v>
      </c>
      <c r="K389" s="269" t="s">
        <v>1</v>
      </c>
      <c r="L389" s="274"/>
      <c r="M389" s="275" t="s">
        <v>1</v>
      </c>
      <c r="N389" s="276" t="s">
        <v>41</v>
      </c>
      <c r="O389" s="91"/>
      <c r="P389" s="235">
        <f>O389*H389</f>
        <v>0</v>
      </c>
      <c r="Q389" s="235">
        <v>0</v>
      </c>
      <c r="R389" s="235">
        <f>Q389*H389</f>
        <v>0</v>
      </c>
      <c r="S389" s="235">
        <v>0</v>
      </c>
      <c r="T389" s="23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7" t="s">
        <v>205</v>
      </c>
      <c r="AT389" s="237" t="s">
        <v>304</v>
      </c>
      <c r="AU389" s="237" t="s">
        <v>84</v>
      </c>
      <c r="AY389" s="17" t="s">
        <v>171</v>
      </c>
      <c r="BE389" s="238">
        <f>IF(N389="základní",J389,0)</f>
        <v>0</v>
      </c>
      <c r="BF389" s="238">
        <f>IF(N389="snížená",J389,0)</f>
        <v>0</v>
      </c>
      <c r="BG389" s="238">
        <f>IF(N389="zákl. přenesená",J389,0)</f>
        <v>0</v>
      </c>
      <c r="BH389" s="238">
        <f>IF(N389="sníž. přenesená",J389,0)</f>
        <v>0</v>
      </c>
      <c r="BI389" s="238">
        <f>IF(N389="nulová",J389,0)</f>
        <v>0</v>
      </c>
      <c r="BJ389" s="17" t="s">
        <v>84</v>
      </c>
      <c r="BK389" s="238">
        <f>ROUND(I389*H389,2)</f>
        <v>0</v>
      </c>
      <c r="BL389" s="17" t="s">
        <v>178</v>
      </c>
      <c r="BM389" s="237" t="s">
        <v>1334</v>
      </c>
    </row>
    <row r="390" s="2" customFormat="1" ht="16.5" customHeight="1">
      <c r="A390" s="38"/>
      <c r="B390" s="39"/>
      <c r="C390" s="226" t="s">
        <v>1353</v>
      </c>
      <c r="D390" s="226" t="s">
        <v>173</v>
      </c>
      <c r="E390" s="227" t="s">
        <v>3225</v>
      </c>
      <c r="F390" s="228" t="s">
        <v>3226</v>
      </c>
      <c r="G390" s="229" t="s">
        <v>269</v>
      </c>
      <c r="H390" s="230">
        <v>1</v>
      </c>
      <c r="I390" s="231"/>
      <c r="J390" s="232">
        <f>ROUND(I390*H390,2)</f>
        <v>0</v>
      </c>
      <c r="K390" s="228" t="s">
        <v>177</v>
      </c>
      <c r="L390" s="44"/>
      <c r="M390" s="233" t="s">
        <v>1</v>
      </c>
      <c r="N390" s="234" t="s">
        <v>41</v>
      </c>
      <c r="O390" s="91"/>
      <c r="P390" s="235">
        <f>O390*H390</f>
        <v>0</v>
      </c>
      <c r="Q390" s="235">
        <v>0</v>
      </c>
      <c r="R390" s="235">
        <f>Q390*H390</f>
        <v>0</v>
      </c>
      <c r="S390" s="235">
        <v>0</v>
      </c>
      <c r="T390" s="236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7" t="s">
        <v>178</v>
      </c>
      <c r="AT390" s="237" t="s">
        <v>173</v>
      </c>
      <c r="AU390" s="237" t="s">
        <v>84</v>
      </c>
      <c r="AY390" s="17" t="s">
        <v>171</v>
      </c>
      <c r="BE390" s="238">
        <f>IF(N390="základní",J390,0)</f>
        <v>0</v>
      </c>
      <c r="BF390" s="238">
        <f>IF(N390="snížená",J390,0)</f>
        <v>0</v>
      </c>
      <c r="BG390" s="238">
        <f>IF(N390="zákl. přenesená",J390,0)</f>
        <v>0</v>
      </c>
      <c r="BH390" s="238">
        <f>IF(N390="sníž. přenesená",J390,0)</f>
        <v>0</v>
      </c>
      <c r="BI390" s="238">
        <f>IF(N390="nulová",J390,0)</f>
        <v>0</v>
      </c>
      <c r="BJ390" s="17" t="s">
        <v>84</v>
      </c>
      <c r="BK390" s="238">
        <f>ROUND(I390*H390,2)</f>
        <v>0</v>
      </c>
      <c r="BL390" s="17" t="s">
        <v>178</v>
      </c>
      <c r="BM390" s="237" t="s">
        <v>1339</v>
      </c>
    </row>
    <row r="391" s="2" customFormat="1">
      <c r="A391" s="38"/>
      <c r="B391" s="39"/>
      <c r="C391" s="40"/>
      <c r="D391" s="239" t="s">
        <v>179</v>
      </c>
      <c r="E391" s="40"/>
      <c r="F391" s="240" t="s">
        <v>3227</v>
      </c>
      <c r="G391" s="40"/>
      <c r="H391" s="40"/>
      <c r="I391" s="241"/>
      <c r="J391" s="40"/>
      <c r="K391" s="40"/>
      <c r="L391" s="44"/>
      <c r="M391" s="242"/>
      <c r="N391" s="243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179</v>
      </c>
      <c r="AU391" s="17" t="s">
        <v>84</v>
      </c>
    </row>
    <row r="392" s="2" customFormat="1" ht="16.5" customHeight="1">
      <c r="A392" s="38"/>
      <c r="B392" s="39"/>
      <c r="C392" s="226" t="s">
        <v>792</v>
      </c>
      <c r="D392" s="226" t="s">
        <v>173</v>
      </c>
      <c r="E392" s="227" t="s">
        <v>3228</v>
      </c>
      <c r="F392" s="228" t="s">
        <v>3229</v>
      </c>
      <c r="G392" s="229" t="s">
        <v>998</v>
      </c>
      <c r="H392" s="278"/>
      <c r="I392" s="231"/>
      <c r="J392" s="232">
        <f>ROUND(I392*H392,2)</f>
        <v>0</v>
      </c>
      <c r="K392" s="228" t="s">
        <v>177</v>
      </c>
      <c r="L392" s="44"/>
      <c r="M392" s="233" t="s">
        <v>1</v>
      </c>
      <c r="N392" s="234" t="s">
        <v>41</v>
      </c>
      <c r="O392" s="91"/>
      <c r="P392" s="235">
        <f>O392*H392</f>
        <v>0</v>
      </c>
      <c r="Q392" s="235">
        <v>0</v>
      </c>
      <c r="R392" s="235">
        <f>Q392*H392</f>
        <v>0</v>
      </c>
      <c r="S392" s="235">
        <v>0</v>
      </c>
      <c r="T392" s="23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7" t="s">
        <v>178</v>
      </c>
      <c r="AT392" s="237" t="s">
        <v>173</v>
      </c>
      <c r="AU392" s="237" t="s">
        <v>84</v>
      </c>
      <c r="AY392" s="17" t="s">
        <v>171</v>
      </c>
      <c r="BE392" s="238">
        <f>IF(N392="základní",J392,0)</f>
        <v>0</v>
      </c>
      <c r="BF392" s="238">
        <f>IF(N392="snížená",J392,0)</f>
        <v>0</v>
      </c>
      <c r="BG392" s="238">
        <f>IF(N392="zákl. přenesená",J392,0)</f>
        <v>0</v>
      </c>
      <c r="BH392" s="238">
        <f>IF(N392="sníž. přenesená",J392,0)</f>
        <v>0</v>
      </c>
      <c r="BI392" s="238">
        <f>IF(N392="nulová",J392,0)</f>
        <v>0</v>
      </c>
      <c r="BJ392" s="17" t="s">
        <v>84</v>
      </c>
      <c r="BK392" s="238">
        <f>ROUND(I392*H392,2)</f>
        <v>0</v>
      </c>
      <c r="BL392" s="17" t="s">
        <v>178</v>
      </c>
      <c r="BM392" s="237" t="s">
        <v>1347</v>
      </c>
    </row>
    <row r="393" s="2" customFormat="1">
      <c r="A393" s="38"/>
      <c r="B393" s="39"/>
      <c r="C393" s="40"/>
      <c r="D393" s="239" t="s">
        <v>179</v>
      </c>
      <c r="E393" s="40"/>
      <c r="F393" s="240" t="s">
        <v>3230</v>
      </c>
      <c r="G393" s="40"/>
      <c r="H393" s="40"/>
      <c r="I393" s="241"/>
      <c r="J393" s="40"/>
      <c r="K393" s="40"/>
      <c r="L393" s="44"/>
      <c r="M393" s="242"/>
      <c r="N393" s="24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179</v>
      </c>
      <c r="AU393" s="17" t="s">
        <v>84</v>
      </c>
    </row>
    <row r="394" s="2" customFormat="1" ht="21.75" customHeight="1">
      <c r="A394" s="38"/>
      <c r="B394" s="39"/>
      <c r="C394" s="226" t="s">
        <v>1363</v>
      </c>
      <c r="D394" s="226" t="s">
        <v>173</v>
      </c>
      <c r="E394" s="227" t="s">
        <v>3231</v>
      </c>
      <c r="F394" s="228" t="s">
        <v>3232</v>
      </c>
      <c r="G394" s="229" t="s">
        <v>998</v>
      </c>
      <c r="H394" s="278"/>
      <c r="I394" s="231"/>
      <c r="J394" s="232">
        <f>ROUND(I394*H394,2)</f>
        <v>0</v>
      </c>
      <c r="K394" s="228" t="s">
        <v>177</v>
      </c>
      <c r="L394" s="44"/>
      <c r="M394" s="233" t="s">
        <v>1</v>
      </c>
      <c r="N394" s="234" t="s">
        <v>41</v>
      </c>
      <c r="O394" s="91"/>
      <c r="P394" s="235">
        <f>O394*H394</f>
        <v>0</v>
      </c>
      <c r="Q394" s="235">
        <v>0</v>
      </c>
      <c r="R394" s="235">
        <f>Q394*H394</f>
        <v>0</v>
      </c>
      <c r="S394" s="235">
        <v>0</v>
      </c>
      <c r="T394" s="236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7" t="s">
        <v>178</v>
      </c>
      <c r="AT394" s="237" t="s">
        <v>173</v>
      </c>
      <c r="AU394" s="237" t="s">
        <v>84</v>
      </c>
      <c r="AY394" s="17" t="s">
        <v>171</v>
      </c>
      <c r="BE394" s="238">
        <f>IF(N394="základní",J394,0)</f>
        <v>0</v>
      </c>
      <c r="BF394" s="238">
        <f>IF(N394="snížená",J394,0)</f>
        <v>0</v>
      </c>
      <c r="BG394" s="238">
        <f>IF(N394="zákl. přenesená",J394,0)</f>
        <v>0</v>
      </c>
      <c r="BH394" s="238">
        <f>IF(N394="sníž. přenesená",J394,0)</f>
        <v>0</v>
      </c>
      <c r="BI394" s="238">
        <f>IF(N394="nulová",J394,0)</f>
        <v>0</v>
      </c>
      <c r="BJ394" s="17" t="s">
        <v>84</v>
      </c>
      <c r="BK394" s="238">
        <f>ROUND(I394*H394,2)</f>
        <v>0</v>
      </c>
      <c r="BL394" s="17" t="s">
        <v>178</v>
      </c>
      <c r="BM394" s="237" t="s">
        <v>1351</v>
      </c>
    </row>
    <row r="395" s="2" customFormat="1">
      <c r="A395" s="38"/>
      <c r="B395" s="39"/>
      <c r="C395" s="40"/>
      <c r="D395" s="239" t="s">
        <v>179</v>
      </c>
      <c r="E395" s="40"/>
      <c r="F395" s="240" t="s">
        <v>3233</v>
      </c>
      <c r="G395" s="40"/>
      <c r="H395" s="40"/>
      <c r="I395" s="241"/>
      <c r="J395" s="40"/>
      <c r="K395" s="40"/>
      <c r="L395" s="44"/>
      <c r="M395" s="242"/>
      <c r="N395" s="243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179</v>
      </c>
      <c r="AU395" s="17" t="s">
        <v>84</v>
      </c>
    </row>
    <row r="396" s="2" customFormat="1" ht="16.5" customHeight="1">
      <c r="A396" s="38"/>
      <c r="B396" s="39"/>
      <c r="C396" s="226" t="s">
        <v>798</v>
      </c>
      <c r="D396" s="226" t="s">
        <v>173</v>
      </c>
      <c r="E396" s="227" t="s">
        <v>3234</v>
      </c>
      <c r="F396" s="228" t="s">
        <v>3235</v>
      </c>
      <c r="G396" s="229" t="s">
        <v>998</v>
      </c>
      <c r="H396" s="278"/>
      <c r="I396" s="231"/>
      <c r="J396" s="232">
        <f>ROUND(I396*H396,2)</f>
        <v>0</v>
      </c>
      <c r="K396" s="228" t="s">
        <v>177</v>
      </c>
      <c r="L396" s="44"/>
      <c r="M396" s="233" t="s">
        <v>1</v>
      </c>
      <c r="N396" s="234" t="s">
        <v>41</v>
      </c>
      <c r="O396" s="91"/>
      <c r="P396" s="235">
        <f>O396*H396</f>
        <v>0</v>
      </c>
      <c r="Q396" s="235">
        <v>0</v>
      </c>
      <c r="R396" s="235">
        <f>Q396*H396</f>
        <v>0</v>
      </c>
      <c r="S396" s="235">
        <v>0</v>
      </c>
      <c r="T396" s="236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7" t="s">
        <v>178</v>
      </c>
      <c r="AT396" s="237" t="s">
        <v>173</v>
      </c>
      <c r="AU396" s="237" t="s">
        <v>84</v>
      </c>
      <c r="AY396" s="17" t="s">
        <v>171</v>
      </c>
      <c r="BE396" s="238">
        <f>IF(N396="základní",J396,0)</f>
        <v>0</v>
      </c>
      <c r="BF396" s="238">
        <f>IF(N396="snížená",J396,0)</f>
        <v>0</v>
      </c>
      <c r="BG396" s="238">
        <f>IF(N396="zákl. přenesená",J396,0)</f>
        <v>0</v>
      </c>
      <c r="BH396" s="238">
        <f>IF(N396="sníž. přenesená",J396,0)</f>
        <v>0</v>
      </c>
      <c r="BI396" s="238">
        <f>IF(N396="nulová",J396,0)</f>
        <v>0</v>
      </c>
      <c r="BJ396" s="17" t="s">
        <v>84</v>
      </c>
      <c r="BK396" s="238">
        <f>ROUND(I396*H396,2)</f>
        <v>0</v>
      </c>
      <c r="BL396" s="17" t="s">
        <v>178</v>
      </c>
      <c r="BM396" s="237" t="s">
        <v>1356</v>
      </c>
    </row>
    <row r="397" s="2" customFormat="1">
      <c r="A397" s="38"/>
      <c r="B397" s="39"/>
      <c r="C397" s="40"/>
      <c r="D397" s="239" t="s">
        <v>179</v>
      </c>
      <c r="E397" s="40"/>
      <c r="F397" s="240" t="s">
        <v>3236</v>
      </c>
      <c r="G397" s="40"/>
      <c r="H397" s="40"/>
      <c r="I397" s="241"/>
      <c r="J397" s="40"/>
      <c r="K397" s="40"/>
      <c r="L397" s="44"/>
      <c r="M397" s="242"/>
      <c r="N397" s="243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179</v>
      </c>
      <c r="AU397" s="17" t="s">
        <v>84</v>
      </c>
    </row>
    <row r="398" s="2" customFormat="1" ht="16.5" customHeight="1">
      <c r="A398" s="38"/>
      <c r="B398" s="39"/>
      <c r="C398" s="226" t="s">
        <v>1371</v>
      </c>
      <c r="D398" s="226" t="s">
        <v>173</v>
      </c>
      <c r="E398" s="227" t="s">
        <v>3237</v>
      </c>
      <c r="F398" s="228" t="s">
        <v>3238</v>
      </c>
      <c r="G398" s="229" t="s">
        <v>998</v>
      </c>
      <c r="H398" s="278"/>
      <c r="I398" s="231"/>
      <c r="J398" s="232">
        <f>ROUND(I398*H398,2)</f>
        <v>0</v>
      </c>
      <c r="K398" s="228" t="s">
        <v>1</v>
      </c>
      <c r="L398" s="44"/>
      <c r="M398" s="233" t="s">
        <v>1</v>
      </c>
      <c r="N398" s="234" t="s">
        <v>41</v>
      </c>
      <c r="O398" s="91"/>
      <c r="P398" s="235">
        <f>O398*H398</f>
        <v>0</v>
      </c>
      <c r="Q398" s="235">
        <v>0</v>
      </c>
      <c r="R398" s="235">
        <f>Q398*H398</f>
        <v>0</v>
      </c>
      <c r="S398" s="235">
        <v>0</v>
      </c>
      <c r="T398" s="236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7" t="s">
        <v>178</v>
      </c>
      <c r="AT398" s="237" t="s">
        <v>173</v>
      </c>
      <c r="AU398" s="237" t="s">
        <v>84</v>
      </c>
      <c r="AY398" s="17" t="s">
        <v>171</v>
      </c>
      <c r="BE398" s="238">
        <f>IF(N398="základní",J398,0)</f>
        <v>0</v>
      </c>
      <c r="BF398" s="238">
        <f>IF(N398="snížená",J398,0)</f>
        <v>0</v>
      </c>
      <c r="BG398" s="238">
        <f>IF(N398="zákl. přenesená",J398,0)</f>
        <v>0</v>
      </c>
      <c r="BH398" s="238">
        <f>IF(N398="sníž. přenesená",J398,0)</f>
        <v>0</v>
      </c>
      <c r="BI398" s="238">
        <f>IF(N398="nulová",J398,0)</f>
        <v>0</v>
      </c>
      <c r="BJ398" s="17" t="s">
        <v>84</v>
      </c>
      <c r="BK398" s="238">
        <f>ROUND(I398*H398,2)</f>
        <v>0</v>
      </c>
      <c r="BL398" s="17" t="s">
        <v>178</v>
      </c>
      <c r="BM398" s="237" t="s">
        <v>1362</v>
      </c>
    </row>
    <row r="399" s="2" customFormat="1" ht="16.5" customHeight="1">
      <c r="A399" s="38"/>
      <c r="B399" s="39"/>
      <c r="C399" s="226" t="s">
        <v>803</v>
      </c>
      <c r="D399" s="226" t="s">
        <v>173</v>
      </c>
      <c r="E399" s="227" t="s">
        <v>3239</v>
      </c>
      <c r="F399" s="228" t="s">
        <v>3240</v>
      </c>
      <c r="G399" s="229" t="s">
        <v>998</v>
      </c>
      <c r="H399" s="278"/>
      <c r="I399" s="231"/>
      <c r="J399" s="232">
        <f>ROUND(I399*H399,2)</f>
        <v>0</v>
      </c>
      <c r="K399" s="228" t="s">
        <v>1</v>
      </c>
      <c r="L399" s="44"/>
      <c r="M399" s="233" t="s">
        <v>1</v>
      </c>
      <c r="N399" s="234" t="s">
        <v>41</v>
      </c>
      <c r="O399" s="91"/>
      <c r="P399" s="235">
        <f>O399*H399</f>
        <v>0</v>
      </c>
      <c r="Q399" s="235">
        <v>0</v>
      </c>
      <c r="R399" s="235">
        <f>Q399*H399</f>
        <v>0</v>
      </c>
      <c r="S399" s="235">
        <v>0</v>
      </c>
      <c r="T399" s="236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7" t="s">
        <v>178</v>
      </c>
      <c r="AT399" s="237" t="s">
        <v>173</v>
      </c>
      <c r="AU399" s="237" t="s">
        <v>84</v>
      </c>
      <c r="AY399" s="17" t="s">
        <v>171</v>
      </c>
      <c r="BE399" s="238">
        <f>IF(N399="základní",J399,0)</f>
        <v>0</v>
      </c>
      <c r="BF399" s="238">
        <f>IF(N399="snížená",J399,0)</f>
        <v>0</v>
      </c>
      <c r="BG399" s="238">
        <f>IF(N399="zákl. přenesená",J399,0)</f>
        <v>0</v>
      </c>
      <c r="BH399" s="238">
        <f>IF(N399="sníž. přenesená",J399,0)</f>
        <v>0</v>
      </c>
      <c r="BI399" s="238">
        <f>IF(N399="nulová",J399,0)</f>
        <v>0</v>
      </c>
      <c r="BJ399" s="17" t="s">
        <v>84</v>
      </c>
      <c r="BK399" s="238">
        <f>ROUND(I399*H399,2)</f>
        <v>0</v>
      </c>
      <c r="BL399" s="17" t="s">
        <v>178</v>
      </c>
      <c r="BM399" s="237" t="s">
        <v>1366</v>
      </c>
    </row>
    <row r="400" s="2" customFormat="1" ht="24.15" customHeight="1">
      <c r="A400" s="38"/>
      <c r="B400" s="39"/>
      <c r="C400" s="226" t="s">
        <v>1379</v>
      </c>
      <c r="D400" s="226" t="s">
        <v>173</v>
      </c>
      <c r="E400" s="227" t="s">
        <v>3241</v>
      </c>
      <c r="F400" s="228" t="s">
        <v>3242</v>
      </c>
      <c r="G400" s="229" t="s">
        <v>269</v>
      </c>
      <c r="H400" s="230">
        <v>1</v>
      </c>
      <c r="I400" s="231"/>
      <c r="J400" s="232">
        <f>ROUND(I400*H400,2)</f>
        <v>0</v>
      </c>
      <c r="K400" s="228" t="s">
        <v>1</v>
      </c>
      <c r="L400" s="44"/>
      <c r="M400" s="293" t="s">
        <v>1</v>
      </c>
      <c r="N400" s="294" t="s">
        <v>41</v>
      </c>
      <c r="O400" s="291"/>
      <c r="P400" s="295">
        <f>O400*H400</f>
        <v>0</v>
      </c>
      <c r="Q400" s="295">
        <v>0</v>
      </c>
      <c r="R400" s="295">
        <f>Q400*H400</f>
        <v>0</v>
      </c>
      <c r="S400" s="295">
        <v>0</v>
      </c>
      <c r="T400" s="296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37" t="s">
        <v>178</v>
      </c>
      <c r="AT400" s="237" t="s">
        <v>173</v>
      </c>
      <c r="AU400" s="237" t="s">
        <v>84</v>
      </c>
      <c r="AY400" s="17" t="s">
        <v>171</v>
      </c>
      <c r="BE400" s="238">
        <f>IF(N400="základní",J400,0)</f>
        <v>0</v>
      </c>
      <c r="BF400" s="238">
        <f>IF(N400="snížená",J400,0)</f>
        <v>0</v>
      </c>
      <c r="BG400" s="238">
        <f>IF(N400="zákl. přenesená",J400,0)</f>
        <v>0</v>
      </c>
      <c r="BH400" s="238">
        <f>IF(N400="sníž. přenesená",J400,0)</f>
        <v>0</v>
      </c>
      <c r="BI400" s="238">
        <f>IF(N400="nulová",J400,0)</f>
        <v>0</v>
      </c>
      <c r="BJ400" s="17" t="s">
        <v>84</v>
      </c>
      <c r="BK400" s="238">
        <f>ROUND(I400*H400,2)</f>
        <v>0</v>
      </c>
      <c r="BL400" s="17" t="s">
        <v>178</v>
      </c>
      <c r="BM400" s="237" t="s">
        <v>2447</v>
      </c>
    </row>
    <row r="401" s="2" customFormat="1" ht="6.96" customHeight="1">
      <c r="A401" s="38"/>
      <c r="B401" s="66"/>
      <c r="C401" s="67"/>
      <c r="D401" s="67"/>
      <c r="E401" s="67"/>
      <c r="F401" s="67"/>
      <c r="G401" s="67"/>
      <c r="H401" s="67"/>
      <c r="I401" s="67"/>
      <c r="J401" s="67"/>
      <c r="K401" s="67"/>
      <c r="L401" s="44"/>
      <c r="M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</row>
  </sheetData>
  <sheetProtection sheet="1" autoFilter="0" formatColumns="0" formatRows="0" objects="1" scenarios="1" spinCount="100000" saltValue="rpZk9sw5lFlGT3q4erewGpTbS3OUDjBl/kR6EoJUSaGRQApBXLJDpt5iwj6HcjwR5ZlfSgdt7eLyTdj5FE9gUg==" hashValue="/gbO93/rRbcCIHj7msYfO90nQ0EQ3s1KaohNBFCqpZvptMZoQFxbcLR0LHMChen+4R39lnW6EdLzdgHHfnK9ow==" algorithmName="SHA-512" password="CC35"/>
  <autoFilter ref="C124:K40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28" r:id="rId1" display="https://podminky.urs.cz/item/CS_URS_2025_02/741372062"/>
    <hyperlink ref="F132" r:id="rId2" display="https://podminky.urs.cz/item/CS_URS_2025_02/741372061"/>
    <hyperlink ref="F139" r:id="rId3" display="https://podminky.urs.cz/item/CS_URS_2025_02/725291667"/>
    <hyperlink ref="F142" r:id="rId4" display="https://podminky.urs.cz/item/CS_URS_2025_02/741112061"/>
    <hyperlink ref="F145" r:id="rId5" display="https://podminky.urs.cz/item/CS_URS_2025_02/741310101"/>
    <hyperlink ref="F150" r:id="rId6" display="https://podminky.urs.cz/item/CS_URS_2025_02/741310121"/>
    <hyperlink ref="F154" r:id="rId7" display="https://podminky.urs.cz/item/CS_URS_2025_02/741310122"/>
    <hyperlink ref="F157" r:id="rId8" display="https://podminky.urs.cz/item/CS_URS_2025_02/741310126"/>
    <hyperlink ref="F160" r:id="rId9" display="https://podminky.urs.cz/item/CS_URS_2025_02/742350001"/>
    <hyperlink ref="F162" r:id="rId10" display="https://podminky.urs.cz/item/CS_URS_2025_02/742350002"/>
    <hyperlink ref="F164" r:id="rId11" display="https://podminky.urs.cz/item/CS_URS_2025_02/742350003"/>
    <hyperlink ref="F166" r:id="rId12" display="https://podminky.urs.cz/item/CS_URS_2025_02/742350004"/>
    <hyperlink ref="F169" r:id="rId13" display="https://podminky.urs.cz/item/CS_URS_2025_02/742210151"/>
    <hyperlink ref="F172" r:id="rId14" display="https://podminky.urs.cz/item/CS_URS_2025_02/741313002"/>
    <hyperlink ref="F175" r:id="rId15" display="https://podminky.urs.cz/item/CS_URS_2025_02/741313005"/>
    <hyperlink ref="F181" r:id="rId16" display="https://podminky.urs.cz/item/CS_URS_2025_02/741110513"/>
    <hyperlink ref="F184" r:id="rId17" display="https://podminky.urs.cz/item/CS_URS_2025_02/741110541"/>
    <hyperlink ref="F188" r:id="rId18" display="https://podminky.urs.cz/item/CS_URS_2025_02/741122633"/>
    <hyperlink ref="F191" r:id="rId19" display="https://podminky.urs.cz/item/CS_URS_2025_02/741124731"/>
    <hyperlink ref="F194" r:id="rId20" display="https://podminky.urs.cz/item/CS_URS_2025_02/741120003"/>
    <hyperlink ref="F197" r:id="rId21" display="https://podminky.urs.cz/item/CS_URS_2025_02/741122011"/>
    <hyperlink ref="F200" r:id="rId22" display="https://podminky.urs.cz/item/CS_URS_2025_02/741122015"/>
    <hyperlink ref="F203" r:id="rId23" display="https://podminky.urs.cz/item/CS_URS_2025_02/741122016"/>
    <hyperlink ref="F206" r:id="rId24" display="https://podminky.urs.cz/item/CS_URS_2025_02/741122031"/>
    <hyperlink ref="F209" r:id="rId25" display="https://podminky.urs.cz/item/CS_URS_2025_02/741122032"/>
    <hyperlink ref="F212" r:id="rId26" display="https://podminky.urs.cz/item/CS_URS_2025_02/741112104"/>
    <hyperlink ref="F215" r:id="rId27" display="https://podminky.urs.cz/item/CS_URS_2025_02/741231011"/>
    <hyperlink ref="F218" r:id="rId28" display="https://podminky.urs.cz/item/CS_URS_2025_02/210220321"/>
    <hyperlink ref="F223" r:id="rId29" display="https://podminky.urs.cz/item/CS_URS_2025_02/220322002"/>
    <hyperlink ref="F227" r:id="rId30" display="https://podminky.urs.cz/item/CS_URS_2025_02/210220361"/>
    <hyperlink ref="F230" r:id="rId31" display="https://podminky.urs.cz/item/CS_URS_2025_02/210220301"/>
    <hyperlink ref="F233" r:id="rId32" display="https://podminky.urs.cz/item/CS_URS_2025_02/210220302"/>
    <hyperlink ref="F236" r:id="rId33" display="https://podminky.urs.cz/item/CS_URS_2025_02/210220002"/>
    <hyperlink ref="F239" r:id="rId34" display="https://podminky.urs.cz/item/CS_URS_2025_02/210220401"/>
    <hyperlink ref="F242" r:id="rId35" display="https://podminky.urs.cz/item/CS_URS_2025_02/210220372"/>
    <hyperlink ref="F246" r:id="rId36" display="https://podminky.urs.cz/item/CS_URS_2025_02/210220101"/>
    <hyperlink ref="F249" r:id="rId37" display="https://podminky.urs.cz/item/CS_URS_2025_02/210220231"/>
    <hyperlink ref="F259" r:id="rId38" display="https://podminky.urs.cz/item/CS_URS_2025_02/741210102"/>
    <hyperlink ref="F261" r:id="rId39" display="https://podminky.urs.cz/item/CS_URS_2025_02/011464000"/>
    <hyperlink ref="F263" r:id="rId40" display="https://podminky.urs.cz/item/CS_URS_2025_02/741810003"/>
    <hyperlink ref="F265" r:id="rId41" display="https://podminky.urs.cz/item/CS_URS_2025_02/741810011"/>
    <hyperlink ref="F267" r:id="rId42" display="https://podminky.urs.cz/item/CS_URS_2025_02/741820001"/>
    <hyperlink ref="F379" r:id="rId43" display="https://podminky.urs.cz/item/CS_URS_2025_02/468091311"/>
    <hyperlink ref="F381" r:id="rId44" display="https://podminky.urs.cz/item/CS_URS_2025_02/468101413"/>
    <hyperlink ref="F383" r:id="rId45" display="https://podminky.urs.cz/item/CS_URS_2025_02/460710033"/>
    <hyperlink ref="F385" r:id="rId46" display="https://podminky.urs.cz/item/CS_URS_2025_02/971033441"/>
    <hyperlink ref="F387" r:id="rId47" display="https://podminky.urs.cz/item/CS_URS_2025_02/468091313"/>
    <hyperlink ref="F391" r:id="rId48" display="https://podminky.urs.cz/item/CS_URS_2025_02/013254000"/>
    <hyperlink ref="F393" r:id="rId49" display="https://podminky.urs.cz/item/CS_URS_2025_02/034002000"/>
    <hyperlink ref="F395" r:id="rId50" display="https://podminky.urs.cz/item/CS_URS_2025_02/065002000"/>
    <hyperlink ref="F397" r:id="rId51" display="https://podminky.urs.cz/item/CS_URS_2025_02/07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1" customFormat="1" ht="12" customHeight="1">
      <c r="B8" s="20"/>
      <c r="D8" s="150" t="s">
        <v>119</v>
      </c>
      <c r="L8" s="20"/>
    </row>
    <row r="9" s="2" customFormat="1" ht="16.5" customHeight="1">
      <c r="A9" s="38"/>
      <c r="B9" s="44"/>
      <c r="C9" s="38"/>
      <c r="D9" s="38"/>
      <c r="E9" s="151" t="s">
        <v>3243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3244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3245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24. 4. 2025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>00266027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Litvínov</v>
      </c>
      <c r="F17" s="38"/>
      <c r="G17" s="38"/>
      <c r="H17" s="38"/>
      <c r="I17" s="150" t="s">
        <v>28</v>
      </c>
      <c r="J17" s="141" t="str">
        <f>IF('Rekapitulace stavby'!AN11="","",'Rekapitulace stavby'!AN11)</f>
        <v>CZ00266027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28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28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ROUND((SUM(BE124:BE162)),  2)</f>
        <v>0</v>
      </c>
      <c r="G35" s="38"/>
      <c r="H35" s="38"/>
      <c r="I35" s="164">
        <v>0.20999999999999999</v>
      </c>
      <c r="J35" s="163">
        <f>ROUND(((SUM(BE124:BE162))*I35),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ROUND((SUM(BF124:BF162)),  2)</f>
        <v>0</v>
      </c>
      <c r="G36" s="38"/>
      <c r="H36" s="38"/>
      <c r="I36" s="164">
        <v>0.12</v>
      </c>
      <c r="J36" s="163">
        <f>ROUND(((SUM(BF124:BF162))*I36),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ROUND((SUM(BG124:BG162)),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ROUND((SUM(BH124:BH162)),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ROUND((SUM(BI124:BI162)),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3243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3244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01 - Datové rozvody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24. 4. 2025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Litvínov</v>
      </c>
      <c r="G93" s="40"/>
      <c r="H93" s="40"/>
      <c r="I93" s="32" t="s">
        <v>32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122</v>
      </c>
      <c r="D96" s="185"/>
      <c r="E96" s="185"/>
      <c r="F96" s="185"/>
      <c r="G96" s="185"/>
      <c r="H96" s="185"/>
      <c r="I96" s="185"/>
      <c r="J96" s="186" t="s">
        <v>123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124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125</v>
      </c>
    </row>
    <row r="99" s="9" customFormat="1" ht="24.96" customHeight="1">
      <c r="A99" s="9"/>
      <c r="B99" s="188"/>
      <c r="C99" s="189"/>
      <c r="D99" s="190" t="s">
        <v>3246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3247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3248</v>
      </c>
      <c r="E101" s="191"/>
      <c r="F101" s="191"/>
      <c r="G101" s="191"/>
      <c r="H101" s="191"/>
      <c r="I101" s="191"/>
      <c r="J101" s="192">
        <f>J148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8"/>
      <c r="C102" s="189"/>
      <c r="D102" s="190" t="s">
        <v>2462</v>
      </c>
      <c r="E102" s="191"/>
      <c r="F102" s="191"/>
      <c r="G102" s="191"/>
      <c r="H102" s="191"/>
      <c r="I102" s="191"/>
      <c r="J102" s="192">
        <f>J153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156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Adaptace MěÚ Litvínov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119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3243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3244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01 - Datové rozvody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 xml:space="preserve"> </v>
      </c>
      <c r="G118" s="40"/>
      <c r="H118" s="40"/>
      <c r="I118" s="32" t="s">
        <v>22</v>
      </c>
      <c r="J118" s="79" t="str">
        <f>IF(J14="","",J14)</f>
        <v>24. 4. 2025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>Město Litvínov</v>
      </c>
      <c r="G120" s="40"/>
      <c r="H120" s="40"/>
      <c r="I120" s="32" t="s">
        <v>32</v>
      </c>
      <c r="J120" s="36" t="str">
        <f>E23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IF(E20="","",E20)</f>
        <v>Vyplň údaj</v>
      </c>
      <c r="G121" s="40"/>
      <c r="H121" s="40"/>
      <c r="I121" s="32" t="s">
        <v>34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157</v>
      </c>
      <c r="D123" s="202" t="s">
        <v>61</v>
      </c>
      <c r="E123" s="202" t="s">
        <v>57</v>
      </c>
      <c r="F123" s="202" t="s">
        <v>58</v>
      </c>
      <c r="G123" s="202" t="s">
        <v>158</v>
      </c>
      <c r="H123" s="202" t="s">
        <v>159</v>
      </c>
      <c r="I123" s="202" t="s">
        <v>160</v>
      </c>
      <c r="J123" s="202" t="s">
        <v>123</v>
      </c>
      <c r="K123" s="203" t="s">
        <v>161</v>
      </c>
      <c r="L123" s="204"/>
      <c r="M123" s="100" t="s">
        <v>1</v>
      </c>
      <c r="N123" s="101" t="s">
        <v>40</v>
      </c>
      <c r="O123" s="101" t="s">
        <v>162</v>
      </c>
      <c r="P123" s="101" t="s">
        <v>163</v>
      </c>
      <c r="Q123" s="101" t="s">
        <v>164</v>
      </c>
      <c r="R123" s="101" t="s">
        <v>165</v>
      </c>
      <c r="S123" s="101" t="s">
        <v>166</v>
      </c>
      <c r="T123" s="102" t="s">
        <v>167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168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P125+P148+P153</f>
        <v>0</v>
      </c>
      <c r="Q124" s="104"/>
      <c r="R124" s="207">
        <f>R125+R148+R153</f>
        <v>0</v>
      </c>
      <c r="S124" s="104"/>
      <c r="T124" s="208">
        <f>T125+T148+T153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125</v>
      </c>
      <c r="BK124" s="209">
        <f>BK125+BK148+BK153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772</v>
      </c>
      <c r="F125" s="213" t="s">
        <v>3249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</f>
        <v>0</v>
      </c>
      <c r="Q125" s="218"/>
      <c r="R125" s="219">
        <f>R126</f>
        <v>0</v>
      </c>
      <c r="S125" s="218"/>
      <c r="T125" s="220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86</v>
      </c>
      <c r="AT125" s="222" t="s">
        <v>75</v>
      </c>
      <c r="AU125" s="222" t="s">
        <v>76</v>
      </c>
      <c r="AY125" s="221" t="s">
        <v>171</v>
      </c>
      <c r="BK125" s="223">
        <f>BK126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3250</v>
      </c>
      <c r="F126" s="224" t="s">
        <v>3251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SUM(P127:P147)</f>
        <v>0</v>
      </c>
      <c r="Q126" s="218"/>
      <c r="R126" s="219">
        <f>SUM(R127:R147)</f>
        <v>0</v>
      </c>
      <c r="S126" s="218"/>
      <c r="T126" s="220">
        <f>SUM(T127:T147)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86</v>
      </c>
      <c r="AT126" s="222" t="s">
        <v>75</v>
      </c>
      <c r="AU126" s="222" t="s">
        <v>84</v>
      </c>
      <c r="AY126" s="221" t="s">
        <v>171</v>
      </c>
      <c r="BK126" s="223">
        <f>SUM(BK127:BK147)</f>
        <v>0</v>
      </c>
    </row>
    <row r="127" s="2" customFormat="1" ht="37.8" customHeight="1">
      <c r="A127" s="38"/>
      <c r="B127" s="39"/>
      <c r="C127" s="226" t="s">
        <v>84</v>
      </c>
      <c r="D127" s="226" t="s">
        <v>173</v>
      </c>
      <c r="E127" s="227" t="s">
        <v>3252</v>
      </c>
      <c r="F127" s="228" t="s">
        <v>3253</v>
      </c>
      <c r="G127" s="229" t="s">
        <v>536</v>
      </c>
      <c r="H127" s="230">
        <v>124</v>
      </c>
      <c r="I127" s="231"/>
      <c r="J127" s="232">
        <f>ROUND(I127*H127,2)</f>
        <v>0</v>
      </c>
      <c r="K127" s="228" t="s">
        <v>177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227</v>
      </c>
      <c r="AT127" s="237" t="s">
        <v>173</v>
      </c>
      <c r="AU127" s="237" t="s">
        <v>86</v>
      </c>
      <c r="AY127" s="17" t="s">
        <v>171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84</v>
      </c>
      <c r="BK127" s="238">
        <f>ROUND(I127*H127,2)</f>
        <v>0</v>
      </c>
      <c r="BL127" s="17" t="s">
        <v>227</v>
      </c>
      <c r="BM127" s="237" t="s">
        <v>86</v>
      </c>
    </row>
    <row r="128" s="2" customFormat="1">
      <c r="A128" s="38"/>
      <c r="B128" s="39"/>
      <c r="C128" s="40"/>
      <c r="D128" s="239" t="s">
        <v>179</v>
      </c>
      <c r="E128" s="40"/>
      <c r="F128" s="240" t="s">
        <v>3254</v>
      </c>
      <c r="G128" s="40"/>
      <c r="H128" s="40"/>
      <c r="I128" s="241"/>
      <c r="J128" s="40"/>
      <c r="K128" s="40"/>
      <c r="L128" s="44"/>
      <c r="M128" s="242"/>
      <c r="N128" s="24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179</v>
      </c>
      <c r="AU128" s="17" t="s">
        <v>86</v>
      </c>
    </row>
    <row r="129" s="2" customFormat="1" ht="24.15" customHeight="1">
      <c r="A129" s="38"/>
      <c r="B129" s="39"/>
      <c r="C129" s="226" t="s">
        <v>86</v>
      </c>
      <c r="D129" s="226" t="s">
        <v>173</v>
      </c>
      <c r="E129" s="227" t="s">
        <v>3255</v>
      </c>
      <c r="F129" s="228" t="s">
        <v>3256</v>
      </c>
      <c r="G129" s="229" t="s">
        <v>536</v>
      </c>
      <c r="H129" s="230">
        <v>124</v>
      </c>
      <c r="I129" s="231"/>
      <c r="J129" s="232">
        <f>ROUND(I129*H129,2)</f>
        <v>0</v>
      </c>
      <c r="K129" s="228" t="s">
        <v>177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227</v>
      </c>
      <c r="AT129" s="237" t="s">
        <v>173</v>
      </c>
      <c r="AU129" s="237" t="s">
        <v>86</v>
      </c>
      <c r="AY129" s="17" t="s">
        <v>171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84</v>
      </c>
      <c r="BK129" s="238">
        <f>ROUND(I129*H129,2)</f>
        <v>0</v>
      </c>
      <c r="BL129" s="17" t="s">
        <v>227</v>
      </c>
      <c r="BM129" s="237" t="s">
        <v>178</v>
      </c>
    </row>
    <row r="130" s="2" customFormat="1">
      <c r="A130" s="38"/>
      <c r="B130" s="39"/>
      <c r="C130" s="40"/>
      <c r="D130" s="239" t="s">
        <v>179</v>
      </c>
      <c r="E130" s="40"/>
      <c r="F130" s="240" t="s">
        <v>3257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179</v>
      </c>
      <c r="AU130" s="17" t="s">
        <v>86</v>
      </c>
    </row>
    <row r="131" s="2" customFormat="1" ht="16.5" customHeight="1">
      <c r="A131" s="38"/>
      <c r="B131" s="39"/>
      <c r="C131" s="267" t="s">
        <v>190</v>
      </c>
      <c r="D131" s="267" t="s">
        <v>304</v>
      </c>
      <c r="E131" s="268" t="s">
        <v>3258</v>
      </c>
      <c r="F131" s="269" t="s">
        <v>3259</v>
      </c>
      <c r="G131" s="270" t="s">
        <v>536</v>
      </c>
      <c r="H131" s="271">
        <v>124</v>
      </c>
      <c r="I131" s="272"/>
      <c r="J131" s="273">
        <f>ROUND(I131*H131,2)</f>
        <v>0</v>
      </c>
      <c r="K131" s="269" t="s">
        <v>1</v>
      </c>
      <c r="L131" s="274"/>
      <c r="M131" s="275" t="s">
        <v>1</v>
      </c>
      <c r="N131" s="276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271</v>
      </c>
      <c r="AT131" s="237" t="s">
        <v>304</v>
      </c>
      <c r="AU131" s="237" t="s">
        <v>86</v>
      </c>
      <c r="AY131" s="17" t="s">
        <v>171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84</v>
      </c>
      <c r="BK131" s="238">
        <f>ROUND(I131*H131,2)</f>
        <v>0</v>
      </c>
      <c r="BL131" s="17" t="s">
        <v>227</v>
      </c>
      <c r="BM131" s="237" t="s">
        <v>193</v>
      </c>
    </row>
    <row r="132" s="2" customFormat="1" ht="24.15" customHeight="1">
      <c r="A132" s="38"/>
      <c r="B132" s="39"/>
      <c r="C132" s="267" t="s">
        <v>178</v>
      </c>
      <c r="D132" s="267" t="s">
        <v>304</v>
      </c>
      <c r="E132" s="268" t="s">
        <v>3260</v>
      </c>
      <c r="F132" s="269" t="s">
        <v>3261</v>
      </c>
      <c r="G132" s="270" t="s">
        <v>536</v>
      </c>
      <c r="H132" s="271">
        <v>124</v>
      </c>
      <c r="I132" s="272"/>
      <c r="J132" s="273">
        <f>ROUND(I132*H132,2)</f>
        <v>0</v>
      </c>
      <c r="K132" s="269" t="s">
        <v>177</v>
      </c>
      <c r="L132" s="274"/>
      <c r="M132" s="275" t="s">
        <v>1</v>
      </c>
      <c r="N132" s="276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271</v>
      </c>
      <c r="AT132" s="237" t="s">
        <v>304</v>
      </c>
      <c r="AU132" s="237" t="s">
        <v>86</v>
      </c>
      <c r="AY132" s="17" t="s">
        <v>171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84</v>
      </c>
      <c r="BK132" s="238">
        <f>ROUND(I132*H132,2)</f>
        <v>0</v>
      </c>
      <c r="BL132" s="17" t="s">
        <v>227</v>
      </c>
      <c r="BM132" s="237" t="s">
        <v>205</v>
      </c>
    </row>
    <row r="133" s="2" customFormat="1" ht="24.15" customHeight="1">
      <c r="A133" s="38"/>
      <c r="B133" s="39"/>
      <c r="C133" s="226" t="s">
        <v>202</v>
      </c>
      <c r="D133" s="226" t="s">
        <v>173</v>
      </c>
      <c r="E133" s="227" t="s">
        <v>3262</v>
      </c>
      <c r="F133" s="228" t="s">
        <v>3263</v>
      </c>
      <c r="G133" s="229" t="s">
        <v>536</v>
      </c>
      <c r="H133" s="230">
        <v>550</v>
      </c>
      <c r="I133" s="231"/>
      <c r="J133" s="232">
        <f>ROUND(I133*H133,2)</f>
        <v>0</v>
      </c>
      <c r="K133" s="228" t="s">
        <v>177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227</v>
      </c>
      <c r="AT133" s="237" t="s">
        <v>173</v>
      </c>
      <c r="AU133" s="237" t="s">
        <v>86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84</v>
      </c>
      <c r="BK133" s="238">
        <f>ROUND(I133*H133,2)</f>
        <v>0</v>
      </c>
      <c r="BL133" s="17" t="s">
        <v>227</v>
      </c>
      <c r="BM133" s="237" t="s">
        <v>212</v>
      </c>
    </row>
    <row r="134" s="2" customFormat="1">
      <c r="A134" s="38"/>
      <c r="B134" s="39"/>
      <c r="C134" s="40"/>
      <c r="D134" s="239" t="s">
        <v>179</v>
      </c>
      <c r="E134" s="40"/>
      <c r="F134" s="240" t="s">
        <v>3264</v>
      </c>
      <c r="G134" s="40"/>
      <c r="H134" s="40"/>
      <c r="I134" s="241"/>
      <c r="J134" s="40"/>
      <c r="K134" s="40"/>
      <c r="L134" s="44"/>
      <c r="M134" s="242"/>
      <c r="N134" s="24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179</v>
      </c>
      <c r="AU134" s="17" t="s">
        <v>86</v>
      </c>
    </row>
    <row r="135" s="2" customFormat="1" ht="24.15" customHeight="1">
      <c r="A135" s="38"/>
      <c r="B135" s="39"/>
      <c r="C135" s="267" t="s">
        <v>193</v>
      </c>
      <c r="D135" s="267" t="s">
        <v>304</v>
      </c>
      <c r="E135" s="268" t="s">
        <v>3265</v>
      </c>
      <c r="F135" s="269" t="s">
        <v>3266</v>
      </c>
      <c r="G135" s="270" t="s">
        <v>536</v>
      </c>
      <c r="H135" s="271">
        <v>523</v>
      </c>
      <c r="I135" s="272"/>
      <c r="J135" s="273">
        <f>ROUND(I135*H135,2)</f>
        <v>0</v>
      </c>
      <c r="K135" s="269" t="s">
        <v>177</v>
      </c>
      <c r="L135" s="274"/>
      <c r="M135" s="275" t="s">
        <v>1</v>
      </c>
      <c r="N135" s="276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271</v>
      </c>
      <c r="AT135" s="237" t="s">
        <v>304</v>
      </c>
      <c r="AU135" s="237" t="s">
        <v>86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84</v>
      </c>
      <c r="BK135" s="238">
        <f>ROUND(I135*H135,2)</f>
        <v>0</v>
      </c>
      <c r="BL135" s="17" t="s">
        <v>227</v>
      </c>
      <c r="BM135" s="237" t="s">
        <v>8</v>
      </c>
    </row>
    <row r="136" s="2" customFormat="1" ht="24.15" customHeight="1">
      <c r="A136" s="38"/>
      <c r="B136" s="39"/>
      <c r="C136" s="267" t="s">
        <v>214</v>
      </c>
      <c r="D136" s="267" t="s">
        <v>304</v>
      </c>
      <c r="E136" s="268" t="s">
        <v>3267</v>
      </c>
      <c r="F136" s="269" t="s">
        <v>3268</v>
      </c>
      <c r="G136" s="270" t="s">
        <v>536</v>
      </c>
      <c r="H136" s="271">
        <v>27</v>
      </c>
      <c r="I136" s="272"/>
      <c r="J136" s="273">
        <f>ROUND(I136*H136,2)</f>
        <v>0</v>
      </c>
      <c r="K136" s="269" t="s">
        <v>177</v>
      </c>
      <c r="L136" s="274"/>
      <c r="M136" s="275" t="s">
        <v>1</v>
      </c>
      <c r="N136" s="276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271</v>
      </c>
      <c r="AT136" s="237" t="s">
        <v>304</v>
      </c>
      <c r="AU136" s="237" t="s">
        <v>86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84</v>
      </c>
      <c r="BK136" s="238">
        <f>ROUND(I136*H136,2)</f>
        <v>0</v>
      </c>
      <c r="BL136" s="17" t="s">
        <v>227</v>
      </c>
      <c r="BM136" s="237" t="s">
        <v>221</v>
      </c>
    </row>
    <row r="137" s="2" customFormat="1" ht="33" customHeight="1">
      <c r="A137" s="38"/>
      <c r="B137" s="39"/>
      <c r="C137" s="226" t="s">
        <v>205</v>
      </c>
      <c r="D137" s="226" t="s">
        <v>173</v>
      </c>
      <c r="E137" s="227" t="s">
        <v>3269</v>
      </c>
      <c r="F137" s="228" t="s">
        <v>3270</v>
      </c>
      <c r="G137" s="229" t="s">
        <v>536</v>
      </c>
      <c r="H137" s="230">
        <v>6</v>
      </c>
      <c r="I137" s="231"/>
      <c r="J137" s="232">
        <f>ROUND(I137*H137,2)</f>
        <v>0</v>
      </c>
      <c r="K137" s="228" t="s">
        <v>177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227</v>
      </c>
      <c r="AT137" s="237" t="s">
        <v>173</v>
      </c>
      <c r="AU137" s="237" t="s">
        <v>86</v>
      </c>
      <c r="AY137" s="17" t="s">
        <v>171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84</v>
      </c>
      <c r="BK137" s="238">
        <f>ROUND(I137*H137,2)</f>
        <v>0</v>
      </c>
      <c r="BL137" s="17" t="s">
        <v>227</v>
      </c>
      <c r="BM137" s="237" t="s">
        <v>227</v>
      </c>
    </row>
    <row r="138" s="2" customFormat="1">
      <c r="A138" s="38"/>
      <c r="B138" s="39"/>
      <c r="C138" s="40"/>
      <c r="D138" s="239" t="s">
        <v>179</v>
      </c>
      <c r="E138" s="40"/>
      <c r="F138" s="240" t="s">
        <v>3271</v>
      </c>
      <c r="G138" s="40"/>
      <c r="H138" s="40"/>
      <c r="I138" s="241"/>
      <c r="J138" s="40"/>
      <c r="K138" s="40"/>
      <c r="L138" s="44"/>
      <c r="M138" s="242"/>
      <c r="N138" s="24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179</v>
      </c>
      <c r="AU138" s="17" t="s">
        <v>86</v>
      </c>
    </row>
    <row r="139" s="2" customFormat="1" ht="21.75" customHeight="1">
      <c r="A139" s="38"/>
      <c r="B139" s="39"/>
      <c r="C139" s="267" t="s">
        <v>224</v>
      </c>
      <c r="D139" s="267" t="s">
        <v>304</v>
      </c>
      <c r="E139" s="268" t="s">
        <v>3272</v>
      </c>
      <c r="F139" s="269" t="s">
        <v>3273</v>
      </c>
      <c r="G139" s="270" t="s">
        <v>536</v>
      </c>
      <c r="H139" s="271">
        <v>6</v>
      </c>
      <c r="I139" s="272"/>
      <c r="J139" s="273">
        <f>ROUND(I139*H139,2)</f>
        <v>0</v>
      </c>
      <c r="K139" s="269" t="s">
        <v>177</v>
      </c>
      <c r="L139" s="274"/>
      <c r="M139" s="275" t="s">
        <v>1</v>
      </c>
      <c r="N139" s="276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271</v>
      </c>
      <c r="AT139" s="237" t="s">
        <v>304</v>
      </c>
      <c r="AU139" s="237" t="s">
        <v>86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84</v>
      </c>
      <c r="BK139" s="238">
        <f>ROUND(I139*H139,2)</f>
        <v>0</v>
      </c>
      <c r="BL139" s="17" t="s">
        <v>227</v>
      </c>
      <c r="BM139" s="237" t="s">
        <v>232</v>
      </c>
    </row>
    <row r="140" s="2" customFormat="1" ht="33" customHeight="1">
      <c r="A140" s="38"/>
      <c r="B140" s="39"/>
      <c r="C140" s="226" t="s">
        <v>212</v>
      </c>
      <c r="D140" s="226" t="s">
        <v>173</v>
      </c>
      <c r="E140" s="227" t="s">
        <v>3274</v>
      </c>
      <c r="F140" s="228" t="s">
        <v>3275</v>
      </c>
      <c r="G140" s="229" t="s">
        <v>536</v>
      </c>
      <c r="H140" s="230">
        <v>6</v>
      </c>
      <c r="I140" s="231"/>
      <c r="J140" s="232">
        <f>ROUND(I140*H140,2)</f>
        <v>0</v>
      </c>
      <c r="K140" s="228" t="s">
        <v>177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227</v>
      </c>
      <c r="AT140" s="237" t="s">
        <v>173</v>
      </c>
      <c r="AU140" s="237" t="s">
        <v>86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84</v>
      </c>
      <c r="BK140" s="238">
        <f>ROUND(I140*H140,2)</f>
        <v>0</v>
      </c>
      <c r="BL140" s="17" t="s">
        <v>227</v>
      </c>
      <c r="BM140" s="237" t="s">
        <v>237</v>
      </c>
    </row>
    <row r="141" s="2" customFormat="1">
      <c r="A141" s="38"/>
      <c r="B141" s="39"/>
      <c r="C141" s="40"/>
      <c r="D141" s="239" t="s">
        <v>179</v>
      </c>
      <c r="E141" s="40"/>
      <c r="F141" s="240" t="s">
        <v>3276</v>
      </c>
      <c r="G141" s="40"/>
      <c r="H141" s="40"/>
      <c r="I141" s="241"/>
      <c r="J141" s="40"/>
      <c r="K141" s="40"/>
      <c r="L141" s="44"/>
      <c r="M141" s="242"/>
      <c r="N141" s="243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179</v>
      </c>
      <c r="AU141" s="17" t="s">
        <v>86</v>
      </c>
    </row>
    <row r="142" s="2" customFormat="1" ht="21.75" customHeight="1">
      <c r="A142" s="38"/>
      <c r="B142" s="39"/>
      <c r="C142" s="267" t="s">
        <v>234</v>
      </c>
      <c r="D142" s="267" t="s">
        <v>304</v>
      </c>
      <c r="E142" s="268" t="s">
        <v>3277</v>
      </c>
      <c r="F142" s="269" t="s">
        <v>3278</v>
      </c>
      <c r="G142" s="270" t="s">
        <v>536</v>
      </c>
      <c r="H142" s="271">
        <v>6</v>
      </c>
      <c r="I142" s="272"/>
      <c r="J142" s="273">
        <f>ROUND(I142*H142,2)</f>
        <v>0</v>
      </c>
      <c r="K142" s="269" t="s">
        <v>177</v>
      </c>
      <c r="L142" s="274"/>
      <c r="M142" s="275" t="s">
        <v>1</v>
      </c>
      <c r="N142" s="276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271</v>
      </c>
      <c r="AT142" s="237" t="s">
        <v>304</v>
      </c>
      <c r="AU142" s="237" t="s">
        <v>86</v>
      </c>
      <c r="AY142" s="17" t="s">
        <v>171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84</v>
      </c>
      <c r="BK142" s="238">
        <f>ROUND(I142*H142,2)</f>
        <v>0</v>
      </c>
      <c r="BL142" s="17" t="s">
        <v>227</v>
      </c>
      <c r="BM142" s="237" t="s">
        <v>242</v>
      </c>
    </row>
    <row r="143" s="2" customFormat="1" ht="24.15" customHeight="1">
      <c r="A143" s="38"/>
      <c r="B143" s="39"/>
      <c r="C143" s="226" t="s">
        <v>8</v>
      </c>
      <c r="D143" s="226" t="s">
        <v>173</v>
      </c>
      <c r="E143" s="227" t="s">
        <v>3279</v>
      </c>
      <c r="F143" s="228" t="s">
        <v>3280</v>
      </c>
      <c r="G143" s="229" t="s">
        <v>486</v>
      </c>
      <c r="H143" s="230">
        <v>12125</v>
      </c>
      <c r="I143" s="231"/>
      <c r="J143" s="232">
        <f>ROUND(I143*H143,2)</f>
        <v>0</v>
      </c>
      <c r="K143" s="228" t="s">
        <v>177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227</v>
      </c>
      <c r="AT143" s="237" t="s">
        <v>173</v>
      </c>
      <c r="AU143" s="237" t="s">
        <v>86</v>
      </c>
      <c r="AY143" s="17" t="s">
        <v>171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84</v>
      </c>
      <c r="BK143" s="238">
        <f>ROUND(I143*H143,2)</f>
        <v>0</v>
      </c>
      <c r="BL143" s="17" t="s">
        <v>227</v>
      </c>
      <c r="BM143" s="237" t="s">
        <v>248</v>
      </c>
    </row>
    <row r="144" s="2" customFormat="1">
      <c r="A144" s="38"/>
      <c r="B144" s="39"/>
      <c r="C144" s="40"/>
      <c r="D144" s="239" t="s">
        <v>179</v>
      </c>
      <c r="E144" s="40"/>
      <c r="F144" s="240" t="s">
        <v>3281</v>
      </c>
      <c r="G144" s="40"/>
      <c r="H144" s="40"/>
      <c r="I144" s="241"/>
      <c r="J144" s="40"/>
      <c r="K144" s="40"/>
      <c r="L144" s="44"/>
      <c r="M144" s="242"/>
      <c r="N144" s="243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179</v>
      </c>
      <c r="AU144" s="17" t="s">
        <v>86</v>
      </c>
    </row>
    <row r="145" s="2" customFormat="1" ht="33" customHeight="1">
      <c r="A145" s="38"/>
      <c r="B145" s="39"/>
      <c r="C145" s="267" t="s">
        <v>245</v>
      </c>
      <c r="D145" s="267" t="s">
        <v>304</v>
      </c>
      <c r="E145" s="268" t="s">
        <v>3282</v>
      </c>
      <c r="F145" s="269" t="s">
        <v>3283</v>
      </c>
      <c r="G145" s="270" t="s">
        <v>486</v>
      </c>
      <c r="H145" s="271">
        <v>12125</v>
      </c>
      <c r="I145" s="272"/>
      <c r="J145" s="273">
        <f>ROUND(I145*H145,2)</f>
        <v>0</v>
      </c>
      <c r="K145" s="269" t="s">
        <v>177</v>
      </c>
      <c r="L145" s="274"/>
      <c r="M145" s="275" t="s">
        <v>1</v>
      </c>
      <c r="N145" s="276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271</v>
      </c>
      <c r="AT145" s="237" t="s">
        <v>304</v>
      </c>
      <c r="AU145" s="237" t="s">
        <v>86</v>
      </c>
      <c r="AY145" s="17" t="s">
        <v>171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84</v>
      </c>
      <c r="BK145" s="238">
        <f>ROUND(I145*H145,2)</f>
        <v>0</v>
      </c>
      <c r="BL145" s="17" t="s">
        <v>227</v>
      </c>
      <c r="BM145" s="237" t="s">
        <v>253</v>
      </c>
    </row>
    <row r="146" s="2" customFormat="1" ht="24.15" customHeight="1">
      <c r="A146" s="38"/>
      <c r="B146" s="39"/>
      <c r="C146" s="226" t="s">
        <v>221</v>
      </c>
      <c r="D146" s="226" t="s">
        <v>173</v>
      </c>
      <c r="E146" s="227" t="s">
        <v>3284</v>
      </c>
      <c r="F146" s="228" t="s">
        <v>3285</v>
      </c>
      <c r="G146" s="229" t="s">
        <v>536</v>
      </c>
      <c r="H146" s="230">
        <v>275</v>
      </c>
      <c r="I146" s="231"/>
      <c r="J146" s="232">
        <f>ROUND(I146*H146,2)</f>
        <v>0</v>
      </c>
      <c r="K146" s="228" t="s">
        <v>177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227</v>
      </c>
      <c r="AT146" s="237" t="s">
        <v>173</v>
      </c>
      <c r="AU146" s="237" t="s">
        <v>86</v>
      </c>
      <c r="AY146" s="17" t="s">
        <v>171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84</v>
      </c>
      <c r="BK146" s="238">
        <f>ROUND(I146*H146,2)</f>
        <v>0</v>
      </c>
      <c r="BL146" s="17" t="s">
        <v>227</v>
      </c>
      <c r="BM146" s="237" t="s">
        <v>259</v>
      </c>
    </row>
    <row r="147" s="2" customFormat="1">
      <c r="A147" s="38"/>
      <c r="B147" s="39"/>
      <c r="C147" s="40"/>
      <c r="D147" s="239" t="s">
        <v>179</v>
      </c>
      <c r="E147" s="40"/>
      <c r="F147" s="240" t="s">
        <v>3286</v>
      </c>
      <c r="G147" s="40"/>
      <c r="H147" s="40"/>
      <c r="I147" s="241"/>
      <c r="J147" s="40"/>
      <c r="K147" s="40"/>
      <c r="L147" s="44"/>
      <c r="M147" s="242"/>
      <c r="N147" s="243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179</v>
      </c>
      <c r="AU147" s="17" t="s">
        <v>86</v>
      </c>
    </row>
    <row r="148" s="12" customFormat="1" ht="25.92" customHeight="1">
      <c r="A148" s="12"/>
      <c r="B148" s="210"/>
      <c r="C148" s="211"/>
      <c r="D148" s="212" t="s">
        <v>75</v>
      </c>
      <c r="E148" s="213" t="s">
        <v>3287</v>
      </c>
      <c r="F148" s="213" t="s">
        <v>3288</v>
      </c>
      <c r="G148" s="211"/>
      <c r="H148" s="211"/>
      <c r="I148" s="214"/>
      <c r="J148" s="215">
        <f>BK148</f>
        <v>0</v>
      </c>
      <c r="K148" s="211"/>
      <c r="L148" s="216"/>
      <c r="M148" s="217"/>
      <c r="N148" s="218"/>
      <c r="O148" s="218"/>
      <c r="P148" s="219">
        <f>SUM(P149:P152)</f>
        <v>0</v>
      </c>
      <c r="Q148" s="218"/>
      <c r="R148" s="219">
        <f>SUM(R149:R152)</f>
        <v>0</v>
      </c>
      <c r="S148" s="218"/>
      <c r="T148" s="220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178</v>
      </c>
      <c r="AT148" s="222" t="s">
        <v>75</v>
      </c>
      <c r="AU148" s="222" t="s">
        <v>76</v>
      </c>
      <c r="AY148" s="221" t="s">
        <v>171</v>
      </c>
      <c r="BK148" s="223">
        <f>SUM(BK149:BK152)</f>
        <v>0</v>
      </c>
    </row>
    <row r="149" s="2" customFormat="1" ht="37.8" customHeight="1">
      <c r="A149" s="38"/>
      <c r="B149" s="39"/>
      <c r="C149" s="226" t="s">
        <v>256</v>
      </c>
      <c r="D149" s="226" t="s">
        <v>173</v>
      </c>
      <c r="E149" s="227" t="s">
        <v>3289</v>
      </c>
      <c r="F149" s="228" t="s">
        <v>3290</v>
      </c>
      <c r="G149" s="229" t="s">
        <v>3291</v>
      </c>
      <c r="H149" s="230">
        <v>57</v>
      </c>
      <c r="I149" s="231"/>
      <c r="J149" s="232">
        <f>ROUND(I149*H149,2)</f>
        <v>0</v>
      </c>
      <c r="K149" s="228" t="s">
        <v>177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3292</v>
      </c>
      <c r="AT149" s="237" t="s">
        <v>173</v>
      </c>
      <c r="AU149" s="237" t="s">
        <v>84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3292</v>
      </c>
      <c r="BM149" s="237" t="s">
        <v>263</v>
      </c>
    </row>
    <row r="150" s="2" customFormat="1">
      <c r="A150" s="38"/>
      <c r="B150" s="39"/>
      <c r="C150" s="40"/>
      <c r="D150" s="239" t="s">
        <v>179</v>
      </c>
      <c r="E150" s="40"/>
      <c r="F150" s="240" t="s">
        <v>3293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179</v>
      </c>
      <c r="AU150" s="17" t="s">
        <v>84</v>
      </c>
    </row>
    <row r="151" s="2" customFormat="1" ht="37.8" customHeight="1">
      <c r="A151" s="38"/>
      <c r="B151" s="39"/>
      <c r="C151" s="226" t="s">
        <v>227</v>
      </c>
      <c r="D151" s="226" t="s">
        <v>173</v>
      </c>
      <c r="E151" s="227" t="s">
        <v>3294</v>
      </c>
      <c r="F151" s="228" t="s">
        <v>3295</v>
      </c>
      <c r="G151" s="229" t="s">
        <v>3291</v>
      </c>
      <c r="H151" s="230">
        <v>48</v>
      </c>
      <c r="I151" s="231"/>
      <c r="J151" s="232">
        <f>ROUND(I151*H151,2)</f>
        <v>0</v>
      </c>
      <c r="K151" s="228" t="s">
        <v>177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3292</v>
      </c>
      <c r="AT151" s="237" t="s">
        <v>173</v>
      </c>
      <c r="AU151" s="237" t="s">
        <v>84</v>
      </c>
      <c r="AY151" s="17" t="s">
        <v>171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84</v>
      </c>
      <c r="BK151" s="238">
        <f>ROUND(I151*H151,2)</f>
        <v>0</v>
      </c>
      <c r="BL151" s="17" t="s">
        <v>3292</v>
      </c>
      <c r="BM151" s="237" t="s">
        <v>271</v>
      </c>
    </row>
    <row r="152" s="2" customFormat="1">
      <c r="A152" s="38"/>
      <c r="B152" s="39"/>
      <c r="C152" s="40"/>
      <c r="D152" s="239" t="s">
        <v>179</v>
      </c>
      <c r="E152" s="40"/>
      <c r="F152" s="240" t="s">
        <v>3296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179</v>
      </c>
      <c r="AU152" s="17" t="s">
        <v>84</v>
      </c>
    </row>
    <row r="153" s="12" customFormat="1" ht="25.92" customHeight="1">
      <c r="A153" s="12"/>
      <c r="B153" s="210"/>
      <c r="C153" s="211"/>
      <c r="D153" s="212" t="s">
        <v>75</v>
      </c>
      <c r="E153" s="213" t="s">
        <v>1957</v>
      </c>
      <c r="F153" s="213" t="s">
        <v>2635</v>
      </c>
      <c r="G153" s="211"/>
      <c r="H153" s="211"/>
      <c r="I153" s="214"/>
      <c r="J153" s="215">
        <f>BK153</f>
        <v>0</v>
      </c>
      <c r="K153" s="211"/>
      <c r="L153" s="216"/>
      <c r="M153" s="217"/>
      <c r="N153" s="218"/>
      <c r="O153" s="218"/>
      <c r="P153" s="219">
        <f>SUM(P154:P162)</f>
        <v>0</v>
      </c>
      <c r="Q153" s="218"/>
      <c r="R153" s="219">
        <f>SUM(R154:R162)</f>
        <v>0</v>
      </c>
      <c r="S153" s="218"/>
      <c r="T153" s="220">
        <f>SUM(T154:T162)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202</v>
      </c>
      <c r="AT153" s="222" t="s">
        <v>75</v>
      </c>
      <c r="AU153" s="222" t="s">
        <v>76</v>
      </c>
      <c r="AY153" s="221" t="s">
        <v>171</v>
      </c>
      <c r="BK153" s="223">
        <f>SUM(BK154:BK162)</f>
        <v>0</v>
      </c>
    </row>
    <row r="154" s="2" customFormat="1" ht="16.5" customHeight="1">
      <c r="A154" s="38"/>
      <c r="B154" s="39"/>
      <c r="C154" s="267" t="s">
        <v>266</v>
      </c>
      <c r="D154" s="267" t="s">
        <v>304</v>
      </c>
      <c r="E154" s="268" t="s">
        <v>3223</v>
      </c>
      <c r="F154" s="269" t="s">
        <v>3224</v>
      </c>
      <c r="G154" s="270" t="s">
        <v>998</v>
      </c>
      <c r="H154" s="298"/>
      <c r="I154" s="272"/>
      <c r="J154" s="273">
        <f>ROUND(I154*H154,2)</f>
        <v>0</v>
      </c>
      <c r="K154" s="269" t="s">
        <v>1</v>
      </c>
      <c r="L154" s="274"/>
      <c r="M154" s="275" t="s">
        <v>1</v>
      </c>
      <c r="N154" s="276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205</v>
      </c>
      <c r="AT154" s="237" t="s">
        <v>304</v>
      </c>
      <c r="AU154" s="237" t="s">
        <v>84</v>
      </c>
      <c r="AY154" s="17" t="s">
        <v>171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84</v>
      </c>
      <c r="BK154" s="238">
        <f>ROUND(I154*H154,2)</f>
        <v>0</v>
      </c>
      <c r="BL154" s="17" t="s">
        <v>178</v>
      </c>
      <c r="BM154" s="237" t="s">
        <v>275</v>
      </c>
    </row>
    <row r="155" s="2" customFormat="1" ht="16.5" customHeight="1">
      <c r="A155" s="38"/>
      <c r="B155" s="39"/>
      <c r="C155" s="226" t="s">
        <v>232</v>
      </c>
      <c r="D155" s="226" t="s">
        <v>173</v>
      </c>
      <c r="E155" s="227" t="s">
        <v>3225</v>
      </c>
      <c r="F155" s="228" t="s">
        <v>3226</v>
      </c>
      <c r="G155" s="229" t="s">
        <v>269</v>
      </c>
      <c r="H155" s="230">
        <v>1</v>
      </c>
      <c r="I155" s="231"/>
      <c r="J155" s="232">
        <f>ROUND(I155*H155,2)</f>
        <v>0</v>
      </c>
      <c r="K155" s="228" t="s">
        <v>177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178</v>
      </c>
      <c r="AT155" s="237" t="s">
        <v>173</v>
      </c>
      <c r="AU155" s="237" t="s">
        <v>84</v>
      </c>
      <c r="AY155" s="17" t="s">
        <v>171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84</v>
      </c>
      <c r="BK155" s="238">
        <f>ROUND(I155*H155,2)</f>
        <v>0</v>
      </c>
      <c r="BL155" s="17" t="s">
        <v>178</v>
      </c>
      <c r="BM155" s="237" t="s">
        <v>281</v>
      </c>
    </row>
    <row r="156" s="2" customFormat="1">
      <c r="A156" s="38"/>
      <c r="B156" s="39"/>
      <c r="C156" s="40"/>
      <c r="D156" s="239" t="s">
        <v>179</v>
      </c>
      <c r="E156" s="40"/>
      <c r="F156" s="240" t="s">
        <v>3227</v>
      </c>
      <c r="G156" s="40"/>
      <c r="H156" s="40"/>
      <c r="I156" s="241"/>
      <c r="J156" s="40"/>
      <c r="K156" s="40"/>
      <c r="L156" s="44"/>
      <c r="M156" s="242"/>
      <c r="N156" s="24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179</v>
      </c>
      <c r="AU156" s="17" t="s">
        <v>84</v>
      </c>
    </row>
    <row r="157" s="2" customFormat="1" ht="16.5" customHeight="1">
      <c r="A157" s="38"/>
      <c r="B157" s="39"/>
      <c r="C157" s="226" t="s">
        <v>278</v>
      </c>
      <c r="D157" s="226" t="s">
        <v>173</v>
      </c>
      <c r="E157" s="227" t="s">
        <v>3228</v>
      </c>
      <c r="F157" s="228" t="s">
        <v>3229</v>
      </c>
      <c r="G157" s="229" t="s">
        <v>998</v>
      </c>
      <c r="H157" s="278"/>
      <c r="I157" s="231"/>
      <c r="J157" s="232">
        <f>ROUND(I157*H157,2)</f>
        <v>0</v>
      </c>
      <c r="K157" s="228" t="s">
        <v>177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178</v>
      </c>
      <c r="AT157" s="237" t="s">
        <v>173</v>
      </c>
      <c r="AU157" s="237" t="s">
        <v>84</v>
      </c>
      <c r="AY157" s="17" t="s">
        <v>171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84</v>
      </c>
      <c r="BK157" s="238">
        <f>ROUND(I157*H157,2)</f>
        <v>0</v>
      </c>
      <c r="BL157" s="17" t="s">
        <v>178</v>
      </c>
      <c r="BM157" s="237" t="s">
        <v>287</v>
      </c>
    </row>
    <row r="158" s="2" customFormat="1">
      <c r="A158" s="38"/>
      <c r="B158" s="39"/>
      <c r="C158" s="40"/>
      <c r="D158" s="239" t="s">
        <v>179</v>
      </c>
      <c r="E158" s="40"/>
      <c r="F158" s="240" t="s">
        <v>3230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179</v>
      </c>
      <c r="AU158" s="17" t="s">
        <v>84</v>
      </c>
    </row>
    <row r="159" s="2" customFormat="1" ht="21.75" customHeight="1">
      <c r="A159" s="38"/>
      <c r="B159" s="39"/>
      <c r="C159" s="226" t="s">
        <v>237</v>
      </c>
      <c r="D159" s="226" t="s">
        <v>173</v>
      </c>
      <c r="E159" s="227" t="s">
        <v>3231</v>
      </c>
      <c r="F159" s="228" t="s">
        <v>3232</v>
      </c>
      <c r="G159" s="229" t="s">
        <v>998</v>
      </c>
      <c r="H159" s="278"/>
      <c r="I159" s="231"/>
      <c r="J159" s="232">
        <f>ROUND(I159*H159,2)</f>
        <v>0</v>
      </c>
      <c r="K159" s="228" t="s">
        <v>1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178</v>
      </c>
      <c r="AT159" s="237" t="s">
        <v>173</v>
      </c>
      <c r="AU159" s="237" t="s">
        <v>84</v>
      </c>
      <c r="AY159" s="17" t="s">
        <v>171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84</v>
      </c>
      <c r="BK159" s="238">
        <f>ROUND(I159*H159,2)</f>
        <v>0</v>
      </c>
      <c r="BL159" s="17" t="s">
        <v>178</v>
      </c>
      <c r="BM159" s="237" t="s">
        <v>294</v>
      </c>
    </row>
    <row r="160" s="2" customFormat="1" ht="16.5" customHeight="1">
      <c r="A160" s="38"/>
      <c r="B160" s="39"/>
      <c r="C160" s="226" t="s">
        <v>7</v>
      </c>
      <c r="D160" s="226" t="s">
        <v>173</v>
      </c>
      <c r="E160" s="227" t="s">
        <v>3234</v>
      </c>
      <c r="F160" s="228" t="s">
        <v>3235</v>
      </c>
      <c r="G160" s="229" t="s">
        <v>998</v>
      </c>
      <c r="H160" s="278"/>
      <c r="I160" s="231"/>
      <c r="J160" s="232">
        <f>ROUND(I160*H160,2)</f>
        <v>0</v>
      </c>
      <c r="K160" s="228" t="s">
        <v>177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178</v>
      </c>
      <c r="AT160" s="237" t="s">
        <v>173</v>
      </c>
      <c r="AU160" s="237" t="s">
        <v>84</v>
      </c>
      <c r="AY160" s="17" t="s">
        <v>171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84</v>
      </c>
      <c r="BK160" s="238">
        <f>ROUND(I160*H160,2)</f>
        <v>0</v>
      </c>
      <c r="BL160" s="17" t="s">
        <v>178</v>
      </c>
      <c r="BM160" s="237" t="s">
        <v>301</v>
      </c>
    </row>
    <row r="161" s="2" customFormat="1">
      <c r="A161" s="38"/>
      <c r="B161" s="39"/>
      <c r="C161" s="40"/>
      <c r="D161" s="239" t="s">
        <v>179</v>
      </c>
      <c r="E161" s="40"/>
      <c r="F161" s="240" t="s">
        <v>3236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179</v>
      </c>
      <c r="AU161" s="17" t="s">
        <v>84</v>
      </c>
    </row>
    <row r="162" s="2" customFormat="1" ht="24.15" customHeight="1">
      <c r="A162" s="38"/>
      <c r="B162" s="39"/>
      <c r="C162" s="226" t="s">
        <v>242</v>
      </c>
      <c r="D162" s="226" t="s">
        <v>173</v>
      </c>
      <c r="E162" s="227" t="s">
        <v>3241</v>
      </c>
      <c r="F162" s="228" t="s">
        <v>3297</v>
      </c>
      <c r="G162" s="229" t="s">
        <v>269</v>
      </c>
      <c r="H162" s="230">
        <v>1</v>
      </c>
      <c r="I162" s="231"/>
      <c r="J162" s="232">
        <f>ROUND(I162*H162,2)</f>
        <v>0</v>
      </c>
      <c r="K162" s="228" t="s">
        <v>1</v>
      </c>
      <c r="L162" s="44"/>
      <c r="M162" s="293" t="s">
        <v>1</v>
      </c>
      <c r="N162" s="294" t="s">
        <v>41</v>
      </c>
      <c r="O162" s="291"/>
      <c r="P162" s="295">
        <f>O162*H162</f>
        <v>0</v>
      </c>
      <c r="Q162" s="295">
        <v>0</v>
      </c>
      <c r="R162" s="295">
        <f>Q162*H162</f>
        <v>0</v>
      </c>
      <c r="S162" s="295">
        <v>0</v>
      </c>
      <c r="T162" s="29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178</v>
      </c>
      <c r="AT162" s="237" t="s">
        <v>173</v>
      </c>
      <c r="AU162" s="237" t="s">
        <v>84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84</v>
      </c>
      <c r="BK162" s="238">
        <f>ROUND(I162*H162,2)</f>
        <v>0</v>
      </c>
      <c r="BL162" s="17" t="s">
        <v>178</v>
      </c>
      <c r="BM162" s="237" t="s">
        <v>307</v>
      </c>
    </row>
    <row r="163" s="2" customFormat="1" ht="6.96" customHeight="1">
      <c r="A163" s="38"/>
      <c r="B163" s="66"/>
      <c r="C163" s="67"/>
      <c r="D163" s="67"/>
      <c r="E163" s="67"/>
      <c r="F163" s="67"/>
      <c r="G163" s="67"/>
      <c r="H163" s="67"/>
      <c r="I163" s="67"/>
      <c r="J163" s="67"/>
      <c r="K163" s="67"/>
      <c r="L163" s="44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sheetProtection sheet="1" autoFilter="0" formatColumns="0" formatRows="0" objects="1" scenarios="1" spinCount="100000" saltValue="pDsytyVCCs6vUMUIlE/BR5s7AuzWbhzRq9f9KeG0WQylaSs/gy9PFINAmBqkzy6B3qcCeDCzZ8VyppfDvYb+Kg==" hashValue="IVrP3+PGup+eFJRYl8lQECk3aEg8t7ZGwZPKZgDhcKpczomL3l6XEJSOmVxSq6ShFxI29dRfMlUvgJN+3MINxw==" algorithmName="SHA-512" password="CC35"/>
  <autoFilter ref="C123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hyperlinks>
    <hyperlink ref="F128" r:id="rId1" display="https://podminky.urs.cz/item/CS_URS_2025_02/742330044"/>
    <hyperlink ref="F130" r:id="rId2" display="https://podminky.urs.cz/item/CS_URS_2025_02/742330051"/>
    <hyperlink ref="F134" r:id="rId3" display="https://podminky.urs.cz/item/CS_URS_2025_02/742124005"/>
    <hyperlink ref="F138" r:id="rId4" display="https://podminky.urs.cz/item/CS_URS_2025_02/742330046"/>
    <hyperlink ref="F141" r:id="rId5" display="https://podminky.urs.cz/item/CS_URS_2025_02/742330023"/>
    <hyperlink ref="F144" r:id="rId6" display="https://podminky.urs.cz/item/CS_URS_2025_02/742124001"/>
    <hyperlink ref="F147" r:id="rId7" display="https://podminky.urs.cz/item/CS_URS_2025_02/742330101"/>
    <hyperlink ref="F150" r:id="rId8" display="https://podminky.urs.cz/item/CS_URS_2025_02/HZS3222"/>
    <hyperlink ref="F152" r:id="rId9" display="https://podminky.urs.cz/item/CS_URS_2025_02/HZS2491"/>
    <hyperlink ref="F156" r:id="rId10" display="https://podminky.urs.cz/item/CS_URS_2025_02/013254000"/>
    <hyperlink ref="F158" r:id="rId11" display="https://podminky.urs.cz/item/CS_URS_2025_02/034002000"/>
    <hyperlink ref="F161" r:id="rId12" display="https://podminky.urs.cz/item/CS_URS_2025_02/07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1" customFormat="1" ht="12" customHeight="1">
      <c r="B8" s="20"/>
      <c r="D8" s="150" t="s">
        <v>119</v>
      </c>
      <c r="L8" s="20"/>
    </row>
    <row r="9" s="2" customFormat="1" ht="16.5" customHeight="1">
      <c r="A9" s="38"/>
      <c r="B9" s="44"/>
      <c r="C9" s="38"/>
      <c r="D9" s="38"/>
      <c r="E9" s="151" t="s">
        <v>3243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3244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3298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24. 4. 2025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>00266027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Litvínov</v>
      </c>
      <c r="F17" s="38"/>
      <c r="G17" s="38"/>
      <c r="H17" s="38"/>
      <c r="I17" s="150" t="s">
        <v>28</v>
      </c>
      <c r="J17" s="141" t="str">
        <f>IF('Rekapitulace stavby'!AN11="","",'Rekapitulace stavby'!AN11)</f>
        <v>CZ00266027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28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28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ROUND((SUM(BE124:BE152)),  2)</f>
        <v>0</v>
      </c>
      <c r="G35" s="38"/>
      <c r="H35" s="38"/>
      <c r="I35" s="164">
        <v>0.20999999999999999</v>
      </c>
      <c r="J35" s="163">
        <f>ROUND(((SUM(BE124:BE152))*I35),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ROUND((SUM(BF124:BF152)),  2)</f>
        <v>0</v>
      </c>
      <c r="G36" s="38"/>
      <c r="H36" s="38"/>
      <c r="I36" s="164">
        <v>0.12</v>
      </c>
      <c r="J36" s="163">
        <f>ROUND(((SUM(BF124:BF152))*I36),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ROUND((SUM(BG124:BG152)),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ROUND((SUM(BH124:BH152)),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ROUND((SUM(BI124:BI152)),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3243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3244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02 - Kamerový systém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24. 4. 2025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Litvínov</v>
      </c>
      <c r="G93" s="40"/>
      <c r="H93" s="40"/>
      <c r="I93" s="32" t="s">
        <v>32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122</v>
      </c>
      <c r="D96" s="185"/>
      <c r="E96" s="185"/>
      <c r="F96" s="185"/>
      <c r="G96" s="185"/>
      <c r="H96" s="185"/>
      <c r="I96" s="185"/>
      <c r="J96" s="186" t="s">
        <v>123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124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125</v>
      </c>
    </row>
    <row r="99" s="9" customFormat="1" ht="24.96" customHeight="1">
      <c r="A99" s="9"/>
      <c r="B99" s="188"/>
      <c r="C99" s="189"/>
      <c r="D99" s="190" t="s">
        <v>3246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3247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3248</v>
      </c>
      <c r="E101" s="191"/>
      <c r="F101" s="191"/>
      <c r="G101" s="191"/>
      <c r="H101" s="191"/>
      <c r="I101" s="191"/>
      <c r="J101" s="192">
        <f>J138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8"/>
      <c r="C102" s="189"/>
      <c r="D102" s="190" t="s">
        <v>2462</v>
      </c>
      <c r="E102" s="191"/>
      <c r="F102" s="191"/>
      <c r="G102" s="191"/>
      <c r="H102" s="191"/>
      <c r="I102" s="191"/>
      <c r="J102" s="192">
        <f>J143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156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Adaptace MěÚ Litvínov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119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3243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3244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02 - Kamerový systém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 xml:space="preserve"> </v>
      </c>
      <c r="G118" s="40"/>
      <c r="H118" s="40"/>
      <c r="I118" s="32" t="s">
        <v>22</v>
      </c>
      <c r="J118" s="79" t="str">
        <f>IF(J14="","",J14)</f>
        <v>24. 4. 2025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>Město Litvínov</v>
      </c>
      <c r="G120" s="40"/>
      <c r="H120" s="40"/>
      <c r="I120" s="32" t="s">
        <v>32</v>
      </c>
      <c r="J120" s="36" t="str">
        <f>E23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IF(E20="","",E20)</f>
        <v>Vyplň údaj</v>
      </c>
      <c r="G121" s="40"/>
      <c r="H121" s="40"/>
      <c r="I121" s="32" t="s">
        <v>34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157</v>
      </c>
      <c r="D123" s="202" t="s">
        <v>61</v>
      </c>
      <c r="E123" s="202" t="s">
        <v>57</v>
      </c>
      <c r="F123" s="202" t="s">
        <v>58</v>
      </c>
      <c r="G123" s="202" t="s">
        <v>158</v>
      </c>
      <c r="H123" s="202" t="s">
        <v>159</v>
      </c>
      <c r="I123" s="202" t="s">
        <v>160</v>
      </c>
      <c r="J123" s="202" t="s">
        <v>123</v>
      </c>
      <c r="K123" s="203" t="s">
        <v>161</v>
      </c>
      <c r="L123" s="204"/>
      <c r="M123" s="100" t="s">
        <v>1</v>
      </c>
      <c r="N123" s="101" t="s">
        <v>40</v>
      </c>
      <c r="O123" s="101" t="s">
        <v>162</v>
      </c>
      <c r="P123" s="101" t="s">
        <v>163</v>
      </c>
      <c r="Q123" s="101" t="s">
        <v>164</v>
      </c>
      <c r="R123" s="101" t="s">
        <v>165</v>
      </c>
      <c r="S123" s="101" t="s">
        <v>166</v>
      </c>
      <c r="T123" s="102" t="s">
        <v>167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168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P125+P138+P143</f>
        <v>0</v>
      </c>
      <c r="Q124" s="104"/>
      <c r="R124" s="207">
        <f>R125+R138+R143</f>
        <v>0</v>
      </c>
      <c r="S124" s="104"/>
      <c r="T124" s="208">
        <f>T125+T138+T143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125</v>
      </c>
      <c r="BK124" s="209">
        <f>BK125+BK138+BK143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772</v>
      </c>
      <c r="F125" s="213" t="s">
        <v>3249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</f>
        <v>0</v>
      </c>
      <c r="Q125" s="218"/>
      <c r="R125" s="219">
        <f>R126</f>
        <v>0</v>
      </c>
      <c r="S125" s="218"/>
      <c r="T125" s="220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86</v>
      </c>
      <c r="AT125" s="222" t="s">
        <v>75</v>
      </c>
      <c r="AU125" s="222" t="s">
        <v>76</v>
      </c>
      <c r="AY125" s="221" t="s">
        <v>171</v>
      </c>
      <c r="BK125" s="223">
        <f>BK126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3250</v>
      </c>
      <c r="F126" s="224" t="s">
        <v>3251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SUM(P127:P137)</f>
        <v>0</v>
      </c>
      <c r="Q126" s="218"/>
      <c r="R126" s="219">
        <f>SUM(R127:R137)</f>
        <v>0</v>
      </c>
      <c r="S126" s="218"/>
      <c r="T126" s="220">
        <f>SUM(T127:T137)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86</v>
      </c>
      <c r="AT126" s="222" t="s">
        <v>75</v>
      </c>
      <c r="AU126" s="222" t="s">
        <v>84</v>
      </c>
      <c r="AY126" s="221" t="s">
        <v>171</v>
      </c>
      <c r="BK126" s="223">
        <f>SUM(BK127:BK137)</f>
        <v>0</v>
      </c>
    </row>
    <row r="127" s="2" customFormat="1" ht="16.5" customHeight="1">
      <c r="A127" s="38"/>
      <c r="B127" s="39"/>
      <c r="C127" s="226" t="s">
        <v>84</v>
      </c>
      <c r="D127" s="226" t="s">
        <v>173</v>
      </c>
      <c r="E127" s="227" t="s">
        <v>3299</v>
      </c>
      <c r="F127" s="228" t="s">
        <v>3300</v>
      </c>
      <c r="G127" s="229" t="s">
        <v>536</v>
      </c>
      <c r="H127" s="230">
        <v>6</v>
      </c>
      <c r="I127" s="231"/>
      <c r="J127" s="232">
        <f>ROUND(I127*H127,2)</f>
        <v>0</v>
      </c>
      <c r="K127" s="228" t="s">
        <v>177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227</v>
      </c>
      <c r="AT127" s="237" t="s">
        <v>173</v>
      </c>
      <c r="AU127" s="237" t="s">
        <v>86</v>
      </c>
      <c r="AY127" s="17" t="s">
        <v>171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84</v>
      </c>
      <c r="BK127" s="238">
        <f>ROUND(I127*H127,2)</f>
        <v>0</v>
      </c>
      <c r="BL127" s="17" t="s">
        <v>227</v>
      </c>
      <c r="BM127" s="237" t="s">
        <v>86</v>
      </c>
    </row>
    <row r="128" s="2" customFormat="1">
      <c r="A128" s="38"/>
      <c r="B128" s="39"/>
      <c r="C128" s="40"/>
      <c r="D128" s="239" t="s">
        <v>179</v>
      </c>
      <c r="E128" s="40"/>
      <c r="F128" s="240" t="s">
        <v>3301</v>
      </c>
      <c r="G128" s="40"/>
      <c r="H128" s="40"/>
      <c r="I128" s="241"/>
      <c r="J128" s="40"/>
      <c r="K128" s="40"/>
      <c r="L128" s="44"/>
      <c r="M128" s="242"/>
      <c r="N128" s="24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179</v>
      </c>
      <c r="AU128" s="17" t="s">
        <v>86</v>
      </c>
    </row>
    <row r="129" s="2" customFormat="1" ht="16.5" customHeight="1">
      <c r="A129" s="38"/>
      <c r="B129" s="39"/>
      <c r="C129" s="267" t="s">
        <v>86</v>
      </c>
      <c r="D129" s="267" t="s">
        <v>304</v>
      </c>
      <c r="E129" s="268" t="s">
        <v>3302</v>
      </c>
      <c r="F129" s="269" t="s">
        <v>3303</v>
      </c>
      <c r="G129" s="270" t="s">
        <v>536</v>
      </c>
      <c r="H129" s="271">
        <v>6</v>
      </c>
      <c r="I129" s="272"/>
      <c r="J129" s="273">
        <f>ROUND(I129*H129,2)</f>
        <v>0</v>
      </c>
      <c r="K129" s="269" t="s">
        <v>177</v>
      </c>
      <c r="L129" s="274"/>
      <c r="M129" s="275" t="s">
        <v>1</v>
      </c>
      <c r="N129" s="276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271</v>
      </c>
      <c r="AT129" s="237" t="s">
        <v>304</v>
      </c>
      <c r="AU129" s="237" t="s">
        <v>86</v>
      </c>
      <c r="AY129" s="17" t="s">
        <v>171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84</v>
      </c>
      <c r="BK129" s="238">
        <f>ROUND(I129*H129,2)</f>
        <v>0</v>
      </c>
      <c r="BL129" s="17" t="s">
        <v>227</v>
      </c>
      <c r="BM129" s="237" t="s">
        <v>178</v>
      </c>
    </row>
    <row r="130" s="2" customFormat="1" ht="16.5" customHeight="1">
      <c r="A130" s="38"/>
      <c r="B130" s="39"/>
      <c r="C130" s="267" t="s">
        <v>190</v>
      </c>
      <c r="D130" s="267" t="s">
        <v>304</v>
      </c>
      <c r="E130" s="268" t="s">
        <v>3304</v>
      </c>
      <c r="F130" s="269" t="s">
        <v>3305</v>
      </c>
      <c r="G130" s="270" t="s">
        <v>536</v>
      </c>
      <c r="H130" s="271">
        <v>6</v>
      </c>
      <c r="I130" s="272"/>
      <c r="J130" s="273">
        <f>ROUND(I130*H130,2)</f>
        <v>0</v>
      </c>
      <c r="K130" s="269" t="s">
        <v>177</v>
      </c>
      <c r="L130" s="274"/>
      <c r="M130" s="275" t="s">
        <v>1</v>
      </c>
      <c r="N130" s="276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271</v>
      </c>
      <c r="AT130" s="237" t="s">
        <v>304</v>
      </c>
      <c r="AU130" s="237" t="s">
        <v>86</v>
      </c>
      <c r="AY130" s="17" t="s">
        <v>171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84</v>
      </c>
      <c r="BK130" s="238">
        <f>ROUND(I130*H130,2)</f>
        <v>0</v>
      </c>
      <c r="BL130" s="17" t="s">
        <v>227</v>
      </c>
      <c r="BM130" s="237" t="s">
        <v>193</v>
      </c>
    </row>
    <row r="131" s="2" customFormat="1" ht="24.15" customHeight="1">
      <c r="A131" s="38"/>
      <c r="B131" s="39"/>
      <c r="C131" s="226" t="s">
        <v>178</v>
      </c>
      <c r="D131" s="226" t="s">
        <v>173</v>
      </c>
      <c r="E131" s="227" t="s">
        <v>3262</v>
      </c>
      <c r="F131" s="228" t="s">
        <v>3263</v>
      </c>
      <c r="G131" s="229" t="s">
        <v>536</v>
      </c>
      <c r="H131" s="230">
        <v>12</v>
      </c>
      <c r="I131" s="231"/>
      <c r="J131" s="232">
        <f>ROUND(I131*H131,2)</f>
        <v>0</v>
      </c>
      <c r="K131" s="228" t="s">
        <v>177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227</v>
      </c>
      <c r="AT131" s="237" t="s">
        <v>173</v>
      </c>
      <c r="AU131" s="237" t="s">
        <v>86</v>
      </c>
      <c r="AY131" s="17" t="s">
        <v>171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84</v>
      </c>
      <c r="BK131" s="238">
        <f>ROUND(I131*H131,2)</f>
        <v>0</v>
      </c>
      <c r="BL131" s="17" t="s">
        <v>227</v>
      </c>
      <c r="BM131" s="237" t="s">
        <v>205</v>
      </c>
    </row>
    <row r="132" s="2" customFormat="1">
      <c r="A132" s="38"/>
      <c r="B132" s="39"/>
      <c r="C132" s="40"/>
      <c r="D132" s="239" t="s">
        <v>179</v>
      </c>
      <c r="E132" s="40"/>
      <c r="F132" s="240" t="s">
        <v>3264</v>
      </c>
      <c r="G132" s="40"/>
      <c r="H132" s="40"/>
      <c r="I132" s="241"/>
      <c r="J132" s="40"/>
      <c r="K132" s="40"/>
      <c r="L132" s="44"/>
      <c r="M132" s="242"/>
      <c r="N132" s="243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179</v>
      </c>
      <c r="AU132" s="17" t="s">
        <v>86</v>
      </c>
    </row>
    <row r="133" s="2" customFormat="1" ht="24.15" customHeight="1">
      <c r="A133" s="38"/>
      <c r="B133" s="39"/>
      <c r="C133" s="267" t="s">
        <v>202</v>
      </c>
      <c r="D133" s="267" t="s">
        <v>304</v>
      </c>
      <c r="E133" s="268" t="s">
        <v>3265</v>
      </c>
      <c r="F133" s="269" t="s">
        <v>3266</v>
      </c>
      <c r="G133" s="270" t="s">
        <v>536</v>
      </c>
      <c r="H133" s="271">
        <v>6</v>
      </c>
      <c r="I133" s="272"/>
      <c r="J133" s="273">
        <f>ROUND(I133*H133,2)</f>
        <v>0</v>
      </c>
      <c r="K133" s="269" t="s">
        <v>177</v>
      </c>
      <c r="L133" s="274"/>
      <c r="M133" s="275" t="s">
        <v>1</v>
      </c>
      <c r="N133" s="276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271</v>
      </c>
      <c r="AT133" s="237" t="s">
        <v>304</v>
      </c>
      <c r="AU133" s="237" t="s">
        <v>86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84</v>
      </c>
      <c r="BK133" s="238">
        <f>ROUND(I133*H133,2)</f>
        <v>0</v>
      </c>
      <c r="BL133" s="17" t="s">
        <v>227</v>
      </c>
      <c r="BM133" s="237" t="s">
        <v>212</v>
      </c>
    </row>
    <row r="134" s="2" customFormat="1" ht="24.15" customHeight="1">
      <c r="A134" s="38"/>
      <c r="B134" s="39"/>
      <c r="C134" s="267" t="s">
        <v>193</v>
      </c>
      <c r="D134" s="267" t="s">
        <v>304</v>
      </c>
      <c r="E134" s="268" t="s">
        <v>3267</v>
      </c>
      <c r="F134" s="269" t="s">
        <v>3268</v>
      </c>
      <c r="G134" s="270" t="s">
        <v>536</v>
      </c>
      <c r="H134" s="271">
        <v>6</v>
      </c>
      <c r="I134" s="272"/>
      <c r="J134" s="273">
        <f>ROUND(I134*H134,2)</f>
        <v>0</v>
      </c>
      <c r="K134" s="269" t="s">
        <v>177</v>
      </c>
      <c r="L134" s="274"/>
      <c r="M134" s="275" t="s">
        <v>1</v>
      </c>
      <c r="N134" s="276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271</v>
      </c>
      <c r="AT134" s="237" t="s">
        <v>304</v>
      </c>
      <c r="AU134" s="237" t="s">
        <v>86</v>
      </c>
      <c r="AY134" s="17" t="s">
        <v>171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84</v>
      </c>
      <c r="BK134" s="238">
        <f>ROUND(I134*H134,2)</f>
        <v>0</v>
      </c>
      <c r="BL134" s="17" t="s">
        <v>227</v>
      </c>
      <c r="BM134" s="237" t="s">
        <v>8</v>
      </c>
    </row>
    <row r="135" s="2" customFormat="1" ht="24.15" customHeight="1">
      <c r="A135" s="38"/>
      <c r="B135" s="39"/>
      <c r="C135" s="226" t="s">
        <v>214</v>
      </c>
      <c r="D135" s="226" t="s">
        <v>173</v>
      </c>
      <c r="E135" s="227" t="s">
        <v>3279</v>
      </c>
      <c r="F135" s="228" t="s">
        <v>3280</v>
      </c>
      <c r="G135" s="229" t="s">
        <v>486</v>
      </c>
      <c r="H135" s="230">
        <v>200</v>
      </c>
      <c r="I135" s="231"/>
      <c r="J135" s="232">
        <f>ROUND(I135*H135,2)</f>
        <v>0</v>
      </c>
      <c r="K135" s="228" t="s">
        <v>177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227</v>
      </c>
      <c r="AT135" s="237" t="s">
        <v>173</v>
      </c>
      <c r="AU135" s="237" t="s">
        <v>86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84</v>
      </c>
      <c r="BK135" s="238">
        <f>ROUND(I135*H135,2)</f>
        <v>0</v>
      </c>
      <c r="BL135" s="17" t="s">
        <v>227</v>
      </c>
      <c r="BM135" s="237" t="s">
        <v>221</v>
      </c>
    </row>
    <row r="136" s="2" customFormat="1">
      <c r="A136" s="38"/>
      <c r="B136" s="39"/>
      <c r="C136" s="40"/>
      <c r="D136" s="239" t="s">
        <v>179</v>
      </c>
      <c r="E136" s="40"/>
      <c r="F136" s="240" t="s">
        <v>3281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179</v>
      </c>
      <c r="AU136" s="17" t="s">
        <v>86</v>
      </c>
    </row>
    <row r="137" s="2" customFormat="1" ht="33" customHeight="1">
      <c r="A137" s="38"/>
      <c r="B137" s="39"/>
      <c r="C137" s="267" t="s">
        <v>205</v>
      </c>
      <c r="D137" s="267" t="s">
        <v>304</v>
      </c>
      <c r="E137" s="268" t="s">
        <v>3282</v>
      </c>
      <c r="F137" s="269" t="s">
        <v>3283</v>
      </c>
      <c r="G137" s="270" t="s">
        <v>486</v>
      </c>
      <c r="H137" s="271">
        <v>200</v>
      </c>
      <c r="I137" s="272"/>
      <c r="J137" s="273">
        <f>ROUND(I137*H137,2)</f>
        <v>0</v>
      </c>
      <c r="K137" s="269" t="s">
        <v>177</v>
      </c>
      <c r="L137" s="274"/>
      <c r="M137" s="275" t="s">
        <v>1</v>
      </c>
      <c r="N137" s="276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271</v>
      </c>
      <c r="AT137" s="237" t="s">
        <v>304</v>
      </c>
      <c r="AU137" s="237" t="s">
        <v>86</v>
      </c>
      <c r="AY137" s="17" t="s">
        <v>171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84</v>
      </c>
      <c r="BK137" s="238">
        <f>ROUND(I137*H137,2)</f>
        <v>0</v>
      </c>
      <c r="BL137" s="17" t="s">
        <v>227</v>
      </c>
      <c r="BM137" s="237" t="s">
        <v>227</v>
      </c>
    </row>
    <row r="138" s="12" customFormat="1" ht="25.92" customHeight="1">
      <c r="A138" s="12"/>
      <c r="B138" s="210"/>
      <c r="C138" s="211"/>
      <c r="D138" s="212" t="s">
        <v>75</v>
      </c>
      <c r="E138" s="213" t="s">
        <v>3287</v>
      </c>
      <c r="F138" s="213" t="s">
        <v>3288</v>
      </c>
      <c r="G138" s="211"/>
      <c r="H138" s="211"/>
      <c r="I138" s="214"/>
      <c r="J138" s="215">
        <f>BK138</f>
        <v>0</v>
      </c>
      <c r="K138" s="211"/>
      <c r="L138" s="216"/>
      <c r="M138" s="217"/>
      <c r="N138" s="218"/>
      <c r="O138" s="218"/>
      <c r="P138" s="219">
        <f>SUM(P139:P142)</f>
        <v>0</v>
      </c>
      <c r="Q138" s="218"/>
      <c r="R138" s="219">
        <f>SUM(R139:R142)</f>
        <v>0</v>
      </c>
      <c r="S138" s="218"/>
      <c r="T138" s="220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178</v>
      </c>
      <c r="AT138" s="222" t="s">
        <v>75</v>
      </c>
      <c r="AU138" s="222" t="s">
        <v>76</v>
      </c>
      <c r="AY138" s="221" t="s">
        <v>171</v>
      </c>
      <c r="BK138" s="223">
        <f>SUM(BK139:BK142)</f>
        <v>0</v>
      </c>
    </row>
    <row r="139" s="2" customFormat="1" ht="37.8" customHeight="1">
      <c r="A139" s="38"/>
      <c r="B139" s="39"/>
      <c r="C139" s="226" t="s">
        <v>224</v>
      </c>
      <c r="D139" s="226" t="s">
        <v>173</v>
      </c>
      <c r="E139" s="227" t="s">
        <v>3289</v>
      </c>
      <c r="F139" s="228" t="s">
        <v>3290</v>
      </c>
      <c r="G139" s="229" t="s">
        <v>3291</v>
      </c>
      <c r="H139" s="230">
        <v>37</v>
      </c>
      <c r="I139" s="231"/>
      <c r="J139" s="232">
        <f>ROUND(I139*H139,2)</f>
        <v>0</v>
      </c>
      <c r="K139" s="228" t="s">
        <v>177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3292</v>
      </c>
      <c r="AT139" s="237" t="s">
        <v>173</v>
      </c>
      <c r="AU139" s="237" t="s">
        <v>84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84</v>
      </c>
      <c r="BK139" s="238">
        <f>ROUND(I139*H139,2)</f>
        <v>0</v>
      </c>
      <c r="BL139" s="17" t="s">
        <v>3292</v>
      </c>
      <c r="BM139" s="237" t="s">
        <v>232</v>
      </c>
    </row>
    <row r="140" s="2" customFormat="1">
      <c r="A140" s="38"/>
      <c r="B140" s="39"/>
      <c r="C140" s="40"/>
      <c r="D140" s="239" t="s">
        <v>179</v>
      </c>
      <c r="E140" s="40"/>
      <c r="F140" s="240" t="s">
        <v>3293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179</v>
      </c>
      <c r="AU140" s="17" t="s">
        <v>84</v>
      </c>
    </row>
    <row r="141" s="2" customFormat="1" ht="37.8" customHeight="1">
      <c r="A141" s="38"/>
      <c r="B141" s="39"/>
      <c r="C141" s="226" t="s">
        <v>212</v>
      </c>
      <c r="D141" s="226" t="s">
        <v>173</v>
      </c>
      <c r="E141" s="227" t="s">
        <v>3294</v>
      </c>
      <c r="F141" s="228" t="s">
        <v>3295</v>
      </c>
      <c r="G141" s="229" t="s">
        <v>3291</v>
      </c>
      <c r="H141" s="230">
        <v>24</v>
      </c>
      <c r="I141" s="231"/>
      <c r="J141" s="232">
        <f>ROUND(I141*H141,2)</f>
        <v>0</v>
      </c>
      <c r="K141" s="228" t="s">
        <v>177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3292</v>
      </c>
      <c r="AT141" s="237" t="s">
        <v>173</v>
      </c>
      <c r="AU141" s="237" t="s">
        <v>84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84</v>
      </c>
      <c r="BK141" s="238">
        <f>ROUND(I141*H141,2)</f>
        <v>0</v>
      </c>
      <c r="BL141" s="17" t="s">
        <v>3292</v>
      </c>
      <c r="BM141" s="237" t="s">
        <v>237</v>
      </c>
    </row>
    <row r="142" s="2" customFormat="1">
      <c r="A142" s="38"/>
      <c r="B142" s="39"/>
      <c r="C142" s="40"/>
      <c r="D142" s="239" t="s">
        <v>179</v>
      </c>
      <c r="E142" s="40"/>
      <c r="F142" s="240" t="s">
        <v>3296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179</v>
      </c>
      <c r="AU142" s="17" t="s">
        <v>84</v>
      </c>
    </row>
    <row r="143" s="12" customFormat="1" ht="25.92" customHeight="1">
      <c r="A143" s="12"/>
      <c r="B143" s="210"/>
      <c r="C143" s="211"/>
      <c r="D143" s="212" t="s">
        <v>75</v>
      </c>
      <c r="E143" s="213" t="s">
        <v>1957</v>
      </c>
      <c r="F143" s="213" t="s">
        <v>2635</v>
      </c>
      <c r="G143" s="211"/>
      <c r="H143" s="211"/>
      <c r="I143" s="214"/>
      <c r="J143" s="215">
        <f>BK143</f>
        <v>0</v>
      </c>
      <c r="K143" s="211"/>
      <c r="L143" s="216"/>
      <c r="M143" s="217"/>
      <c r="N143" s="218"/>
      <c r="O143" s="218"/>
      <c r="P143" s="219">
        <f>SUM(P144:P152)</f>
        <v>0</v>
      </c>
      <c r="Q143" s="218"/>
      <c r="R143" s="219">
        <f>SUM(R144:R152)</f>
        <v>0</v>
      </c>
      <c r="S143" s="218"/>
      <c r="T143" s="220">
        <f>SUM(T144:T152)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1" t="s">
        <v>202</v>
      </c>
      <c r="AT143" s="222" t="s">
        <v>75</v>
      </c>
      <c r="AU143" s="222" t="s">
        <v>76</v>
      </c>
      <c r="AY143" s="221" t="s">
        <v>171</v>
      </c>
      <c r="BK143" s="223">
        <f>SUM(BK144:BK152)</f>
        <v>0</v>
      </c>
    </row>
    <row r="144" s="2" customFormat="1" ht="16.5" customHeight="1">
      <c r="A144" s="38"/>
      <c r="B144" s="39"/>
      <c r="C144" s="226" t="s">
        <v>234</v>
      </c>
      <c r="D144" s="226" t="s">
        <v>173</v>
      </c>
      <c r="E144" s="227" t="s">
        <v>3225</v>
      </c>
      <c r="F144" s="228" t="s">
        <v>3226</v>
      </c>
      <c r="G144" s="229" t="s">
        <v>269</v>
      </c>
      <c r="H144" s="230">
        <v>1</v>
      </c>
      <c r="I144" s="231"/>
      <c r="J144" s="232">
        <f>ROUND(I144*H144,2)</f>
        <v>0</v>
      </c>
      <c r="K144" s="228" t="s">
        <v>177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178</v>
      </c>
      <c r="AT144" s="237" t="s">
        <v>173</v>
      </c>
      <c r="AU144" s="237" t="s">
        <v>84</v>
      </c>
      <c r="AY144" s="17" t="s">
        <v>171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84</v>
      </c>
      <c r="BK144" s="238">
        <f>ROUND(I144*H144,2)</f>
        <v>0</v>
      </c>
      <c r="BL144" s="17" t="s">
        <v>178</v>
      </c>
      <c r="BM144" s="237" t="s">
        <v>242</v>
      </c>
    </row>
    <row r="145" s="2" customFormat="1">
      <c r="A145" s="38"/>
      <c r="B145" s="39"/>
      <c r="C145" s="40"/>
      <c r="D145" s="239" t="s">
        <v>179</v>
      </c>
      <c r="E145" s="40"/>
      <c r="F145" s="240" t="s">
        <v>3227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179</v>
      </c>
      <c r="AU145" s="17" t="s">
        <v>84</v>
      </c>
    </row>
    <row r="146" s="2" customFormat="1" ht="16.5" customHeight="1">
      <c r="A146" s="38"/>
      <c r="B146" s="39"/>
      <c r="C146" s="267" t="s">
        <v>8</v>
      </c>
      <c r="D146" s="267" t="s">
        <v>304</v>
      </c>
      <c r="E146" s="268" t="s">
        <v>3223</v>
      </c>
      <c r="F146" s="269" t="s">
        <v>3224</v>
      </c>
      <c r="G146" s="270" t="s">
        <v>998</v>
      </c>
      <c r="H146" s="298"/>
      <c r="I146" s="272"/>
      <c r="J146" s="273">
        <f>ROUND(I146*H146,2)</f>
        <v>0</v>
      </c>
      <c r="K146" s="269" t="s">
        <v>1</v>
      </c>
      <c r="L146" s="274"/>
      <c r="M146" s="275" t="s">
        <v>1</v>
      </c>
      <c r="N146" s="276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205</v>
      </c>
      <c r="AT146" s="237" t="s">
        <v>304</v>
      </c>
      <c r="AU146" s="237" t="s">
        <v>84</v>
      </c>
      <c r="AY146" s="17" t="s">
        <v>171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84</v>
      </c>
      <c r="BK146" s="238">
        <f>ROUND(I146*H146,2)</f>
        <v>0</v>
      </c>
      <c r="BL146" s="17" t="s">
        <v>178</v>
      </c>
      <c r="BM146" s="237" t="s">
        <v>248</v>
      </c>
    </row>
    <row r="147" s="2" customFormat="1" ht="16.5" customHeight="1">
      <c r="A147" s="38"/>
      <c r="B147" s="39"/>
      <c r="C147" s="226" t="s">
        <v>245</v>
      </c>
      <c r="D147" s="226" t="s">
        <v>173</v>
      </c>
      <c r="E147" s="227" t="s">
        <v>3228</v>
      </c>
      <c r="F147" s="228" t="s">
        <v>3229</v>
      </c>
      <c r="G147" s="229" t="s">
        <v>998</v>
      </c>
      <c r="H147" s="278"/>
      <c r="I147" s="231"/>
      <c r="J147" s="232">
        <f>ROUND(I147*H147,2)</f>
        <v>0</v>
      </c>
      <c r="K147" s="228" t="s">
        <v>177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178</v>
      </c>
      <c r="AT147" s="237" t="s">
        <v>173</v>
      </c>
      <c r="AU147" s="237" t="s">
        <v>84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84</v>
      </c>
      <c r="BK147" s="238">
        <f>ROUND(I147*H147,2)</f>
        <v>0</v>
      </c>
      <c r="BL147" s="17" t="s">
        <v>178</v>
      </c>
      <c r="BM147" s="237" t="s">
        <v>253</v>
      </c>
    </row>
    <row r="148" s="2" customFormat="1">
      <c r="A148" s="38"/>
      <c r="B148" s="39"/>
      <c r="C148" s="40"/>
      <c r="D148" s="239" t="s">
        <v>179</v>
      </c>
      <c r="E148" s="40"/>
      <c r="F148" s="240" t="s">
        <v>3230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179</v>
      </c>
      <c r="AU148" s="17" t="s">
        <v>84</v>
      </c>
    </row>
    <row r="149" s="2" customFormat="1" ht="21.75" customHeight="1">
      <c r="A149" s="38"/>
      <c r="B149" s="39"/>
      <c r="C149" s="226" t="s">
        <v>221</v>
      </c>
      <c r="D149" s="226" t="s">
        <v>173</v>
      </c>
      <c r="E149" s="227" t="s">
        <v>3231</v>
      </c>
      <c r="F149" s="228" t="s">
        <v>3232</v>
      </c>
      <c r="G149" s="229" t="s">
        <v>998</v>
      </c>
      <c r="H149" s="278"/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178</v>
      </c>
      <c r="AT149" s="237" t="s">
        <v>173</v>
      </c>
      <c r="AU149" s="237" t="s">
        <v>84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178</v>
      </c>
      <c r="BM149" s="237" t="s">
        <v>259</v>
      </c>
    </row>
    <row r="150" s="2" customFormat="1" ht="16.5" customHeight="1">
      <c r="A150" s="38"/>
      <c r="B150" s="39"/>
      <c r="C150" s="226" t="s">
        <v>256</v>
      </c>
      <c r="D150" s="226" t="s">
        <v>173</v>
      </c>
      <c r="E150" s="227" t="s">
        <v>3234</v>
      </c>
      <c r="F150" s="228" t="s">
        <v>3235</v>
      </c>
      <c r="G150" s="229" t="s">
        <v>998</v>
      </c>
      <c r="H150" s="278"/>
      <c r="I150" s="231"/>
      <c r="J150" s="232">
        <f>ROUND(I150*H150,2)</f>
        <v>0</v>
      </c>
      <c r="K150" s="228" t="s">
        <v>177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178</v>
      </c>
      <c r="AT150" s="237" t="s">
        <v>173</v>
      </c>
      <c r="AU150" s="237" t="s">
        <v>84</v>
      </c>
      <c r="AY150" s="17" t="s">
        <v>171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84</v>
      </c>
      <c r="BK150" s="238">
        <f>ROUND(I150*H150,2)</f>
        <v>0</v>
      </c>
      <c r="BL150" s="17" t="s">
        <v>178</v>
      </c>
      <c r="BM150" s="237" t="s">
        <v>263</v>
      </c>
    </row>
    <row r="151" s="2" customFormat="1">
      <c r="A151" s="38"/>
      <c r="B151" s="39"/>
      <c r="C151" s="40"/>
      <c r="D151" s="239" t="s">
        <v>179</v>
      </c>
      <c r="E151" s="40"/>
      <c r="F151" s="240" t="s">
        <v>3236</v>
      </c>
      <c r="G151" s="40"/>
      <c r="H151" s="40"/>
      <c r="I151" s="241"/>
      <c r="J151" s="40"/>
      <c r="K151" s="40"/>
      <c r="L151" s="44"/>
      <c r="M151" s="242"/>
      <c r="N151" s="243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179</v>
      </c>
      <c r="AU151" s="17" t="s">
        <v>84</v>
      </c>
    </row>
    <row r="152" s="2" customFormat="1" ht="24.15" customHeight="1">
      <c r="A152" s="38"/>
      <c r="B152" s="39"/>
      <c r="C152" s="226" t="s">
        <v>227</v>
      </c>
      <c r="D152" s="226" t="s">
        <v>173</v>
      </c>
      <c r="E152" s="227" t="s">
        <v>3241</v>
      </c>
      <c r="F152" s="228" t="s">
        <v>3297</v>
      </c>
      <c r="G152" s="229" t="s">
        <v>269</v>
      </c>
      <c r="H152" s="230">
        <v>1</v>
      </c>
      <c r="I152" s="231"/>
      <c r="J152" s="232">
        <f>ROUND(I152*H152,2)</f>
        <v>0</v>
      </c>
      <c r="K152" s="228" t="s">
        <v>1</v>
      </c>
      <c r="L152" s="44"/>
      <c r="M152" s="293" t="s">
        <v>1</v>
      </c>
      <c r="N152" s="294" t="s">
        <v>41</v>
      </c>
      <c r="O152" s="291"/>
      <c r="P152" s="295">
        <f>O152*H152</f>
        <v>0</v>
      </c>
      <c r="Q152" s="295">
        <v>0</v>
      </c>
      <c r="R152" s="295">
        <f>Q152*H152</f>
        <v>0</v>
      </c>
      <c r="S152" s="295">
        <v>0</v>
      </c>
      <c r="T152" s="29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178</v>
      </c>
      <c r="AT152" s="237" t="s">
        <v>173</v>
      </c>
      <c r="AU152" s="237" t="s">
        <v>84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84</v>
      </c>
      <c r="BK152" s="238">
        <f>ROUND(I152*H152,2)</f>
        <v>0</v>
      </c>
      <c r="BL152" s="17" t="s">
        <v>178</v>
      </c>
      <c r="BM152" s="237" t="s">
        <v>271</v>
      </c>
    </row>
    <row r="153" s="2" customFormat="1" ht="6.96" customHeight="1">
      <c r="A153" s="38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44"/>
      <c r="M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sheetProtection sheet="1" autoFilter="0" formatColumns="0" formatRows="0" objects="1" scenarios="1" spinCount="100000" saltValue="VS2e16MN1WK4uFLrNS4w07ZelRH3rryBtG+Emncj/6KRj5+DM/zPu5MYbLcVm3gXPCKPMn9UzE5Bmv/HgLNiNQ==" hashValue="0OmKiPTBkWhXfvAp4J2unAbTxNUrHbe74OgiKDbPKFmct+agquTjhOyIcNdl+dmKvcEL635Z9vGxl5Hse4uHhQ==" algorithmName="SHA-512" password="CC35"/>
  <autoFilter ref="C123:K15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hyperlinks>
    <hyperlink ref="F128" r:id="rId1" display="https://podminky.urs.cz/item/CS_URS_2025_02/742230004"/>
    <hyperlink ref="F132" r:id="rId2" display="https://podminky.urs.cz/item/CS_URS_2025_02/742124005"/>
    <hyperlink ref="F136" r:id="rId3" display="https://podminky.urs.cz/item/CS_URS_2025_02/742124001"/>
    <hyperlink ref="F140" r:id="rId4" display="https://podminky.urs.cz/item/CS_URS_2025_02/HZS3222"/>
    <hyperlink ref="F142" r:id="rId5" display="https://podminky.urs.cz/item/CS_URS_2025_02/HZS2491"/>
    <hyperlink ref="F145" r:id="rId6" display="https://podminky.urs.cz/item/CS_URS_2025_02/013254000"/>
    <hyperlink ref="F148" r:id="rId7" display="https://podminky.urs.cz/item/CS_URS_2025_02/034002000"/>
    <hyperlink ref="F151" r:id="rId8" display="https://podminky.urs.cz/item/CS_URS_2025_02/07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118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Adaptace MěÚ Litvínov</v>
      </c>
      <c r="F7" s="150"/>
      <c r="G7" s="150"/>
      <c r="H7" s="150"/>
      <c r="L7" s="20"/>
    </row>
    <row r="8" s="1" customFormat="1" ht="12" customHeight="1">
      <c r="B8" s="20"/>
      <c r="D8" s="150" t="s">
        <v>119</v>
      </c>
      <c r="L8" s="20"/>
    </row>
    <row r="9" s="2" customFormat="1" ht="16.5" customHeight="1">
      <c r="A9" s="38"/>
      <c r="B9" s="44"/>
      <c r="C9" s="38"/>
      <c r="D9" s="38"/>
      <c r="E9" s="151" t="s">
        <v>3243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3244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3306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24. 4. 2025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>00266027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>Město Litvínov</v>
      </c>
      <c r="F17" s="38"/>
      <c r="G17" s="38"/>
      <c r="H17" s="38"/>
      <c r="I17" s="150" t="s">
        <v>28</v>
      </c>
      <c r="J17" s="141" t="str">
        <f>IF('Rekapitulace stavby'!AN11="","",'Rekapitulace stavby'!AN11)</f>
        <v>CZ00266027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30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28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32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28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28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ROUND((SUM(BE124:BE165)),  2)</f>
        <v>0</v>
      </c>
      <c r="G35" s="38"/>
      <c r="H35" s="38"/>
      <c r="I35" s="164">
        <v>0.20999999999999999</v>
      </c>
      <c r="J35" s="163">
        <f>ROUND(((SUM(BE124:BE165))*I35),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ROUND((SUM(BF124:BF165)),  2)</f>
        <v>0</v>
      </c>
      <c r="G36" s="38"/>
      <c r="H36" s="38"/>
      <c r="I36" s="164">
        <v>0.12</v>
      </c>
      <c r="J36" s="163">
        <f>ROUND(((SUM(BF124:BF165))*I36),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ROUND((SUM(BG124:BG165)),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ROUND((SUM(BH124:BH165)),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ROUND((SUM(BI124:BI165)),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Adaptace MěÚ Litvínov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119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3243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3244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03 - PZTS, EKV, LDP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24. 4. 2025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>Město Litvínov</v>
      </c>
      <c r="G93" s="40"/>
      <c r="H93" s="40"/>
      <c r="I93" s="32" t="s">
        <v>32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30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122</v>
      </c>
      <c r="D96" s="185"/>
      <c r="E96" s="185"/>
      <c r="F96" s="185"/>
      <c r="G96" s="185"/>
      <c r="H96" s="185"/>
      <c r="I96" s="185"/>
      <c r="J96" s="186" t="s">
        <v>123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124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125</v>
      </c>
    </row>
    <row r="99" s="9" customFormat="1" ht="24.96" customHeight="1">
      <c r="A99" s="9"/>
      <c r="B99" s="188"/>
      <c r="C99" s="189"/>
      <c r="D99" s="190" t="s">
        <v>3246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3247</v>
      </c>
      <c r="E100" s="196"/>
      <c r="F100" s="196"/>
      <c r="G100" s="196"/>
      <c r="H100" s="196"/>
      <c r="I100" s="196"/>
      <c r="J100" s="197">
        <f>J126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3248</v>
      </c>
      <c r="E101" s="191"/>
      <c r="F101" s="191"/>
      <c r="G101" s="191"/>
      <c r="H101" s="191"/>
      <c r="I101" s="191"/>
      <c r="J101" s="192">
        <f>J151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8"/>
      <c r="C102" s="189"/>
      <c r="D102" s="190" t="s">
        <v>2462</v>
      </c>
      <c r="E102" s="191"/>
      <c r="F102" s="191"/>
      <c r="G102" s="191"/>
      <c r="H102" s="191"/>
      <c r="I102" s="191"/>
      <c r="J102" s="192">
        <f>J156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156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Adaptace MěÚ Litvínov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119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3243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3244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03 - PZTS, EKV, LDP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 xml:space="preserve"> </v>
      </c>
      <c r="G118" s="40"/>
      <c r="H118" s="40"/>
      <c r="I118" s="32" t="s">
        <v>22</v>
      </c>
      <c r="J118" s="79" t="str">
        <f>IF(J14="","",J14)</f>
        <v>24. 4. 2025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>Město Litvínov</v>
      </c>
      <c r="G120" s="40"/>
      <c r="H120" s="40"/>
      <c r="I120" s="32" t="s">
        <v>32</v>
      </c>
      <c r="J120" s="36" t="str">
        <f>E23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IF(E20="","",E20)</f>
        <v>Vyplň údaj</v>
      </c>
      <c r="G121" s="40"/>
      <c r="H121" s="40"/>
      <c r="I121" s="32" t="s">
        <v>34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157</v>
      </c>
      <c r="D123" s="202" t="s">
        <v>61</v>
      </c>
      <c r="E123" s="202" t="s">
        <v>57</v>
      </c>
      <c r="F123" s="202" t="s">
        <v>58</v>
      </c>
      <c r="G123" s="202" t="s">
        <v>158</v>
      </c>
      <c r="H123" s="202" t="s">
        <v>159</v>
      </c>
      <c r="I123" s="202" t="s">
        <v>160</v>
      </c>
      <c r="J123" s="202" t="s">
        <v>123</v>
      </c>
      <c r="K123" s="203" t="s">
        <v>161</v>
      </c>
      <c r="L123" s="204"/>
      <c r="M123" s="100" t="s">
        <v>1</v>
      </c>
      <c r="N123" s="101" t="s">
        <v>40</v>
      </c>
      <c r="O123" s="101" t="s">
        <v>162</v>
      </c>
      <c r="P123" s="101" t="s">
        <v>163</v>
      </c>
      <c r="Q123" s="101" t="s">
        <v>164</v>
      </c>
      <c r="R123" s="101" t="s">
        <v>165</v>
      </c>
      <c r="S123" s="101" t="s">
        <v>166</v>
      </c>
      <c r="T123" s="102" t="s">
        <v>167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168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P125+P151+P156</f>
        <v>0</v>
      </c>
      <c r="Q124" s="104"/>
      <c r="R124" s="207">
        <f>R125+R151+R156</f>
        <v>0</v>
      </c>
      <c r="S124" s="104"/>
      <c r="T124" s="208">
        <f>T125+T151+T156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125</v>
      </c>
      <c r="BK124" s="209">
        <f>BK125+BK151+BK156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772</v>
      </c>
      <c r="F125" s="213" t="s">
        <v>3249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</f>
        <v>0</v>
      </c>
      <c r="Q125" s="218"/>
      <c r="R125" s="219">
        <f>R126</f>
        <v>0</v>
      </c>
      <c r="S125" s="218"/>
      <c r="T125" s="220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86</v>
      </c>
      <c r="AT125" s="222" t="s">
        <v>75</v>
      </c>
      <c r="AU125" s="222" t="s">
        <v>76</v>
      </c>
      <c r="AY125" s="221" t="s">
        <v>171</v>
      </c>
      <c r="BK125" s="223">
        <f>BK126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3250</v>
      </c>
      <c r="F126" s="224" t="s">
        <v>3251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SUM(P127:P150)</f>
        <v>0</v>
      </c>
      <c r="Q126" s="218"/>
      <c r="R126" s="219">
        <f>SUM(R127:R150)</f>
        <v>0</v>
      </c>
      <c r="S126" s="218"/>
      <c r="T126" s="220">
        <f>SUM(T127:T150)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86</v>
      </c>
      <c r="AT126" s="222" t="s">
        <v>75</v>
      </c>
      <c r="AU126" s="222" t="s">
        <v>84</v>
      </c>
      <c r="AY126" s="221" t="s">
        <v>171</v>
      </c>
      <c r="BK126" s="223">
        <f>SUM(BK127:BK150)</f>
        <v>0</v>
      </c>
    </row>
    <row r="127" s="2" customFormat="1" ht="24.15" customHeight="1">
      <c r="A127" s="38"/>
      <c r="B127" s="39"/>
      <c r="C127" s="226" t="s">
        <v>84</v>
      </c>
      <c r="D127" s="226" t="s">
        <v>173</v>
      </c>
      <c r="E127" s="227" t="s">
        <v>3307</v>
      </c>
      <c r="F127" s="228" t="s">
        <v>3308</v>
      </c>
      <c r="G127" s="229" t="s">
        <v>536</v>
      </c>
      <c r="H127" s="230">
        <v>8</v>
      </c>
      <c r="I127" s="231"/>
      <c r="J127" s="232">
        <f>ROUND(I127*H127,2)</f>
        <v>0</v>
      </c>
      <c r="K127" s="228" t="s">
        <v>177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227</v>
      </c>
      <c r="AT127" s="237" t="s">
        <v>173</v>
      </c>
      <c r="AU127" s="237" t="s">
        <v>86</v>
      </c>
      <c r="AY127" s="17" t="s">
        <v>171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84</v>
      </c>
      <c r="BK127" s="238">
        <f>ROUND(I127*H127,2)</f>
        <v>0</v>
      </c>
      <c r="BL127" s="17" t="s">
        <v>227</v>
      </c>
      <c r="BM127" s="237" t="s">
        <v>86</v>
      </c>
    </row>
    <row r="128" s="2" customFormat="1">
      <c r="A128" s="38"/>
      <c r="B128" s="39"/>
      <c r="C128" s="40"/>
      <c r="D128" s="239" t="s">
        <v>179</v>
      </c>
      <c r="E128" s="40"/>
      <c r="F128" s="240" t="s">
        <v>3309</v>
      </c>
      <c r="G128" s="40"/>
      <c r="H128" s="40"/>
      <c r="I128" s="241"/>
      <c r="J128" s="40"/>
      <c r="K128" s="40"/>
      <c r="L128" s="44"/>
      <c r="M128" s="242"/>
      <c r="N128" s="24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179</v>
      </c>
      <c r="AU128" s="17" t="s">
        <v>86</v>
      </c>
    </row>
    <row r="129" s="2" customFormat="1" ht="16.5" customHeight="1">
      <c r="A129" s="38"/>
      <c r="B129" s="39"/>
      <c r="C129" s="267" t="s">
        <v>86</v>
      </c>
      <c r="D129" s="267" t="s">
        <v>304</v>
      </c>
      <c r="E129" s="268" t="s">
        <v>3310</v>
      </c>
      <c r="F129" s="269" t="s">
        <v>3311</v>
      </c>
      <c r="G129" s="270" t="s">
        <v>536</v>
      </c>
      <c r="H129" s="271">
        <v>8</v>
      </c>
      <c r="I129" s="272"/>
      <c r="J129" s="273">
        <f>ROUND(I129*H129,2)</f>
        <v>0</v>
      </c>
      <c r="K129" s="269" t="s">
        <v>177</v>
      </c>
      <c r="L129" s="274"/>
      <c r="M129" s="275" t="s">
        <v>1</v>
      </c>
      <c r="N129" s="276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271</v>
      </c>
      <c r="AT129" s="237" t="s">
        <v>304</v>
      </c>
      <c r="AU129" s="237" t="s">
        <v>86</v>
      </c>
      <c r="AY129" s="17" t="s">
        <v>171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84</v>
      </c>
      <c r="BK129" s="238">
        <f>ROUND(I129*H129,2)</f>
        <v>0</v>
      </c>
      <c r="BL129" s="17" t="s">
        <v>227</v>
      </c>
      <c r="BM129" s="237" t="s">
        <v>178</v>
      </c>
    </row>
    <row r="130" s="2" customFormat="1" ht="16.5" customHeight="1">
      <c r="A130" s="38"/>
      <c r="B130" s="39"/>
      <c r="C130" s="226" t="s">
        <v>190</v>
      </c>
      <c r="D130" s="226" t="s">
        <v>173</v>
      </c>
      <c r="E130" s="227" t="s">
        <v>3312</v>
      </c>
      <c r="F130" s="228" t="s">
        <v>3313</v>
      </c>
      <c r="G130" s="229" t="s">
        <v>536</v>
      </c>
      <c r="H130" s="230">
        <v>5</v>
      </c>
      <c r="I130" s="231"/>
      <c r="J130" s="232">
        <f>ROUND(I130*H130,2)</f>
        <v>0</v>
      </c>
      <c r="K130" s="228" t="s">
        <v>177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227</v>
      </c>
      <c r="AT130" s="237" t="s">
        <v>173</v>
      </c>
      <c r="AU130" s="237" t="s">
        <v>86</v>
      </c>
      <c r="AY130" s="17" t="s">
        <v>171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84</v>
      </c>
      <c r="BK130" s="238">
        <f>ROUND(I130*H130,2)</f>
        <v>0</v>
      </c>
      <c r="BL130" s="17" t="s">
        <v>227</v>
      </c>
      <c r="BM130" s="237" t="s">
        <v>193</v>
      </c>
    </row>
    <row r="131" s="2" customFormat="1">
      <c r="A131" s="38"/>
      <c r="B131" s="39"/>
      <c r="C131" s="40"/>
      <c r="D131" s="239" t="s">
        <v>179</v>
      </c>
      <c r="E131" s="40"/>
      <c r="F131" s="240" t="s">
        <v>3314</v>
      </c>
      <c r="G131" s="40"/>
      <c r="H131" s="40"/>
      <c r="I131" s="241"/>
      <c r="J131" s="40"/>
      <c r="K131" s="40"/>
      <c r="L131" s="44"/>
      <c r="M131" s="242"/>
      <c r="N131" s="24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179</v>
      </c>
      <c r="AU131" s="17" t="s">
        <v>86</v>
      </c>
    </row>
    <row r="132" s="2" customFormat="1" ht="16.5" customHeight="1">
      <c r="A132" s="38"/>
      <c r="B132" s="39"/>
      <c r="C132" s="267" t="s">
        <v>178</v>
      </c>
      <c r="D132" s="267" t="s">
        <v>304</v>
      </c>
      <c r="E132" s="268" t="s">
        <v>3315</v>
      </c>
      <c r="F132" s="269" t="s">
        <v>3316</v>
      </c>
      <c r="G132" s="270" t="s">
        <v>536</v>
      </c>
      <c r="H132" s="271">
        <v>5</v>
      </c>
      <c r="I132" s="272"/>
      <c r="J132" s="273">
        <f>ROUND(I132*H132,2)</f>
        <v>0</v>
      </c>
      <c r="K132" s="269" t="s">
        <v>177</v>
      </c>
      <c r="L132" s="274"/>
      <c r="M132" s="275" t="s">
        <v>1</v>
      </c>
      <c r="N132" s="276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271</v>
      </c>
      <c r="AT132" s="237" t="s">
        <v>304</v>
      </c>
      <c r="AU132" s="237" t="s">
        <v>86</v>
      </c>
      <c r="AY132" s="17" t="s">
        <v>171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84</v>
      </c>
      <c r="BK132" s="238">
        <f>ROUND(I132*H132,2)</f>
        <v>0</v>
      </c>
      <c r="BL132" s="17" t="s">
        <v>227</v>
      </c>
      <c r="BM132" s="237" t="s">
        <v>205</v>
      </c>
    </row>
    <row r="133" s="2" customFormat="1" ht="16.5" customHeight="1">
      <c r="A133" s="38"/>
      <c r="B133" s="39"/>
      <c r="C133" s="226" t="s">
        <v>202</v>
      </c>
      <c r="D133" s="226" t="s">
        <v>173</v>
      </c>
      <c r="E133" s="227" t="s">
        <v>3317</v>
      </c>
      <c r="F133" s="228" t="s">
        <v>3318</v>
      </c>
      <c r="G133" s="229" t="s">
        <v>536</v>
      </c>
      <c r="H133" s="230">
        <v>1</v>
      </c>
      <c r="I133" s="231"/>
      <c r="J133" s="232">
        <f>ROUND(I133*H133,2)</f>
        <v>0</v>
      </c>
      <c r="K133" s="228" t="s">
        <v>177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227</v>
      </c>
      <c r="AT133" s="237" t="s">
        <v>173</v>
      </c>
      <c r="AU133" s="237" t="s">
        <v>86</v>
      </c>
      <c r="AY133" s="17" t="s">
        <v>171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84</v>
      </c>
      <c r="BK133" s="238">
        <f>ROUND(I133*H133,2)</f>
        <v>0</v>
      </c>
      <c r="BL133" s="17" t="s">
        <v>227</v>
      </c>
      <c r="BM133" s="237" t="s">
        <v>212</v>
      </c>
    </row>
    <row r="134" s="2" customFormat="1">
      <c r="A134" s="38"/>
      <c r="B134" s="39"/>
      <c r="C134" s="40"/>
      <c r="D134" s="239" t="s">
        <v>179</v>
      </c>
      <c r="E134" s="40"/>
      <c r="F134" s="240" t="s">
        <v>3319</v>
      </c>
      <c r="G134" s="40"/>
      <c r="H134" s="40"/>
      <c r="I134" s="241"/>
      <c r="J134" s="40"/>
      <c r="K134" s="40"/>
      <c r="L134" s="44"/>
      <c r="M134" s="242"/>
      <c r="N134" s="24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179</v>
      </c>
      <c r="AU134" s="17" t="s">
        <v>86</v>
      </c>
    </row>
    <row r="135" s="2" customFormat="1" ht="33" customHeight="1">
      <c r="A135" s="38"/>
      <c r="B135" s="39"/>
      <c r="C135" s="267" t="s">
        <v>193</v>
      </c>
      <c r="D135" s="267" t="s">
        <v>304</v>
      </c>
      <c r="E135" s="268" t="s">
        <v>3320</v>
      </c>
      <c r="F135" s="269" t="s">
        <v>3321</v>
      </c>
      <c r="G135" s="270" t="s">
        <v>536</v>
      </c>
      <c r="H135" s="271">
        <v>1</v>
      </c>
      <c r="I135" s="272"/>
      <c r="J135" s="273">
        <f>ROUND(I135*H135,2)</f>
        <v>0</v>
      </c>
      <c r="K135" s="269" t="s">
        <v>177</v>
      </c>
      <c r="L135" s="274"/>
      <c r="M135" s="275" t="s">
        <v>1</v>
      </c>
      <c r="N135" s="276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271</v>
      </c>
      <c r="AT135" s="237" t="s">
        <v>304</v>
      </c>
      <c r="AU135" s="237" t="s">
        <v>86</v>
      </c>
      <c r="AY135" s="17" t="s">
        <v>171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84</v>
      </c>
      <c r="BK135" s="238">
        <f>ROUND(I135*H135,2)</f>
        <v>0</v>
      </c>
      <c r="BL135" s="17" t="s">
        <v>227</v>
      </c>
      <c r="BM135" s="237" t="s">
        <v>8</v>
      </c>
    </row>
    <row r="136" s="2" customFormat="1" ht="24.15" customHeight="1">
      <c r="A136" s="38"/>
      <c r="B136" s="39"/>
      <c r="C136" s="226" t="s">
        <v>214</v>
      </c>
      <c r="D136" s="226" t="s">
        <v>173</v>
      </c>
      <c r="E136" s="227" t="s">
        <v>3322</v>
      </c>
      <c r="F136" s="228" t="s">
        <v>3323</v>
      </c>
      <c r="G136" s="229" t="s">
        <v>536</v>
      </c>
      <c r="H136" s="230">
        <v>80</v>
      </c>
      <c r="I136" s="231"/>
      <c r="J136" s="232">
        <f>ROUND(I136*H136,2)</f>
        <v>0</v>
      </c>
      <c r="K136" s="228" t="s">
        <v>177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227</v>
      </c>
      <c r="AT136" s="237" t="s">
        <v>173</v>
      </c>
      <c r="AU136" s="237" t="s">
        <v>86</v>
      </c>
      <c r="AY136" s="17" t="s">
        <v>171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84</v>
      </c>
      <c r="BK136" s="238">
        <f>ROUND(I136*H136,2)</f>
        <v>0</v>
      </c>
      <c r="BL136" s="17" t="s">
        <v>227</v>
      </c>
      <c r="BM136" s="237" t="s">
        <v>221</v>
      </c>
    </row>
    <row r="137" s="2" customFormat="1">
      <c r="A137" s="38"/>
      <c r="B137" s="39"/>
      <c r="C137" s="40"/>
      <c r="D137" s="239" t="s">
        <v>179</v>
      </c>
      <c r="E137" s="40"/>
      <c r="F137" s="240" t="s">
        <v>3324</v>
      </c>
      <c r="G137" s="40"/>
      <c r="H137" s="40"/>
      <c r="I137" s="241"/>
      <c r="J137" s="40"/>
      <c r="K137" s="40"/>
      <c r="L137" s="44"/>
      <c r="M137" s="242"/>
      <c r="N137" s="243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179</v>
      </c>
      <c r="AU137" s="17" t="s">
        <v>86</v>
      </c>
    </row>
    <row r="138" s="2" customFormat="1" ht="16.5" customHeight="1">
      <c r="A138" s="38"/>
      <c r="B138" s="39"/>
      <c r="C138" s="267" t="s">
        <v>205</v>
      </c>
      <c r="D138" s="267" t="s">
        <v>304</v>
      </c>
      <c r="E138" s="268" t="s">
        <v>3325</v>
      </c>
      <c r="F138" s="269" t="s">
        <v>3326</v>
      </c>
      <c r="G138" s="270" t="s">
        <v>536</v>
      </c>
      <c r="H138" s="271">
        <v>34</v>
      </c>
      <c r="I138" s="272"/>
      <c r="J138" s="273">
        <f>ROUND(I138*H138,2)</f>
        <v>0</v>
      </c>
      <c r="K138" s="269" t="s">
        <v>177</v>
      </c>
      <c r="L138" s="274"/>
      <c r="M138" s="275" t="s">
        <v>1</v>
      </c>
      <c r="N138" s="276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271</v>
      </c>
      <c r="AT138" s="237" t="s">
        <v>304</v>
      </c>
      <c r="AU138" s="237" t="s">
        <v>86</v>
      </c>
      <c r="AY138" s="17" t="s">
        <v>171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84</v>
      </c>
      <c r="BK138" s="238">
        <f>ROUND(I138*H138,2)</f>
        <v>0</v>
      </c>
      <c r="BL138" s="17" t="s">
        <v>227</v>
      </c>
      <c r="BM138" s="237" t="s">
        <v>227</v>
      </c>
    </row>
    <row r="139" s="2" customFormat="1" ht="16.5" customHeight="1">
      <c r="A139" s="38"/>
      <c r="B139" s="39"/>
      <c r="C139" s="267" t="s">
        <v>224</v>
      </c>
      <c r="D139" s="267" t="s">
        <v>304</v>
      </c>
      <c r="E139" s="268" t="s">
        <v>3327</v>
      </c>
      <c r="F139" s="269" t="s">
        <v>3328</v>
      </c>
      <c r="G139" s="270" t="s">
        <v>536</v>
      </c>
      <c r="H139" s="271">
        <v>2</v>
      </c>
      <c r="I139" s="272"/>
      <c r="J139" s="273">
        <f>ROUND(I139*H139,2)</f>
        <v>0</v>
      </c>
      <c r="K139" s="269" t="s">
        <v>177</v>
      </c>
      <c r="L139" s="274"/>
      <c r="M139" s="275" t="s">
        <v>1</v>
      </c>
      <c r="N139" s="276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271</v>
      </c>
      <c r="AT139" s="237" t="s">
        <v>304</v>
      </c>
      <c r="AU139" s="237" t="s">
        <v>86</v>
      </c>
      <c r="AY139" s="17" t="s">
        <v>171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84</v>
      </c>
      <c r="BK139" s="238">
        <f>ROUND(I139*H139,2)</f>
        <v>0</v>
      </c>
      <c r="BL139" s="17" t="s">
        <v>227</v>
      </c>
      <c r="BM139" s="237" t="s">
        <v>232</v>
      </c>
    </row>
    <row r="140" s="2" customFormat="1" ht="16.5" customHeight="1">
      <c r="A140" s="38"/>
      <c r="B140" s="39"/>
      <c r="C140" s="267" t="s">
        <v>212</v>
      </c>
      <c r="D140" s="267" t="s">
        <v>304</v>
      </c>
      <c r="E140" s="268" t="s">
        <v>3329</v>
      </c>
      <c r="F140" s="269" t="s">
        <v>3330</v>
      </c>
      <c r="G140" s="270" t="s">
        <v>536</v>
      </c>
      <c r="H140" s="271">
        <v>44</v>
      </c>
      <c r="I140" s="272"/>
      <c r="J140" s="273">
        <f>ROUND(I140*H140,2)</f>
        <v>0</v>
      </c>
      <c r="K140" s="269" t="s">
        <v>177</v>
      </c>
      <c r="L140" s="274"/>
      <c r="M140" s="275" t="s">
        <v>1</v>
      </c>
      <c r="N140" s="276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271</v>
      </c>
      <c r="AT140" s="237" t="s">
        <v>304</v>
      </c>
      <c r="AU140" s="237" t="s">
        <v>86</v>
      </c>
      <c r="AY140" s="17" t="s">
        <v>171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84</v>
      </c>
      <c r="BK140" s="238">
        <f>ROUND(I140*H140,2)</f>
        <v>0</v>
      </c>
      <c r="BL140" s="17" t="s">
        <v>227</v>
      </c>
      <c r="BM140" s="237" t="s">
        <v>237</v>
      </c>
    </row>
    <row r="141" s="2" customFormat="1" ht="16.5" customHeight="1">
      <c r="A141" s="38"/>
      <c r="B141" s="39"/>
      <c r="C141" s="226" t="s">
        <v>234</v>
      </c>
      <c r="D141" s="226" t="s">
        <v>173</v>
      </c>
      <c r="E141" s="227" t="s">
        <v>2871</v>
      </c>
      <c r="F141" s="228" t="s">
        <v>3331</v>
      </c>
      <c r="G141" s="229" t="s">
        <v>536</v>
      </c>
      <c r="H141" s="230">
        <v>8</v>
      </c>
      <c r="I141" s="231"/>
      <c r="J141" s="232">
        <f>ROUND(I141*H141,2)</f>
        <v>0</v>
      </c>
      <c r="K141" s="228" t="s">
        <v>177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227</v>
      </c>
      <c r="AT141" s="237" t="s">
        <v>173</v>
      </c>
      <c r="AU141" s="237" t="s">
        <v>86</v>
      </c>
      <c r="AY141" s="17" t="s">
        <v>171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84</v>
      </c>
      <c r="BK141" s="238">
        <f>ROUND(I141*H141,2)</f>
        <v>0</v>
      </c>
      <c r="BL141" s="17" t="s">
        <v>227</v>
      </c>
      <c r="BM141" s="237" t="s">
        <v>242</v>
      </c>
    </row>
    <row r="142" s="2" customFormat="1">
      <c r="A142" s="38"/>
      <c r="B142" s="39"/>
      <c r="C142" s="40"/>
      <c r="D142" s="239" t="s">
        <v>179</v>
      </c>
      <c r="E142" s="40"/>
      <c r="F142" s="240" t="s">
        <v>2873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179</v>
      </c>
      <c r="AU142" s="17" t="s">
        <v>86</v>
      </c>
    </row>
    <row r="143" s="2" customFormat="1" ht="21.75" customHeight="1">
      <c r="A143" s="38"/>
      <c r="B143" s="39"/>
      <c r="C143" s="267" t="s">
        <v>8</v>
      </c>
      <c r="D143" s="267" t="s">
        <v>304</v>
      </c>
      <c r="E143" s="268" t="s">
        <v>3332</v>
      </c>
      <c r="F143" s="269" t="s">
        <v>3333</v>
      </c>
      <c r="G143" s="270" t="s">
        <v>536</v>
      </c>
      <c r="H143" s="271">
        <v>8</v>
      </c>
      <c r="I143" s="272"/>
      <c r="J143" s="273">
        <f>ROUND(I143*H143,2)</f>
        <v>0</v>
      </c>
      <c r="K143" s="269" t="s">
        <v>177</v>
      </c>
      <c r="L143" s="274"/>
      <c r="M143" s="275" t="s">
        <v>1</v>
      </c>
      <c r="N143" s="276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271</v>
      </c>
      <c r="AT143" s="237" t="s">
        <v>304</v>
      </c>
      <c r="AU143" s="237" t="s">
        <v>86</v>
      </c>
      <c r="AY143" s="17" t="s">
        <v>171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84</v>
      </c>
      <c r="BK143" s="238">
        <f>ROUND(I143*H143,2)</f>
        <v>0</v>
      </c>
      <c r="BL143" s="17" t="s">
        <v>227</v>
      </c>
      <c r="BM143" s="237" t="s">
        <v>248</v>
      </c>
    </row>
    <row r="144" s="2" customFormat="1" ht="24.15" customHeight="1">
      <c r="A144" s="38"/>
      <c r="B144" s="39"/>
      <c r="C144" s="226" t="s">
        <v>245</v>
      </c>
      <c r="D144" s="226" t="s">
        <v>173</v>
      </c>
      <c r="E144" s="227" t="s">
        <v>3279</v>
      </c>
      <c r="F144" s="228" t="s">
        <v>3280</v>
      </c>
      <c r="G144" s="229" t="s">
        <v>486</v>
      </c>
      <c r="H144" s="230">
        <v>1370</v>
      </c>
      <c r="I144" s="231"/>
      <c r="J144" s="232">
        <f>ROUND(I144*H144,2)</f>
        <v>0</v>
      </c>
      <c r="K144" s="228" t="s">
        <v>177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227</v>
      </c>
      <c r="AT144" s="237" t="s">
        <v>173</v>
      </c>
      <c r="AU144" s="237" t="s">
        <v>86</v>
      </c>
      <c r="AY144" s="17" t="s">
        <v>171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84</v>
      </c>
      <c r="BK144" s="238">
        <f>ROUND(I144*H144,2)</f>
        <v>0</v>
      </c>
      <c r="BL144" s="17" t="s">
        <v>227</v>
      </c>
      <c r="BM144" s="237" t="s">
        <v>253</v>
      </c>
    </row>
    <row r="145" s="2" customFormat="1">
      <c r="A145" s="38"/>
      <c r="B145" s="39"/>
      <c r="C145" s="40"/>
      <c r="D145" s="239" t="s">
        <v>179</v>
      </c>
      <c r="E145" s="40"/>
      <c r="F145" s="240" t="s">
        <v>3281</v>
      </c>
      <c r="G145" s="40"/>
      <c r="H145" s="40"/>
      <c r="I145" s="241"/>
      <c r="J145" s="40"/>
      <c r="K145" s="40"/>
      <c r="L145" s="44"/>
      <c r="M145" s="242"/>
      <c r="N145" s="243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179</v>
      </c>
      <c r="AU145" s="17" t="s">
        <v>86</v>
      </c>
    </row>
    <row r="146" s="2" customFormat="1" ht="33" customHeight="1">
      <c r="A146" s="38"/>
      <c r="B146" s="39"/>
      <c r="C146" s="267" t="s">
        <v>221</v>
      </c>
      <c r="D146" s="267" t="s">
        <v>304</v>
      </c>
      <c r="E146" s="268" t="s">
        <v>3282</v>
      </c>
      <c r="F146" s="269" t="s">
        <v>3283</v>
      </c>
      <c r="G146" s="270" t="s">
        <v>486</v>
      </c>
      <c r="H146" s="271">
        <v>1370</v>
      </c>
      <c r="I146" s="272"/>
      <c r="J146" s="273">
        <f>ROUND(I146*H146,2)</f>
        <v>0</v>
      </c>
      <c r="K146" s="269" t="s">
        <v>177</v>
      </c>
      <c r="L146" s="274"/>
      <c r="M146" s="275" t="s">
        <v>1</v>
      </c>
      <c r="N146" s="276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271</v>
      </c>
      <c r="AT146" s="237" t="s">
        <v>304</v>
      </c>
      <c r="AU146" s="237" t="s">
        <v>86</v>
      </c>
      <c r="AY146" s="17" t="s">
        <v>171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84</v>
      </c>
      <c r="BK146" s="238">
        <f>ROUND(I146*H146,2)</f>
        <v>0</v>
      </c>
      <c r="BL146" s="17" t="s">
        <v>227</v>
      </c>
      <c r="BM146" s="237" t="s">
        <v>259</v>
      </c>
    </row>
    <row r="147" s="2" customFormat="1" ht="24.15" customHeight="1">
      <c r="A147" s="38"/>
      <c r="B147" s="39"/>
      <c r="C147" s="226" t="s">
        <v>256</v>
      </c>
      <c r="D147" s="226" t="s">
        <v>173</v>
      </c>
      <c r="E147" s="227" t="s">
        <v>3334</v>
      </c>
      <c r="F147" s="228" t="s">
        <v>3335</v>
      </c>
      <c r="G147" s="229" t="s">
        <v>536</v>
      </c>
      <c r="H147" s="230">
        <v>16</v>
      </c>
      <c r="I147" s="231"/>
      <c r="J147" s="232">
        <f>ROUND(I147*H147,2)</f>
        <v>0</v>
      </c>
      <c r="K147" s="228" t="s">
        <v>177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227</v>
      </c>
      <c r="AT147" s="237" t="s">
        <v>173</v>
      </c>
      <c r="AU147" s="237" t="s">
        <v>86</v>
      </c>
      <c r="AY147" s="17" t="s">
        <v>171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84</v>
      </c>
      <c r="BK147" s="238">
        <f>ROUND(I147*H147,2)</f>
        <v>0</v>
      </c>
      <c r="BL147" s="17" t="s">
        <v>227</v>
      </c>
      <c r="BM147" s="237" t="s">
        <v>263</v>
      </c>
    </row>
    <row r="148" s="2" customFormat="1">
      <c r="A148" s="38"/>
      <c r="B148" s="39"/>
      <c r="C148" s="40"/>
      <c r="D148" s="239" t="s">
        <v>179</v>
      </c>
      <c r="E148" s="40"/>
      <c r="F148" s="240" t="s">
        <v>3336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179</v>
      </c>
      <c r="AU148" s="17" t="s">
        <v>86</v>
      </c>
    </row>
    <row r="149" s="2" customFormat="1" ht="21.75" customHeight="1">
      <c r="A149" s="38"/>
      <c r="B149" s="39"/>
      <c r="C149" s="226" t="s">
        <v>227</v>
      </c>
      <c r="D149" s="226" t="s">
        <v>173</v>
      </c>
      <c r="E149" s="227" t="s">
        <v>3337</v>
      </c>
      <c r="F149" s="228" t="s">
        <v>3338</v>
      </c>
      <c r="G149" s="229" t="s">
        <v>536</v>
      </c>
      <c r="H149" s="230">
        <v>1</v>
      </c>
      <c r="I149" s="231"/>
      <c r="J149" s="232">
        <f>ROUND(I149*H149,2)</f>
        <v>0</v>
      </c>
      <c r="K149" s="228" t="s">
        <v>177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227</v>
      </c>
      <c r="AT149" s="237" t="s">
        <v>173</v>
      </c>
      <c r="AU149" s="237" t="s">
        <v>86</v>
      </c>
      <c r="AY149" s="17" t="s">
        <v>171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84</v>
      </c>
      <c r="BK149" s="238">
        <f>ROUND(I149*H149,2)</f>
        <v>0</v>
      </c>
      <c r="BL149" s="17" t="s">
        <v>227</v>
      </c>
      <c r="BM149" s="237" t="s">
        <v>271</v>
      </c>
    </row>
    <row r="150" s="2" customFormat="1">
      <c r="A150" s="38"/>
      <c r="B150" s="39"/>
      <c r="C150" s="40"/>
      <c r="D150" s="239" t="s">
        <v>179</v>
      </c>
      <c r="E150" s="40"/>
      <c r="F150" s="240" t="s">
        <v>3339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179</v>
      </c>
      <c r="AU150" s="17" t="s">
        <v>86</v>
      </c>
    </row>
    <row r="151" s="12" customFormat="1" ht="25.92" customHeight="1">
      <c r="A151" s="12"/>
      <c r="B151" s="210"/>
      <c r="C151" s="211"/>
      <c r="D151" s="212" t="s">
        <v>75</v>
      </c>
      <c r="E151" s="213" t="s">
        <v>3287</v>
      </c>
      <c r="F151" s="213" t="s">
        <v>3288</v>
      </c>
      <c r="G151" s="211"/>
      <c r="H151" s="211"/>
      <c r="I151" s="214"/>
      <c r="J151" s="215">
        <f>BK151</f>
        <v>0</v>
      </c>
      <c r="K151" s="211"/>
      <c r="L151" s="216"/>
      <c r="M151" s="217"/>
      <c r="N151" s="218"/>
      <c r="O151" s="218"/>
      <c r="P151" s="219">
        <f>SUM(P152:P155)</f>
        <v>0</v>
      </c>
      <c r="Q151" s="218"/>
      <c r="R151" s="219">
        <f>SUM(R152:R155)</f>
        <v>0</v>
      </c>
      <c r="S151" s="218"/>
      <c r="T151" s="220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178</v>
      </c>
      <c r="AT151" s="222" t="s">
        <v>75</v>
      </c>
      <c r="AU151" s="222" t="s">
        <v>76</v>
      </c>
      <c r="AY151" s="221" t="s">
        <v>171</v>
      </c>
      <c r="BK151" s="223">
        <f>SUM(BK152:BK155)</f>
        <v>0</v>
      </c>
    </row>
    <row r="152" s="2" customFormat="1" ht="37.8" customHeight="1">
      <c r="A152" s="38"/>
      <c r="B152" s="39"/>
      <c r="C152" s="226" t="s">
        <v>266</v>
      </c>
      <c r="D152" s="226" t="s">
        <v>173</v>
      </c>
      <c r="E152" s="227" t="s">
        <v>3289</v>
      </c>
      <c r="F152" s="228" t="s">
        <v>3290</v>
      </c>
      <c r="G152" s="229" t="s">
        <v>3291</v>
      </c>
      <c r="H152" s="230">
        <v>47</v>
      </c>
      <c r="I152" s="231"/>
      <c r="J152" s="232">
        <f>ROUND(I152*H152,2)</f>
        <v>0</v>
      </c>
      <c r="K152" s="228" t="s">
        <v>177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3292</v>
      </c>
      <c r="AT152" s="237" t="s">
        <v>173</v>
      </c>
      <c r="AU152" s="237" t="s">
        <v>84</v>
      </c>
      <c r="AY152" s="17" t="s">
        <v>171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84</v>
      </c>
      <c r="BK152" s="238">
        <f>ROUND(I152*H152,2)</f>
        <v>0</v>
      </c>
      <c r="BL152" s="17" t="s">
        <v>3292</v>
      </c>
      <c r="BM152" s="237" t="s">
        <v>275</v>
      </c>
    </row>
    <row r="153" s="2" customFormat="1">
      <c r="A153" s="38"/>
      <c r="B153" s="39"/>
      <c r="C153" s="40"/>
      <c r="D153" s="239" t="s">
        <v>179</v>
      </c>
      <c r="E153" s="40"/>
      <c r="F153" s="240" t="s">
        <v>3293</v>
      </c>
      <c r="G153" s="40"/>
      <c r="H153" s="40"/>
      <c r="I153" s="241"/>
      <c r="J153" s="40"/>
      <c r="K153" s="40"/>
      <c r="L153" s="44"/>
      <c r="M153" s="242"/>
      <c r="N153" s="243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179</v>
      </c>
      <c r="AU153" s="17" t="s">
        <v>84</v>
      </c>
    </row>
    <row r="154" s="2" customFormat="1" ht="37.8" customHeight="1">
      <c r="A154" s="38"/>
      <c r="B154" s="39"/>
      <c r="C154" s="226" t="s">
        <v>232</v>
      </c>
      <c r="D154" s="226" t="s">
        <v>173</v>
      </c>
      <c r="E154" s="227" t="s">
        <v>3294</v>
      </c>
      <c r="F154" s="228" t="s">
        <v>3295</v>
      </c>
      <c r="G154" s="229" t="s">
        <v>3291</v>
      </c>
      <c r="H154" s="230">
        <v>18</v>
      </c>
      <c r="I154" s="231"/>
      <c r="J154" s="232">
        <f>ROUND(I154*H154,2)</f>
        <v>0</v>
      </c>
      <c r="K154" s="228" t="s">
        <v>177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3292</v>
      </c>
      <c r="AT154" s="237" t="s">
        <v>173</v>
      </c>
      <c r="AU154" s="237" t="s">
        <v>84</v>
      </c>
      <c r="AY154" s="17" t="s">
        <v>171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84</v>
      </c>
      <c r="BK154" s="238">
        <f>ROUND(I154*H154,2)</f>
        <v>0</v>
      </c>
      <c r="BL154" s="17" t="s">
        <v>3292</v>
      </c>
      <c r="BM154" s="237" t="s">
        <v>281</v>
      </c>
    </row>
    <row r="155" s="2" customFormat="1">
      <c r="A155" s="38"/>
      <c r="B155" s="39"/>
      <c r="C155" s="40"/>
      <c r="D155" s="239" t="s">
        <v>179</v>
      </c>
      <c r="E155" s="40"/>
      <c r="F155" s="240" t="s">
        <v>3296</v>
      </c>
      <c r="G155" s="40"/>
      <c r="H155" s="40"/>
      <c r="I155" s="241"/>
      <c r="J155" s="40"/>
      <c r="K155" s="40"/>
      <c r="L155" s="44"/>
      <c r="M155" s="242"/>
      <c r="N155" s="243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179</v>
      </c>
      <c r="AU155" s="17" t="s">
        <v>84</v>
      </c>
    </row>
    <row r="156" s="12" customFormat="1" ht="25.92" customHeight="1">
      <c r="A156" s="12"/>
      <c r="B156" s="210"/>
      <c r="C156" s="211"/>
      <c r="D156" s="212" t="s">
        <v>75</v>
      </c>
      <c r="E156" s="213" t="s">
        <v>1957</v>
      </c>
      <c r="F156" s="213" t="s">
        <v>2635</v>
      </c>
      <c r="G156" s="211"/>
      <c r="H156" s="211"/>
      <c r="I156" s="214"/>
      <c r="J156" s="215">
        <f>BK156</f>
        <v>0</v>
      </c>
      <c r="K156" s="211"/>
      <c r="L156" s="216"/>
      <c r="M156" s="217"/>
      <c r="N156" s="218"/>
      <c r="O156" s="218"/>
      <c r="P156" s="219">
        <f>SUM(P157:P165)</f>
        <v>0</v>
      </c>
      <c r="Q156" s="218"/>
      <c r="R156" s="219">
        <f>SUM(R157:R165)</f>
        <v>0</v>
      </c>
      <c r="S156" s="218"/>
      <c r="T156" s="220">
        <f>SUM(T157:T165)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202</v>
      </c>
      <c r="AT156" s="222" t="s">
        <v>75</v>
      </c>
      <c r="AU156" s="222" t="s">
        <v>76</v>
      </c>
      <c r="AY156" s="221" t="s">
        <v>171</v>
      </c>
      <c r="BK156" s="223">
        <f>SUM(BK157:BK165)</f>
        <v>0</v>
      </c>
    </row>
    <row r="157" s="2" customFormat="1" ht="16.5" customHeight="1">
      <c r="A157" s="38"/>
      <c r="B157" s="39"/>
      <c r="C157" s="267" t="s">
        <v>278</v>
      </c>
      <c r="D157" s="267" t="s">
        <v>304</v>
      </c>
      <c r="E157" s="268" t="s">
        <v>3223</v>
      </c>
      <c r="F157" s="269" t="s">
        <v>3224</v>
      </c>
      <c r="G157" s="270" t="s">
        <v>998</v>
      </c>
      <c r="H157" s="298"/>
      <c r="I157" s="272"/>
      <c r="J157" s="273">
        <f>ROUND(I157*H157,2)</f>
        <v>0</v>
      </c>
      <c r="K157" s="269" t="s">
        <v>1</v>
      </c>
      <c r="L157" s="274"/>
      <c r="M157" s="275" t="s">
        <v>1</v>
      </c>
      <c r="N157" s="276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205</v>
      </c>
      <c r="AT157" s="237" t="s">
        <v>304</v>
      </c>
      <c r="AU157" s="237" t="s">
        <v>84</v>
      </c>
      <c r="AY157" s="17" t="s">
        <v>171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84</v>
      </c>
      <c r="BK157" s="238">
        <f>ROUND(I157*H157,2)</f>
        <v>0</v>
      </c>
      <c r="BL157" s="17" t="s">
        <v>178</v>
      </c>
      <c r="BM157" s="237" t="s">
        <v>287</v>
      </c>
    </row>
    <row r="158" s="2" customFormat="1" ht="16.5" customHeight="1">
      <c r="A158" s="38"/>
      <c r="B158" s="39"/>
      <c r="C158" s="226" t="s">
        <v>237</v>
      </c>
      <c r="D158" s="226" t="s">
        <v>173</v>
      </c>
      <c r="E158" s="227" t="s">
        <v>3225</v>
      </c>
      <c r="F158" s="228" t="s">
        <v>3226</v>
      </c>
      <c r="G158" s="229" t="s">
        <v>269</v>
      </c>
      <c r="H158" s="230">
        <v>1</v>
      </c>
      <c r="I158" s="231"/>
      <c r="J158" s="232">
        <f>ROUND(I158*H158,2)</f>
        <v>0</v>
      </c>
      <c r="K158" s="228" t="s">
        <v>177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178</v>
      </c>
      <c r="AT158" s="237" t="s">
        <v>173</v>
      </c>
      <c r="AU158" s="237" t="s">
        <v>84</v>
      </c>
      <c r="AY158" s="17" t="s">
        <v>171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84</v>
      </c>
      <c r="BK158" s="238">
        <f>ROUND(I158*H158,2)</f>
        <v>0</v>
      </c>
      <c r="BL158" s="17" t="s">
        <v>178</v>
      </c>
      <c r="BM158" s="237" t="s">
        <v>294</v>
      </c>
    </row>
    <row r="159" s="2" customFormat="1">
      <c r="A159" s="38"/>
      <c r="B159" s="39"/>
      <c r="C159" s="40"/>
      <c r="D159" s="239" t="s">
        <v>179</v>
      </c>
      <c r="E159" s="40"/>
      <c r="F159" s="240" t="s">
        <v>3227</v>
      </c>
      <c r="G159" s="40"/>
      <c r="H159" s="40"/>
      <c r="I159" s="241"/>
      <c r="J159" s="40"/>
      <c r="K159" s="40"/>
      <c r="L159" s="44"/>
      <c r="M159" s="242"/>
      <c r="N159" s="243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179</v>
      </c>
      <c r="AU159" s="17" t="s">
        <v>84</v>
      </c>
    </row>
    <row r="160" s="2" customFormat="1" ht="16.5" customHeight="1">
      <c r="A160" s="38"/>
      <c r="B160" s="39"/>
      <c r="C160" s="226" t="s">
        <v>7</v>
      </c>
      <c r="D160" s="226" t="s">
        <v>173</v>
      </c>
      <c r="E160" s="227" t="s">
        <v>3228</v>
      </c>
      <c r="F160" s="228" t="s">
        <v>3229</v>
      </c>
      <c r="G160" s="229" t="s">
        <v>998</v>
      </c>
      <c r="H160" s="278"/>
      <c r="I160" s="231"/>
      <c r="J160" s="232">
        <f>ROUND(I160*H160,2)</f>
        <v>0</v>
      </c>
      <c r="K160" s="228" t="s">
        <v>177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178</v>
      </c>
      <c r="AT160" s="237" t="s">
        <v>173</v>
      </c>
      <c r="AU160" s="237" t="s">
        <v>84</v>
      </c>
      <c r="AY160" s="17" t="s">
        <v>171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84</v>
      </c>
      <c r="BK160" s="238">
        <f>ROUND(I160*H160,2)</f>
        <v>0</v>
      </c>
      <c r="BL160" s="17" t="s">
        <v>178</v>
      </c>
      <c r="BM160" s="237" t="s">
        <v>301</v>
      </c>
    </row>
    <row r="161" s="2" customFormat="1">
      <c r="A161" s="38"/>
      <c r="B161" s="39"/>
      <c r="C161" s="40"/>
      <c r="D161" s="239" t="s">
        <v>179</v>
      </c>
      <c r="E161" s="40"/>
      <c r="F161" s="240" t="s">
        <v>3230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179</v>
      </c>
      <c r="AU161" s="17" t="s">
        <v>84</v>
      </c>
    </row>
    <row r="162" s="2" customFormat="1" ht="21.75" customHeight="1">
      <c r="A162" s="38"/>
      <c r="B162" s="39"/>
      <c r="C162" s="226" t="s">
        <v>242</v>
      </c>
      <c r="D162" s="226" t="s">
        <v>173</v>
      </c>
      <c r="E162" s="227" t="s">
        <v>3231</v>
      </c>
      <c r="F162" s="228" t="s">
        <v>3232</v>
      </c>
      <c r="G162" s="229" t="s">
        <v>998</v>
      </c>
      <c r="H162" s="278"/>
      <c r="I162" s="231"/>
      <c r="J162" s="232">
        <f>ROUND(I162*H162,2)</f>
        <v>0</v>
      </c>
      <c r="K162" s="228" t="s">
        <v>1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178</v>
      </c>
      <c r="AT162" s="237" t="s">
        <v>173</v>
      </c>
      <c r="AU162" s="237" t="s">
        <v>84</v>
      </c>
      <c r="AY162" s="17" t="s">
        <v>171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84</v>
      </c>
      <c r="BK162" s="238">
        <f>ROUND(I162*H162,2)</f>
        <v>0</v>
      </c>
      <c r="BL162" s="17" t="s">
        <v>178</v>
      </c>
      <c r="BM162" s="237" t="s">
        <v>307</v>
      </c>
    </row>
    <row r="163" s="2" customFormat="1" ht="16.5" customHeight="1">
      <c r="A163" s="38"/>
      <c r="B163" s="39"/>
      <c r="C163" s="226" t="s">
        <v>303</v>
      </c>
      <c r="D163" s="226" t="s">
        <v>173</v>
      </c>
      <c r="E163" s="227" t="s">
        <v>3234</v>
      </c>
      <c r="F163" s="228" t="s">
        <v>3235</v>
      </c>
      <c r="G163" s="229" t="s">
        <v>998</v>
      </c>
      <c r="H163" s="278"/>
      <c r="I163" s="231"/>
      <c r="J163" s="232">
        <f>ROUND(I163*H163,2)</f>
        <v>0</v>
      </c>
      <c r="K163" s="228" t="s">
        <v>177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178</v>
      </c>
      <c r="AT163" s="237" t="s">
        <v>173</v>
      </c>
      <c r="AU163" s="237" t="s">
        <v>84</v>
      </c>
      <c r="AY163" s="17" t="s">
        <v>171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84</v>
      </c>
      <c r="BK163" s="238">
        <f>ROUND(I163*H163,2)</f>
        <v>0</v>
      </c>
      <c r="BL163" s="17" t="s">
        <v>178</v>
      </c>
      <c r="BM163" s="237" t="s">
        <v>311</v>
      </c>
    </row>
    <row r="164" s="2" customFormat="1">
      <c r="A164" s="38"/>
      <c r="B164" s="39"/>
      <c r="C164" s="40"/>
      <c r="D164" s="239" t="s">
        <v>179</v>
      </c>
      <c r="E164" s="40"/>
      <c r="F164" s="240" t="s">
        <v>3236</v>
      </c>
      <c r="G164" s="40"/>
      <c r="H164" s="40"/>
      <c r="I164" s="241"/>
      <c r="J164" s="40"/>
      <c r="K164" s="40"/>
      <c r="L164" s="44"/>
      <c r="M164" s="242"/>
      <c r="N164" s="243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179</v>
      </c>
      <c r="AU164" s="17" t="s">
        <v>84</v>
      </c>
    </row>
    <row r="165" s="2" customFormat="1" ht="24.15" customHeight="1">
      <c r="A165" s="38"/>
      <c r="B165" s="39"/>
      <c r="C165" s="226" t="s">
        <v>248</v>
      </c>
      <c r="D165" s="226" t="s">
        <v>173</v>
      </c>
      <c r="E165" s="227" t="s">
        <v>3241</v>
      </c>
      <c r="F165" s="228" t="s">
        <v>3297</v>
      </c>
      <c r="G165" s="229" t="s">
        <v>269</v>
      </c>
      <c r="H165" s="230">
        <v>1</v>
      </c>
      <c r="I165" s="231"/>
      <c r="J165" s="232">
        <f>ROUND(I165*H165,2)</f>
        <v>0</v>
      </c>
      <c r="K165" s="228" t="s">
        <v>1</v>
      </c>
      <c r="L165" s="44"/>
      <c r="M165" s="293" t="s">
        <v>1</v>
      </c>
      <c r="N165" s="294" t="s">
        <v>41</v>
      </c>
      <c r="O165" s="291"/>
      <c r="P165" s="295">
        <f>O165*H165</f>
        <v>0</v>
      </c>
      <c r="Q165" s="295">
        <v>0</v>
      </c>
      <c r="R165" s="295">
        <f>Q165*H165</f>
        <v>0</v>
      </c>
      <c r="S165" s="295">
        <v>0</v>
      </c>
      <c r="T165" s="29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178</v>
      </c>
      <c r="AT165" s="237" t="s">
        <v>173</v>
      </c>
      <c r="AU165" s="237" t="s">
        <v>84</v>
      </c>
      <c r="AY165" s="17" t="s">
        <v>171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84</v>
      </c>
      <c r="BK165" s="238">
        <f>ROUND(I165*H165,2)</f>
        <v>0</v>
      </c>
      <c r="BL165" s="17" t="s">
        <v>178</v>
      </c>
      <c r="BM165" s="237" t="s">
        <v>316</v>
      </c>
    </row>
    <row r="166" s="2" customFormat="1" ht="6.96" customHeight="1">
      <c r="A166" s="38"/>
      <c r="B166" s="66"/>
      <c r="C166" s="67"/>
      <c r="D166" s="67"/>
      <c r="E166" s="67"/>
      <c r="F166" s="67"/>
      <c r="G166" s="67"/>
      <c r="H166" s="67"/>
      <c r="I166" s="67"/>
      <c r="J166" s="67"/>
      <c r="K166" s="67"/>
      <c r="L166" s="44"/>
      <c r="M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</sheetData>
  <sheetProtection sheet="1" autoFilter="0" formatColumns="0" formatRows="0" objects="1" scenarios="1" spinCount="100000" saltValue="85/k0LpkbjYYvi8T2Y7XtWW5Cv06f5Yep4KczP7wPG484VBvy1cfV58tadAKFSXdlU4+ggvD0DJ1C2prfubbRQ==" hashValue="pW3drBYBePxRj1NJCdIhqQP7qOiUCIEyj1/n751Y8O1UWFD6hzULqkJSRvP+xrqemLezeJY/c/rWNvfkqQ5e8g==" algorithmName="SHA-512" password="CC35"/>
  <autoFilter ref="C123:K16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hyperlinks>
    <hyperlink ref="F128" r:id="rId1" display="https://podminky.urs.cz/item/CS_URS_2025_02/742220031"/>
    <hyperlink ref="F131" r:id="rId2" display="https://podminky.urs.cz/item/CS_URS_2025_02/742220041"/>
    <hyperlink ref="F134" r:id="rId3" display="https://podminky.urs.cz/item/CS_URS_2025_02/742220141"/>
    <hyperlink ref="F137" r:id="rId4" display="https://podminky.urs.cz/item/CS_URS_2025_02/742220232"/>
    <hyperlink ref="F142" r:id="rId5" display="https://podminky.urs.cz/item/CS_URS_2025_02/742210151"/>
    <hyperlink ref="F145" r:id="rId6" display="https://podminky.urs.cz/item/CS_URS_2025_02/742124001"/>
    <hyperlink ref="F148" r:id="rId7" display="https://podminky.urs.cz/item/CS_URS_2025_02/742220401"/>
    <hyperlink ref="F150" r:id="rId8" display="https://podminky.urs.cz/item/CS_URS_2025_02/742220511"/>
    <hyperlink ref="F153" r:id="rId9" display="https://podminky.urs.cz/item/CS_URS_2025_02/HZS3222"/>
    <hyperlink ref="F155" r:id="rId10" display="https://podminky.urs.cz/item/CS_URS_2025_02/HZS2491"/>
    <hyperlink ref="F159" r:id="rId11" display="https://podminky.urs.cz/item/CS_URS_2025_02/013254000"/>
    <hyperlink ref="F161" r:id="rId12" display="https://podminky.urs.cz/item/CS_URS_2025_02/034002000"/>
    <hyperlink ref="F164" r:id="rId13" display="https://podminky.urs.cz/item/CS_URS_2025_02/07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PRIPRAVA\j.ryk</dc:creator>
  <cp:lastModifiedBy>PRIPRAVA\j.ryk</cp:lastModifiedBy>
  <dcterms:created xsi:type="dcterms:W3CDTF">2025-11-03T07:26:15Z</dcterms:created>
  <dcterms:modified xsi:type="dcterms:W3CDTF">2025-11-03T07:26:29Z</dcterms:modified>
</cp:coreProperties>
</file>