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ESSOR COMPANY\Desktop\"/>
    </mc:Choice>
  </mc:AlternateContent>
  <bookViews>
    <workbookView xWindow="0" yWindow="0" windowWidth="0" windowHeight="0"/>
  </bookViews>
  <sheets>
    <sheet name="Rekapitulace stavby" sheetId="1" r:id="rId1"/>
    <sheet name="SO.01 - Komunika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'SO.01 - Komunikace'!$C$125:$K$268</definedName>
    <definedName name="_xlnm.Print_Area" localSheetId="1">'SO.01 - Komunikace'!$C$4:$J$39,'SO.01 - Komunikace'!$C$50:$J$76,'SO.01 - Komunikace'!$C$82:$J$107,'SO.01 - Komunikace'!$C$113:$K$268</definedName>
    <definedName name="_xlnm.Print_Titles" localSheetId="1">'SO.01 - Komunikace'!$125:$125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65"/>
  <c r="BH265"/>
  <c r="BG265"/>
  <c r="BF265"/>
  <c r="T265"/>
  <c r="T264"/>
  <c r="R265"/>
  <c r="R264"/>
  <c r="P265"/>
  <c r="P264"/>
  <c r="BI260"/>
  <c r="BH260"/>
  <c r="BG260"/>
  <c r="BF260"/>
  <c r="T260"/>
  <c r="R260"/>
  <c r="P260"/>
  <c r="BI257"/>
  <c r="BH257"/>
  <c r="BG257"/>
  <c r="BF257"/>
  <c r="T257"/>
  <c r="R257"/>
  <c r="P257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T244"/>
  <c r="R245"/>
  <c r="R244"/>
  <c r="P245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26"/>
  <c r="BH226"/>
  <c r="BG226"/>
  <c r="BF226"/>
  <c r="T226"/>
  <c r="R226"/>
  <c r="P226"/>
  <c r="BI221"/>
  <c r="BH221"/>
  <c r="BG221"/>
  <c r="BF221"/>
  <c r="T221"/>
  <c r="R221"/>
  <c r="P221"/>
  <c r="BI216"/>
  <c r="BH216"/>
  <c r="BG216"/>
  <c r="BF216"/>
  <c r="T216"/>
  <c r="R216"/>
  <c r="P216"/>
  <c r="BI210"/>
  <c r="BH210"/>
  <c r="BG210"/>
  <c r="BF210"/>
  <c r="T210"/>
  <c r="R210"/>
  <c r="P210"/>
  <c r="BI205"/>
  <c r="BH205"/>
  <c r="BG205"/>
  <c r="BF205"/>
  <c r="T205"/>
  <c r="R205"/>
  <c r="P205"/>
  <c r="BI199"/>
  <c r="BH199"/>
  <c r="BG199"/>
  <c r="BF199"/>
  <c r="T199"/>
  <c r="R199"/>
  <c r="P199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6"/>
  <c r="BH176"/>
  <c r="BG176"/>
  <c r="BF176"/>
  <c r="T176"/>
  <c r="R176"/>
  <c r="P176"/>
  <c r="BI170"/>
  <c r="BH170"/>
  <c r="BG170"/>
  <c r="BF170"/>
  <c r="T170"/>
  <c r="R170"/>
  <c r="P170"/>
  <c r="BI164"/>
  <c r="BH164"/>
  <c r="BG164"/>
  <c r="BF164"/>
  <c r="T164"/>
  <c r="R164"/>
  <c r="P164"/>
  <c r="BI158"/>
  <c r="BH158"/>
  <c r="BG158"/>
  <c r="BF158"/>
  <c r="T158"/>
  <c r="R158"/>
  <c r="P158"/>
  <c r="BI152"/>
  <c r="BH152"/>
  <c r="BG152"/>
  <c r="BF152"/>
  <c r="T152"/>
  <c r="R152"/>
  <c r="P152"/>
  <c r="BI146"/>
  <c r="BH146"/>
  <c r="BG146"/>
  <c r="BF146"/>
  <c r="T146"/>
  <c r="R146"/>
  <c r="P146"/>
  <c r="BI140"/>
  <c r="BH140"/>
  <c r="BG140"/>
  <c r="BF140"/>
  <c r="T140"/>
  <c r="R140"/>
  <c r="P140"/>
  <c r="BI134"/>
  <c r="BH134"/>
  <c r="BG134"/>
  <c r="BF134"/>
  <c r="T134"/>
  <c r="R134"/>
  <c r="P134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120"/>
  <c r="E7"/>
  <c r="E116"/>
  <c i="1" r="L90"/>
  <c r="AM90"/>
  <c r="AM89"/>
  <c r="L89"/>
  <c r="AM87"/>
  <c r="L87"/>
  <c r="L85"/>
  <c r="L84"/>
  <c i="2" r="BK257"/>
  <c r="BK245"/>
  <c r="BK235"/>
  <c r="J226"/>
  <c r="BK210"/>
  <c r="J199"/>
  <c r="BK170"/>
  <c r="BK152"/>
  <c r="BK134"/>
  <c r="F37"/>
  <c r="BK265"/>
  <c r="BK252"/>
  <c r="BK241"/>
  <c r="J233"/>
  <c r="BK205"/>
  <c r="J176"/>
  <c r="J158"/>
  <c r="J140"/>
  <c r="J265"/>
  <c r="J252"/>
  <c r="J241"/>
  <c r="BK233"/>
  <c r="BK216"/>
  <c r="J205"/>
  <c r="BK187"/>
  <c r="BK176"/>
  <c r="BK158"/>
  <c r="J134"/>
  <c r="F36"/>
  <c r="J257"/>
  <c r="J245"/>
  <c r="J235"/>
  <c r="BK221"/>
  <c r="J210"/>
  <c r="BK193"/>
  <c r="BK181"/>
  <c r="J164"/>
  <c r="J152"/>
  <c r="J129"/>
  <c r="F34"/>
  <c r="J260"/>
  <c r="BK249"/>
  <c r="BK238"/>
  <c r="BK226"/>
  <c r="J216"/>
  <c r="BK199"/>
  <c r="J181"/>
  <c r="BK164"/>
  <c r="BK140"/>
  <c r="BK129"/>
  <c r="J34"/>
  <c r="BK260"/>
  <c r="J249"/>
  <c r="J238"/>
  <c r="J221"/>
  <c r="J193"/>
  <c r="J187"/>
  <c r="J170"/>
  <c r="BK146"/>
  <c r="F35"/>
  <c r="J146"/>
  <c i="1" r="AS94"/>
  <c i="2" l="1" r="P128"/>
  <c r="R145"/>
  <c r="R128"/>
  <c r="R127"/>
  <c r="T145"/>
  <c r="T128"/>
  <c r="R175"/>
  <c r="R232"/>
  <c r="BK248"/>
  <c r="BK128"/>
  <c r="J128"/>
  <c r="J98"/>
  <c r="P145"/>
  <c r="T175"/>
  <c r="T232"/>
  <c r="R248"/>
  <c r="P256"/>
  <c r="BK145"/>
  <c r="J145"/>
  <c r="J99"/>
  <c r="P175"/>
  <c r="P232"/>
  <c r="P248"/>
  <c r="P247"/>
  <c r="T248"/>
  <c r="R256"/>
  <c r="BK175"/>
  <c r="J175"/>
  <c r="J100"/>
  <c r="BK232"/>
  <c r="J232"/>
  <c r="J101"/>
  <c r="BK256"/>
  <c r="J256"/>
  <c r="J105"/>
  <c r="T256"/>
  <c r="BK244"/>
  <c r="J244"/>
  <c r="J102"/>
  <c r="BK264"/>
  <c r="J264"/>
  <c r="J106"/>
  <c i="1" r="BB95"/>
  <c r="BC95"/>
  <c r="BA95"/>
  <c r="AW95"/>
  <c i="2" r="E85"/>
  <c r="J89"/>
  <c r="F92"/>
  <c r="BE129"/>
  <c r="BE134"/>
  <c r="BE140"/>
  <c r="BE146"/>
  <c r="BE152"/>
  <c r="BE158"/>
  <c r="BE164"/>
  <c r="BE170"/>
  <c r="BE176"/>
  <c r="BE181"/>
  <c r="BE187"/>
  <c r="BE193"/>
  <c r="BE199"/>
  <c r="BE205"/>
  <c r="BE210"/>
  <c r="BE216"/>
  <c r="BE221"/>
  <c r="BE226"/>
  <c r="BE233"/>
  <c r="BE235"/>
  <c r="BE238"/>
  <c r="BE241"/>
  <c r="BE245"/>
  <c r="BE249"/>
  <c r="BE252"/>
  <c r="BE257"/>
  <c r="BE260"/>
  <c r="BE265"/>
  <c i="1" r="BD95"/>
  <c r="BB94"/>
  <c r="W31"/>
  <c r="BA94"/>
  <c r="W30"/>
  <c r="BC94"/>
  <c r="W32"/>
  <c r="BD94"/>
  <c r="W33"/>
  <c i="2" l="1" r="T247"/>
  <c r="R247"/>
  <c r="R126"/>
  <c r="BK247"/>
  <c r="J247"/>
  <c r="J103"/>
  <c r="T127"/>
  <c r="T126"/>
  <c r="P127"/>
  <c r="P126"/>
  <c i="1" r="AU95"/>
  <c i="2" r="BK127"/>
  <c r="J127"/>
  <c r="J97"/>
  <c r="J248"/>
  <c r="J104"/>
  <c i="1" r="AW94"/>
  <c r="AK30"/>
  <c i="2" r="F33"/>
  <c i="1" r="AZ95"/>
  <c r="AZ94"/>
  <c r="W29"/>
  <c r="AU94"/>
  <c r="AX94"/>
  <c r="AY94"/>
  <c i="2" r="J33"/>
  <c i="1" r="AV95"/>
  <c r="AT95"/>
  <c i="2" l="1" r="BK126"/>
  <c r="J126"/>
  <c r="J30"/>
  <c i="1" r="AG95"/>
  <c r="AG94"/>
  <c r="AK26"/>
  <c r="AV94"/>
  <c r="AK29"/>
  <c r="AK35"/>
  <c i="2" l="1" r="J39"/>
  <c r="J96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<sst xmlns="http://schemas.openxmlformats.org/spreadsheetml/2006/main">
  <si>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</si>
  <si>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</si>
  <si>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</si>
  <si>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</si>
  <si>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</si>
  <si>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{1f688eaf-aedd-4fd4-b54f-18e77f954a5f}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</si>
  <si>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</si>
  <si>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</si>
  <si>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</si>
  <si>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</si>
  <si>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</si>
  <si>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</si>
  <si>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</si>
  <si>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</si>
  <si>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25016C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</si>
  <si>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</si>
  <si>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</si>
  <si>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povrchu komunikace ul. U Koldomu II., Litvínov</t>
  </si>
  <si>
    <t>KSO:</t>
  </si>
  <si>
    <t>CC-CZ:</t>
  </si>
  <si>
    <t>Místo:</t>
  </si>
  <si>
    <t>Litvínov</t>
  </si>
  <si>
    <t>Datum:</t>
  </si>
  <si>
    <t>7. 4. 2025</t>
  </si>
  <si>
    <t>Zadavatel:</t>
  </si>
  <si>
    <t>IČ:</t>
  </si>
  <si>
    <t>00266027</t>
  </si>
  <si>
    <t>Město Litvínov</t>
  </si>
  <si>
    <t>DIČ:</t>
  </si>
  <si>
    <t>Uchazeč:</t>
  </si>
  <si>
    <t>Vyplň údaj</t>
  </si>
  <si>
    <t>Projektant:</t>
  </si>
  <si>
    <t>28738217</t>
  </si>
  <si>
    <t>MESSOR s.r.o.</t>
  </si>
  <si>
    <t>CZ28738217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</si>
  <si>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</si>
  <si>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</si>
  <si>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</si>
  <si>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</si>
  <si>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</si>
  <si>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</si>
  <si>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</si>
  <si>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</si>
  <si>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</si>
  <si>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</si>
  <si>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</si>
  <si>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</si>
  <si>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</si>
  <si>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</si>
  <si>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</si>
  <si>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</si>
  <si>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</si>
  <si>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</si>
  <si>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</si>
  <si>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</si>
  <si>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</si>
  <si>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</si>
  <si>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</si>
  <si>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</si>
  <si>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</si>
  <si>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</si>
  <si>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</si>
  <si>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</si>
  <si>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</si>
  <si>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</si>
  <si>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</si>
  <si>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</si>
  <si>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</si>
  <si>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</si>
  <si>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</si>
  <si>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</si>
  <si>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</si>
  <si>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</si>
  <si>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</si>
  <si>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</si>
  <si>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</si>
  <si>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</si>
  <si>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</si>
  <si>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</si>
  <si>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</si>
  <si>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</si>
  <si>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</si>
  <si>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</si>
  <si>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</si>
  <si>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Komunikace</t>
  </si>
  <si>
    <t>STA</t>
  </si>
  <si>
    <t>1</t>
  </si>
  <si>
    <t>{f29cce2e-e1f6-4ef9-bf0c-4cd897bf1bb8}</t>
  </si>
  <si>
    <t>2</t>
  </si>
  <si>
    <t>KRYCÍ LIST SOUPISU PRACÍ</t>
  </si>
  <si>
    <t>Objekt:</t>
  </si>
  <si>
    <t>SO.01 -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</si>
  <si>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</si>
  <si>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</si>
  <si>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</si>
  <si>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</si>
  <si>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</si>
  <si>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</si>
  <si>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</si>
  <si>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</si>
  <si>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</si>
  <si>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</si>
  <si>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</si>
  <si>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</si>
  <si>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</si>
  <si>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</si>
  <si>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</si>
  <si>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</si>
  <si>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</si>
  <si>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</si>
  <si>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</si>
  <si>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</si>
  <si>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</si>
  <si>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</si>
  <si>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</si>
  <si>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</si>
  <si>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</si>
  <si>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</si>
  <si>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</si>
  <si>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</si>
  <si>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</si>
  <si>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</si>
  <si>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</si>
  <si>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</si>
  <si>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</si>
  <si>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113154533</t>
  </si>
  <si>
    <t>Frézování živičného krytu tl 50 mm pruh š do 1 m pl přes 500 do 2000 m2</t>
  </si>
  <si>
    <t>m2</t>
  </si>
  <si>
    <t>CS ÚRS 2025 01</t>
  </si>
  <si>
    <t>4</t>
  </si>
  <si>
    <t>1682902720</t>
  </si>
  <si>
    <t>PP</t>
  </si>
  <si>
    <t>Frézování živičného podkladu nebo krytu s naložením hmot na dopravní prostředek plochy přes 500 do 2 000 m2 pruhu šířky do 1 m, tloušťky vrstvy 50 mm</t>
  </si>
  <si>
    <t>VV</t>
  </si>
  <si>
    <t>Výkres C.4.b</t>
  </si>
  <si>
    <t>902</t>
  </si>
  <si>
    <t>Součet</t>
  </si>
  <si>
    <t>113154535</t>
  </si>
  <si>
    <t>Frézování živičného krytu tl 70 mm pruh š do 1 m pl přes 500 do 2000 m2</t>
  </si>
  <si>
    <t>941577901</t>
  </si>
  <si>
    <t>Frézování živičného podkladu nebo krytu s naložením hmot na dopravní prostředek plochy přes 500 do 2 000 m2 pruhu šířky do 1 m, tloušťky vrstvy 70 mm</t>
  </si>
  <si>
    <t>Sanace podkladních vrstev 30%</t>
  </si>
  <si>
    <t>902*0,3</t>
  </si>
  <si>
    <t>3</t>
  </si>
  <si>
    <t>113202111</t>
  </si>
  <si>
    <t>Vytrhání obrub krajníků obrubníků stojatých</t>
  </si>
  <si>
    <t>m</t>
  </si>
  <si>
    <t>-338741780</t>
  </si>
  <si>
    <t>Vytrhání obrub s vybouráním lože, s přemístěním hmot na skládku na vzdálenost do 3 m nebo s naložením na dopravní prostředek z krajníků nebo obrubníků stojatých</t>
  </si>
  <si>
    <t>82+12+116+48</t>
  </si>
  <si>
    <t>5</t>
  </si>
  <si>
    <t>Komunikace pozemní</t>
  </si>
  <si>
    <t>564851111</t>
  </si>
  <si>
    <t>Podklad ze štěrkodrtě ŠD plochy přes 100 m2 tl 150 mm</t>
  </si>
  <si>
    <t>1936906593</t>
  </si>
  <si>
    <t>Podklad ze štěrkodrti ŠD s rozprostřením a zhutněním plochy přes 100 m2, po zhutnění tl. 150 mm</t>
  </si>
  <si>
    <t>Výkres C.3</t>
  </si>
  <si>
    <t>Zpevnění krajnice</t>
  </si>
  <si>
    <t>565155111</t>
  </si>
  <si>
    <t>Asfaltový beton vrstva podkladní ACP 16 (obalované kamenivo OKS) tl 70 mm š do 3 m</t>
  </si>
  <si>
    <t>775366385</t>
  </si>
  <si>
    <t>Asfaltový beton vrstva podkladní ACP 16 (obalované kamenivo střednězrnné - OKS) s rozprostřením a zhutněním v pruhu šířky přes 1,5 do 3 m, po zhutnění tl. 70 mm</t>
  </si>
  <si>
    <t>Sanace podkladní vrstvy 30%</t>
  </si>
  <si>
    <t>6</t>
  </si>
  <si>
    <t>572141112</t>
  </si>
  <si>
    <t>Vyrovnání povrchu dosavadních krytů asfaltovým betonem ACO (AB) tl přes 40 do 60 mm</t>
  </si>
  <si>
    <t>-41588882</t>
  </si>
  <si>
    <t>Vyrovnání povrchu dosavadních krytů s rozprostřením hmot a zhutněním asfaltovým betonem ACO (AB) tl. přes 40 do 60 mm</t>
  </si>
  <si>
    <t>Vyrovnávka 30% plochy</t>
  </si>
  <si>
    <t>7</t>
  </si>
  <si>
    <t>573231107</t>
  </si>
  <si>
    <t>Postřik živičný spojovací ze silniční emulze v množství 0,40 kg/m2</t>
  </si>
  <si>
    <t>981621198</t>
  </si>
  <si>
    <t>Postřik spojovací PS bez posypu kamenivem ze silniční emulze, v množství 0,40 kg/m2</t>
  </si>
  <si>
    <t>"Komunikace" 902</t>
  </si>
  <si>
    <t>"Sanace 30%" 902*0,3</t>
  </si>
  <si>
    <t>28</t>
  </si>
  <si>
    <t>577144111</t>
  </si>
  <si>
    <t>Asfaltový beton vrstva obrusná ACO 11+ (ABS) tř. I tl 50 mm š do 3 m z nemodifikovaného asfaltu</t>
  </si>
  <si>
    <t>1636279023</t>
  </si>
  <si>
    <t>Asfaltový beton vrstva obrusná ACO 11 (ABS) s rozprostřením a se zhutněním z nemodifikovaného asfaltu v pruhu šířky do 3 m tř. I (ACO 11+), po zhutnění tl. 50 mm</t>
  </si>
  <si>
    <t>9</t>
  </si>
  <si>
    <t>Ostatní konstrukce a práce, bourání</t>
  </si>
  <si>
    <t>8</t>
  </si>
  <si>
    <t>916131213</t>
  </si>
  <si>
    <t>Osazení silničního obrubníku betonového stojatého s boční opěrou do lože z betonu prostého</t>
  </si>
  <si>
    <t>1736741107</t>
  </si>
  <si>
    <t>Osazení silničního obrubníku betonového se zřízením lože, s vyplněním a zatřením spár cementovou maltou stojatého s boční opěrou z betonu prostého, do lože z betonu prostého</t>
  </si>
  <si>
    <t>M</t>
  </si>
  <si>
    <t>59217031</t>
  </si>
  <si>
    <t>obrubník silniční betonový 1000x150x250mm</t>
  </si>
  <si>
    <t>-1362390055</t>
  </si>
  <si>
    <t>82</t>
  </si>
  <si>
    <t>82*1,02 'Přepočtené koeficientem množství</t>
  </si>
  <si>
    <t>10</t>
  </si>
  <si>
    <t>59217029</t>
  </si>
  <si>
    <t>obrubník silniční betonový nájezdový 1000x150x150mm</t>
  </si>
  <si>
    <t>1538867835</t>
  </si>
  <si>
    <t>12+116+48-1</t>
  </si>
  <si>
    <t>175*1,02 'Přepočtené koeficientem množství</t>
  </si>
  <si>
    <t>11</t>
  </si>
  <si>
    <t>59217076</t>
  </si>
  <si>
    <t>obrubník silniční betonový přechodový 1000x150x250mm</t>
  </si>
  <si>
    <t>2022650709</t>
  </si>
  <si>
    <t>1*1,02 'Přepočtené koeficientem množství</t>
  </si>
  <si>
    <t>916991121</t>
  </si>
  <si>
    <t>Lože pod obrubníky, krajníky nebo obruby z dlažebních kostek z betonu prostého</t>
  </si>
  <si>
    <t>m3</t>
  </si>
  <si>
    <t>778075286</t>
  </si>
  <si>
    <t>Příplatek k loži obrub, pro dobetonávku k zaříznuté spáře asfaltu</t>
  </si>
  <si>
    <t>(82+12+116+48)*0,1*0,1</t>
  </si>
  <si>
    <t>13</t>
  </si>
  <si>
    <t>919731121</t>
  </si>
  <si>
    <t>Zarovnání styčné plochy podkladu nebo krytu živičného tl do 50 mm</t>
  </si>
  <si>
    <t>1076774620</t>
  </si>
  <si>
    <t>Zarovnání styčné plochy podkladu nebo krytu podél vybourané části komunikace nebo zpevněné plochy živičné tl. do 50 mm</t>
  </si>
  <si>
    <t>"Zápichy" 4,5+26</t>
  </si>
  <si>
    <t>14</t>
  </si>
  <si>
    <t>919731122</t>
  </si>
  <si>
    <t>Zarovnání styčné plochy podkladu nebo krytu živičného tl přes 50 do 100 mm</t>
  </si>
  <si>
    <t>1407500428</t>
  </si>
  <si>
    <t>Zarovnání styčné plochy podkladu nebo krytu podél vybourané části komunikace nebo zpevněné plochy živičné tl. přes 50 do 100 mm</t>
  </si>
  <si>
    <t>Zaříznuzí u měněných obrub</t>
  </si>
  <si>
    <t>15</t>
  </si>
  <si>
    <t>919732221</t>
  </si>
  <si>
    <t>Styčná spára napojení nového živičného povrchu na stávající za tepla š 15 mm hl 25 mm bez prořezání</t>
  </si>
  <si>
    <t>1784824516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</si>
  <si>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</si>
  <si>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16</t>
  </si>
  <si>
    <t>919735111</t>
  </si>
  <si>
    <t>Řezání stávajícího živičného krytu hl do 50 mm</t>
  </si>
  <si>
    <t>455759093</t>
  </si>
  <si>
    <t>Řezání stávajícího živičného krytu nebo podkladu hloubky do 50 mm</t>
  </si>
  <si>
    <t>17</t>
  </si>
  <si>
    <t>919735112</t>
  </si>
  <si>
    <t>Řezání stávajícího živičného krytu hl přes 50 do 100 mm</t>
  </si>
  <si>
    <t>1838601103</t>
  </si>
  <si>
    <t>Řezání stávajícího živičného krytu nebo podkladu hloubky přes 50 do 100 mm</t>
  </si>
  <si>
    <t>997</t>
  </si>
  <si>
    <t>Doprava suti a vybouraných hmot</t>
  </si>
  <si>
    <t>18</t>
  </si>
  <si>
    <t>997006512</t>
  </si>
  <si>
    <t>Vodorovné doprava suti s naložením a složením na skládku přes 100 m do 1 km</t>
  </si>
  <si>
    <t>t</t>
  </si>
  <si>
    <t>-319914889</t>
  </si>
  <si>
    <t>Vodorovná doprava suti na skládku s naložením na dopravní prostředek a složením přes 100 m do 1 km</t>
  </si>
  <si>
    <t>19</t>
  </si>
  <si>
    <t>997006519</t>
  </si>
  <si>
    <t>Příplatek k vodorovnému přemístění suti na skládku ZKD 1 km přes 1 km</t>
  </si>
  <si>
    <t>146937050</t>
  </si>
  <si>
    <t>Vodorovná doprava suti na skládku Příplatek k ceně -6512 za každý další i započatý 1 km</t>
  </si>
  <si>
    <t>200,187*9 'Přepočtené koeficientem množství</t>
  </si>
  <si>
    <t>20</t>
  </si>
  <si>
    <t>997013861</t>
  </si>
  <si>
    <t>Poplatek za uložení stavebního odpadu na recyklační skládce (skládkovné) z prostého betonu kód odpadu 17 01 01</t>
  </si>
  <si>
    <t>-791744724</t>
  </si>
  <si>
    <t>Poplatek za uložení stavebního odpadu na recyklační skládce (skládkovné) z prostého betonu zatříděného do Katalogu odpadů pod kódem 17 01 01</t>
  </si>
  <si>
    <t>52,89</t>
  </si>
  <si>
    <t>997013875</t>
  </si>
  <si>
    <t>Poplatek za uložení stavebního odpadu na recyklační skládce (skládkovné) asfaltového bez obsahu dehtu zatříděného do Katalogu odpadů pod kódem 17 03 02</t>
  </si>
  <si>
    <t>-389051688</t>
  </si>
  <si>
    <t>103,73+43,567</t>
  </si>
  <si>
    <t>998</t>
  </si>
  <si>
    <t>Přesun hmot</t>
  </si>
  <si>
    <t>22</t>
  </si>
  <si>
    <t>998225111</t>
  </si>
  <si>
    <t>Přesun hmot pro pozemní komunikace s krytem z kamene, monolitickým betonovým nebo živičným</t>
  </si>
  <si>
    <t>-1570527526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</si>
  <si>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</si>
  <si>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</si>
  <si>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</si>
  <si>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VRN1</t>
  </si>
  <si>
    <t>Průzkumné, zeměměřičské a projektové práce</t>
  </si>
  <si>
    <t>23</t>
  </si>
  <si>
    <t>012203000</t>
  </si>
  <si>
    <t>Zeměměřičské práce před výstavbou</t>
  </si>
  <si>
    <t>kpl</t>
  </si>
  <si>
    <t>1024</t>
  </si>
  <si>
    <t>-221456307</t>
  </si>
  <si>
    <t>24</t>
  </si>
  <si>
    <t>013294000</t>
  </si>
  <si>
    <t>Ostatní dokumentace stavby</t>
  </si>
  <si>
    <t>-481730244</t>
  </si>
  <si>
    <t>DIO</t>
  </si>
  <si>
    <t>VRN3</t>
  </si>
  <si>
    <t>Zařízení staveniště</t>
  </si>
  <si>
    <t>25</t>
  </si>
  <si>
    <t>030001000</t>
  </si>
  <si>
    <t>-154263863</t>
  </si>
  <si>
    <t>26</t>
  </si>
  <si>
    <t>034303000</t>
  </si>
  <si>
    <t>Dopravní značení na staveništi</t>
  </si>
  <si>
    <t>-2080402944</t>
  </si>
  <si>
    <t>VRN4</t>
  </si>
  <si>
    <t>Inženýrská činnost</t>
  </si>
  <si>
    <t>27</t>
  </si>
  <si>
    <t>043002000</t>
  </si>
  <si>
    <t>Zkoušky a ostatní měření</t>
  </si>
  <si>
    <t>1774758125</t>
  </si>
  <si>
    <t>Zkoušky únosnosti pláně, konstrukcí atd.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</si>
</sst>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34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25016C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Obnova povrchu komunikace ul. U Koldomu II., Litvínov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Litvínov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7. 4. 2025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Litvínov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MESSOR s.r.o.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>MESSOR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77</v>
      </c>
      <c r="BT94" s="117" t="s">
        <v>78</v>
      </c>
      <c r="BU94" s="118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16.5" customHeight="1">
      <c r="A95" s="119" t="s">
        <v>82</v>
      </c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'SO.01 -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85</v>
      </c>
      <c r="AR95" s="126"/>
      <c r="AS95" s="127">
        <v>0</v>
      </c>
      <c r="AT95" s="128">
        <f>ROUND(SUM(AV95:AW95),2)</f>
        <v>0</v>
      </c>
      <c r="AU95" s="129">
        <f>'SO.01 - Komunikace'!P126</f>
        <v>0</v>
      </c>
      <c r="AV95" s="128">
        <f>'SO.01 - Komunikace'!J33</f>
        <v>0</v>
      </c>
      <c r="AW95" s="128">
        <f>'SO.01 - Komunikace'!J34</f>
        <v>0</v>
      </c>
      <c r="AX95" s="128">
        <f>'SO.01 - Komunikace'!J35</f>
        <v>0</v>
      </c>
      <c r="AY95" s="128">
        <f>'SO.01 - Komunikace'!J36</f>
        <v>0</v>
      </c>
      <c r="AZ95" s="128">
        <f>'SO.01 - Komunikace'!F33</f>
        <v>0</v>
      </c>
      <c r="BA95" s="128">
        <f>'SO.01 - Komunikace'!F34</f>
        <v>0</v>
      </c>
      <c r="BB95" s="128">
        <f>'SO.01 - Komunikace'!F35</f>
        <v>0</v>
      </c>
      <c r="BC95" s="128">
        <f>'SO.01 - Komunikace'!F36</f>
        <v>0</v>
      </c>
      <c r="BD95" s="130">
        <f>'SO.01 - Komunikace'!F37</f>
        <v>0</v>
      </c>
      <c r="BE95" s="7"/>
      <c r="BT95" s="131" t="s">
        <v>86</v>
      </c>
      <c r="BV95" s="131" t="s">
        <v>80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BNdejrZNb0LFV12BrjhoMGAUkClocyNxKAVtrXiPz1O6FpjC/hX/+FeT5W1Syr0bH5wXUwTCOOTnCNA7gzyQYw==" hashValue="6CgXiFWNwruqApoiRATVWTKCyNinJbsU3OfB/4ZYfXAMirVfO6dg42bm2+NaCcya5yGTugXhbhNxMV8glTKtb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.01 - Komunik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88</v>
      </c>
    </row>
    <row r="4" s="1" customFormat="1" ht="24.96" customHeight="1">
      <c r="B4" s="20"/>
      <c r="D4" s="134" t="s">
        <v>89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Obnova povrchu komunikace ul. U Koldomu II., Litvínov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7. 4. 2025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27</v>
      </c>
      <c r="F15" s="38"/>
      <c r="G15" s="38"/>
      <c r="H15" s="38"/>
      <c r="I15" s="136" t="s">
        <v>28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29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31</v>
      </c>
      <c r="E20" s="38"/>
      <c r="F20" s="38"/>
      <c r="G20" s="38"/>
      <c r="H20" s="38"/>
      <c r="I20" s="136" t="s">
        <v>25</v>
      </c>
      <c r="J20" s="139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33</v>
      </c>
      <c r="F21" s="38"/>
      <c r="G21" s="38"/>
      <c r="H21" s="38"/>
      <c r="I21" s="136" t="s">
        <v>28</v>
      </c>
      <c r="J21" s="139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36</v>
      </c>
      <c r="E23" s="38"/>
      <c r="F23" s="38"/>
      <c r="G23" s="38"/>
      <c r="H23" s="38"/>
      <c r="I23" s="136" t="s">
        <v>25</v>
      </c>
      <c r="J23" s="139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33</v>
      </c>
      <c r="F24" s="38"/>
      <c r="G24" s="38"/>
      <c r="H24" s="38"/>
      <c r="I24" s="136" t="s">
        <v>28</v>
      </c>
      <c r="J24" s="139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38</v>
      </c>
      <c r="E30" s="38"/>
      <c r="F30" s="38"/>
      <c r="G30" s="38"/>
      <c r="H30" s="38"/>
      <c r="I30" s="38"/>
      <c r="J30" s="147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40</v>
      </c>
      <c r="G32" s="38"/>
      <c r="H32" s="38"/>
      <c r="I32" s="148" t="s">
        <v>39</v>
      </c>
      <c r="J32" s="148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42</v>
      </c>
      <c r="E33" s="136" t="s">
        <v>43</v>
      </c>
      <c r="F33" s="150">
        <f>ROUND((SUM(BE126:BE268)),  2)</f>
        <v>0</v>
      </c>
      <c r="G33" s="38"/>
      <c r="H33" s="38"/>
      <c r="I33" s="151">
        <v>0.20999999999999999</v>
      </c>
      <c r="J33" s="150">
        <f>ROUND(((SUM(BE126:BE268))*I33),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44</v>
      </c>
      <c r="F34" s="150">
        <f>ROUND((SUM(BF126:BF268)),  2)</f>
        <v>0</v>
      </c>
      <c r="G34" s="38"/>
      <c r="H34" s="38"/>
      <c r="I34" s="151">
        <v>0.12</v>
      </c>
      <c r="J34" s="150">
        <f>ROUND(((SUM(BF126:BF268))*I34),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45</v>
      </c>
      <c r="F35" s="150">
        <f>ROUND((SUM(BG126:BG268)),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46</v>
      </c>
      <c r="F36" s="150">
        <f>ROUND((SUM(BH126:BH268)),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47</v>
      </c>
      <c r="F37" s="150">
        <f>ROUND((SUM(BI126:BI268)),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51</v>
      </c>
      <c r="E50" s="160"/>
      <c r="F50" s="160"/>
      <c r="G50" s="159" t="s">
        <v>52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53</v>
      </c>
      <c r="E61" s="162"/>
      <c r="F61" s="163" t="s">
        <v>54</v>
      </c>
      <c r="G61" s="161" t="s">
        <v>53</v>
      </c>
      <c r="H61" s="162"/>
      <c r="I61" s="162"/>
      <c r="J61" s="164" t="s">
        <v>54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55</v>
      </c>
      <c r="E65" s="165"/>
      <c r="F65" s="165"/>
      <c r="G65" s="159" t="s">
        <v>56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53</v>
      </c>
      <c r="E76" s="162"/>
      <c r="F76" s="163" t="s">
        <v>54</v>
      </c>
      <c r="G76" s="161" t="s">
        <v>53</v>
      </c>
      <c r="H76" s="162"/>
      <c r="I76" s="162"/>
      <c r="J76" s="164" t="s">
        <v>54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Obnova povrchu komunikace ul. U Koldomu II.,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SO.01 -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Litvínov</v>
      </c>
      <c r="G89" s="40"/>
      <c r="H89" s="40"/>
      <c r="I89" s="32" t="s">
        <v>22</v>
      </c>
      <c r="J89" s="79" t="str">
        <f>IF(J12="","",J12)</f>
        <v>7. 4. 2025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MESSOR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93</v>
      </c>
      <c r="D94" s="172"/>
      <c r="E94" s="172"/>
      <c r="F94" s="172"/>
      <c r="G94" s="172"/>
      <c r="H94" s="172"/>
      <c r="I94" s="172"/>
      <c r="J94" s="173" t="s">
        <v>94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5"/>
      <c r="C97" s="176"/>
      <c r="D97" s="177" t="s">
        <v>97</v>
      </c>
      <c r="E97" s="178"/>
      <c r="F97" s="178"/>
      <c r="G97" s="178"/>
      <c r="H97" s="178"/>
      <c r="I97" s="178"/>
      <c r="J97" s="179">
        <f>J127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98</v>
      </c>
      <c r="E98" s="184"/>
      <c r="F98" s="184"/>
      <c r="G98" s="184"/>
      <c r="H98" s="184"/>
      <c r="I98" s="184"/>
      <c r="J98" s="185">
        <f>J128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99</v>
      </c>
      <c r="E99" s="184"/>
      <c r="F99" s="184"/>
      <c r="G99" s="184"/>
      <c r="H99" s="184"/>
      <c r="I99" s="184"/>
      <c r="J99" s="185">
        <f>J145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100</v>
      </c>
      <c r="E100" s="184"/>
      <c r="F100" s="184"/>
      <c r="G100" s="184"/>
      <c r="H100" s="184"/>
      <c r="I100" s="184"/>
      <c r="J100" s="185">
        <f>J175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101</v>
      </c>
      <c r="E101" s="184"/>
      <c r="F101" s="184"/>
      <c r="G101" s="184"/>
      <c r="H101" s="184"/>
      <c r="I101" s="184"/>
      <c r="J101" s="185">
        <f>J232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102</v>
      </c>
      <c r="E102" s="184"/>
      <c r="F102" s="184"/>
      <c r="G102" s="184"/>
      <c r="H102" s="184"/>
      <c r="I102" s="184"/>
      <c r="J102" s="185">
        <f>J244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5"/>
      <c r="C103" s="176"/>
      <c r="D103" s="177" t="s">
        <v>103</v>
      </c>
      <c r="E103" s="178"/>
      <c r="F103" s="178"/>
      <c r="G103" s="178"/>
      <c r="H103" s="178"/>
      <c r="I103" s="178"/>
      <c r="J103" s="179">
        <f>J247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1"/>
      <c r="C104" s="182"/>
      <c r="D104" s="183" t="s">
        <v>104</v>
      </c>
      <c r="E104" s="184"/>
      <c r="F104" s="184"/>
      <c r="G104" s="184"/>
      <c r="H104" s="184"/>
      <c r="I104" s="184"/>
      <c r="J104" s="185">
        <f>J248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105</v>
      </c>
      <c r="E105" s="184"/>
      <c r="F105" s="184"/>
      <c r="G105" s="184"/>
      <c r="H105" s="184"/>
      <c r="I105" s="184"/>
      <c r="J105" s="185">
        <f>J256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106</v>
      </c>
      <c r="E106" s="184"/>
      <c r="F106" s="184"/>
      <c r="G106" s="184"/>
      <c r="H106" s="184"/>
      <c r="I106" s="184"/>
      <c r="J106" s="185">
        <f>J264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107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0" t="str">
        <f>E7</f>
        <v>Obnova povrchu komunikace ul. U Koldomu II., Litvínov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90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SO.01 - Komunikace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Litvínov</v>
      </c>
      <c r="G120" s="40"/>
      <c r="H120" s="40"/>
      <c r="I120" s="32" t="s">
        <v>22</v>
      </c>
      <c r="J120" s="79" t="str">
        <f>IF(J12="","",J12)</f>
        <v>7. 4. 2025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Město Litvínov</v>
      </c>
      <c r="G122" s="40"/>
      <c r="H122" s="40"/>
      <c r="I122" s="32" t="s">
        <v>31</v>
      </c>
      <c r="J122" s="36" t="str">
        <f>E21</f>
        <v>MESSOR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29</v>
      </c>
      <c r="D123" s="40"/>
      <c r="E123" s="40"/>
      <c r="F123" s="27" t="str">
        <f>IF(E18="","",E18)</f>
        <v>Vyplň údaj</v>
      </c>
      <c r="G123" s="40"/>
      <c r="H123" s="40"/>
      <c r="I123" s="32" t="s">
        <v>36</v>
      </c>
      <c r="J123" s="36" t="str">
        <f>E24</f>
        <v>MESSOR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87"/>
      <c r="B125" s="188"/>
      <c r="C125" s="189" t="s">
        <v>108</v>
      </c>
      <c r="D125" s="190" t="s">
        <v>63</v>
      </c>
      <c r="E125" s="190" t="s">
        <v>59</v>
      </c>
      <c r="F125" s="190" t="s">
        <v>60</v>
      </c>
      <c r="G125" s="190" t="s">
        <v>109</v>
      </c>
      <c r="H125" s="190" t="s">
        <v>110</v>
      </c>
      <c r="I125" s="190" t="s">
        <v>111</v>
      </c>
      <c r="J125" s="190" t="s">
        <v>94</v>
      </c>
      <c r="K125" s="191" t="s">
        <v>112</v>
      </c>
      <c r="L125" s="192"/>
      <c r="M125" s="100" t="s">
        <v>1</v>
      </c>
      <c r="N125" s="101" t="s">
        <v>42</v>
      </c>
      <c r="O125" s="101" t="s">
        <v>113</v>
      </c>
      <c r="P125" s="101" t="s">
        <v>114</v>
      </c>
      <c r="Q125" s="101" t="s">
        <v>115</v>
      </c>
      <c r="R125" s="101" t="s">
        <v>116</v>
      </c>
      <c r="S125" s="101" t="s">
        <v>117</v>
      </c>
      <c r="T125" s="102" t="s">
        <v>118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</row>
    <row r="126" s="2" customFormat="1" ht="22.8" customHeight="1">
      <c r="A126" s="38"/>
      <c r="B126" s="39"/>
      <c r="C126" s="107" t="s">
        <v>119</v>
      </c>
      <c r="D126" s="40"/>
      <c r="E126" s="40"/>
      <c r="F126" s="40"/>
      <c r="G126" s="40"/>
      <c r="H126" s="40"/>
      <c r="I126" s="40"/>
      <c r="J126" s="193">
        <f>BK126</f>
        <v>0</v>
      </c>
      <c r="K126" s="40"/>
      <c r="L126" s="44"/>
      <c r="M126" s="103"/>
      <c r="N126" s="194"/>
      <c r="O126" s="104"/>
      <c r="P126" s="195">
        <f>P127+P247</f>
        <v>0</v>
      </c>
      <c r="Q126" s="104"/>
      <c r="R126" s="195">
        <f>R127+R247</f>
        <v>106.9952792</v>
      </c>
      <c r="S126" s="104"/>
      <c r="T126" s="196">
        <f>T127+T247</f>
        <v>200.1866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77</v>
      </c>
      <c r="AU126" s="17" t="s">
        <v>96</v>
      </c>
      <c r="BK126" s="197">
        <f>BK127+BK247</f>
        <v>0</v>
      </c>
    </row>
    <row r="127" s="12" customFormat="1" ht="25.92" customHeight="1">
      <c r="A127" s="12"/>
      <c r="B127" s="198"/>
      <c r="C127" s="199"/>
      <c r="D127" s="200" t="s">
        <v>77</v>
      </c>
      <c r="E127" s="201" t="s">
        <v>120</v>
      </c>
      <c r="F127" s="201" t="s">
        <v>121</v>
      </c>
      <c r="G127" s="199"/>
      <c r="H127" s="199"/>
      <c r="I127" s="202"/>
      <c r="J127" s="203">
        <f>BK127</f>
        <v>0</v>
      </c>
      <c r="K127" s="199"/>
      <c r="L127" s="204"/>
      <c r="M127" s="205"/>
      <c r="N127" s="206"/>
      <c r="O127" s="206"/>
      <c r="P127" s="207">
        <f>P128+P145+P175+P232+P244</f>
        <v>0</v>
      </c>
      <c r="Q127" s="206"/>
      <c r="R127" s="207">
        <f>R128+R145+R175+R232+R244</f>
        <v>106.9952792</v>
      </c>
      <c r="S127" s="206"/>
      <c r="T127" s="208">
        <f>T128+T145+T175+T232+T244</f>
        <v>200.1866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9" t="s">
        <v>86</v>
      </c>
      <c r="AT127" s="210" t="s">
        <v>77</v>
      </c>
      <c r="AU127" s="210" t="s">
        <v>78</v>
      </c>
      <c r="AY127" s="209" t="s">
        <v>122</v>
      </c>
      <c r="BK127" s="211">
        <f>BK128+BK145+BK175+BK232+BK244</f>
        <v>0</v>
      </c>
    </row>
    <row r="128" s="12" customFormat="1" ht="22.8" customHeight="1">
      <c r="A128" s="12"/>
      <c r="B128" s="198"/>
      <c r="C128" s="199"/>
      <c r="D128" s="200" t="s">
        <v>77</v>
      </c>
      <c r="E128" s="212" t="s">
        <v>86</v>
      </c>
      <c r="F128" s="212" t="s">
        <v>123</v>
      </c>
      <c r="G128" s="199"/>
      <c r="H128" s="199"/>
      <c r="I128" s="202"/>
      <c r="J128" s="213">
        <f>BK128</f>
        <v>0</v>
      </c>
      <c r="K128" s="199"/>
      <c r="L128" s="204"/>
      <c r="M128" s="205"/>
      <c r="N128" s="206"/>
      <c r="O128" s="206"/>
      <c r="P128" s="207">
        <f>SUM(P129:P144)</f>
        <v>0</v>
      </c>
      <c r="Q128" s="206"/>
      <c r="R128" s="207">
        <f>SUM(R129:R144)</f>
        <v>0.014432</v>
      </c>
      <c r="S128" s="206"/>
      <c r="T128" s="208">
        <f>SUM(T129:T144)</f>
        <v>200.1866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86</v>
      </c>
      <c r="AT128" s="210" t="s">
        <v>77</v>
      </c>
      <c r="AU128" s="210" t="s">
        <v>86</v>
      </c>
      <c r="AY128" s="209" t="s">
        <v>122</v>
      </c>
      <c r="BK128" s="211">
        <f>SUM(BK129:BK144)</f>
        <v>0</v>
      </c>
    </row>
    <row r="129" s="2" customFormat="1" ht="16.5" customHeight="1">
      <c r="A129" s="38"/>
      <c r="B129" s="39"/>
      <c r="C129" s="214" t="s">
        <v>86</v>
      </c>
      <c r="D129" s="214" t="s">
        <v>124</v>
      </c>
      <c r="E129" s="215" t="s">
        <v>125</v>
      </c>
      <c r="F129" s="216" t="s">
        <v>126</v>
      </c>
      <c r="G129" s="217" t="s">
        <v>127</v>
      </c>
      <c r="H129" s="218">
        <v>902</v>
      </c>
      <c r="I129" s="219"/>
      <c r="J129" s="220">
        <f>ROUND(I129*H129,2)</f>
        <v>0</v>
      </c>
      <c r="K129" s="216" t="s">
        <v>128</v>
      </c>
      <c r="L129" s="44"/>
      <c r="M129" s="221" t="s">
        <v>1</v>
      </c>
      <c r="N129" s="222" t="s">
        <v>43</v>
      </c>
      <c r="O129" s="91"/>
      <c r="P129" s="223">
        <f>O129*H129</f>
        <v>0</v>
      </c>
      <c r="Q129" s="223">
        <v>1.0000000000000001E-05</v>
      </c>
      <c r="R129" s="223">
        <f>Q129*H129</f>
        <v>0.0090200000000000002</v>
      </c>
      <c r="S129" s="223">
        <v>0.11500000000000001</v>
      </c>
      <c r="T129" s="224">
        <f>S129*H129</f>
        <v>103.73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5" t="s">
        <v>129</v>
      </c>
      <c r="AT129" s="225" t="s">
        <v>124</v>
      </c>
      <c r="AU129" s="225" t="s">
        <v>88</v>
      </c>
      <c r="AY129" s="17" t="s">
        <v>122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7" t="s">
        <v>86</v>
      </c>
      <c r="BK129" s="226">
        <f>ROUND(I129*H129,2)</f>
        <v>0</v>
      </c>
      <c r="BL129" s="17" t="s">
        <v>129</v>
      </c>
      <c r="BM129" s="225" t="s">
        <v>130</v>
      </c>
    </row>
    <row r="130" s="2" customFormat="1">
      <c r="A130" s="38"/>
      <c r="B130" s="39"/>
      <c r="C130" s="40"/>
      <c r="D130" s="227" t="s">
        <v>131</v>
      </c>
      <c r="E130" s="40"/>
      <c r="F130" s="228" t="s">
        <v>132</v>
      </c>
      <c r="G130" s="40"/>
      <c r="H130" s="40"/>
      <c r="I130" s="229"/>
      <c r="J130" s="40"/>
      <c r="K130" s="40"/>
      <c r="L130" s="44"/>
      <c r="M130" s="230"/>
      <c r="N130" s="231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131</v>
      </c>
      <c r="AU130" s="17" t="s">
        <v>88</v>
      </c>
    </row>
    <row r="131" s="13" customFormat="1">
      <c r="A131" s="13"/>
      <c r="B131" s="232"/>
      <c r="C131" s="233"/>
      <c r="D131" s="227" t="s">
        <v>133</v>
      </c>
      <c r="E131" s="234" t="s">
        <v>1</v>
      </c>
      <c r="F131" s="235" t="s">
        <v>134</v>
      </c>
      <c r="G131" s="233"/>
      <c r="H131" s="234" t="s">
        <v>1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133</v>
      </c>
      <c r="AU131" s="241" t="s">
        <v>88</v>
      </c>
      <c r="AV131" s="13" t="s">
        <v>86</v>
      </c>
      <c r="AW131" s="13" t="s">
        <v>35</v>
      </c>
      <c r="AX131" s="13" t="s">
        <v>78</v>
      </c>
      <c r="AY131" s="241" t="s">
        <v>122</v>
      </c>
    </row>
    <row r="132" s="14" customFormat="1">
      <c r="A132" s="14"/>
      <c r="B132" s="242"/>
      <c r="C132" s="243"/>
      <c r="D132" s="227" t="s">
        <v>133</v>
      </c>
      <c r="E132" s="244" t="s">
        <v>1</v>
      </c>
      <c r="F132" s="245" t="s">
        <v>135</v>
      </c>
      <c r="G132" s="243"/>
      <c r="H132" s="246">
        <v>902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2" t="s">
        <v>133</v>
      </c>
      <c r="AU132" s="252" t="s">
        <v>88</v>
      </c>
      <c r="AV132" s="14" t="s">
        <v>88</v>
      </c>
      <c r="AW132" s="14" t="s">
        <v>35</v>
      </c>
      <c r="AX132" s="14" t="s">
        <v>78</v>
      </c>
      <c r="AY132" s="252" t="s">
        <v>122</v>
      </c>
    </row>
    <row r="133" s="15" customFormat="1">
      <c r="A133" s="15"/>
      <c r="B133" s="253"/>
      <c r="C133" s="254"/>
      <c r="D133" s="227" t="s">
        <v>133</v>
      </c>
      <c r="E133" s="255" t="s">
        <v>1</v>
      </c>
      <c r="F133" s="256" t="s">
        <v>136</v>
      </c>
      <c r="G133" s="254"/>
      <c r="H133" s="257">
        <v>902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3" t="s">
        <v>133</v>
      </c>
      <c r="AU133" s="263" t="s">
        <v>88</v>
      </c>
      <c r="AV133" s="15" t="s">
        <v>129</v>
      </c>
      <c r="AW133" s="15" t="s">
        <v>35</v>
      </c>
      <c r="AX133" s="15" t="s">
        <v>86</v>
      </c>
      <c r="AY133" s="263" t="s">
        <v>122</v>
      </c>
    </row>
    <row r="134" s="2" customFormat="1" ht="16.5" customHeight="1">
      <c r="A134" s="38"/>
      <c r="B134" s="39"/>
      <c r="C134" s="214" t="s">
        <v>88</v>
      </c>
      <c r="D134" s="214" t="s">
        <v>124</v>
      </c>
      <c r="E134" s="215" t="s">
        <v>137</v>
      </c>
      <c r="F134" s="216" t="s">
        <v>138</v>
      </c>
      <c r="G134" s="217" t="s">
        <v>127</v>
      </c>
      <c r="H134" s="218">
        <v>270.60000000000002</v>
      </c>
      <c r="I134" s="219"/>
      <c r="J134" s="220">
        <f>ROUND(I134*H134,2)</f>
        <v>0</v>
      </c>
      <c r="K134" s="216" t="s">
        <v>128</v>
      </c>
      <c r="L134" s="44"/>
      <c r="M134" s="221" t="s">
        <v>1</v>
      </c>
      <c r="N134" s="222" t="s">
        <v>43</v>
      </c>
      <c r="O134" s="91"/>
      <c r="P134" s="223">
        <f>O134*H134</f>
        <v>0</v>
      </c>
      <c r="Q134" s="223">
        <v>2.0000000000000002E-05</v>
      </c>
      <c r="R134" s="223">
        <f>Q134*H134</f>
        <v>0.005412000000000001</v>
      </c>
      <c r="S134" s="223">
        <v>0.161</v>
      </c>
      <c r="T134" s="224">
        <f>S134*H134</f>
        <v>43.566600000000008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5" t="s">
        <v>129</v>
      </c>
      <c r="AT134" s="225" t="s">
        <v>124</v>
      </c>
      <c r="AU134" s="225" t="s">
        <v>88</v>
      </c>
      <c r="AY134" s="17" t="s">
        <v>122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7" t="s">
        <v>86</v>
      </c>
      <c r="BK134" s="226">
        <f>ROUND(I134*H134,2)</f>
        <v>0</v>
      </c>
      <c r="BL134" s="17" t="s">
        <v>129</v>
      </c>
      <c r="BM134" s="225" t="s">
        <v>139</v>
      </c>
    </row>
    <row r="135" s="2" customFormat="1">
      <c r="A135" s="38"/>
      <c r="B135" s="39"/>
      <c r="C135" s="40"/>
      <c r="D135" s="227" t="s">
        <v>131</v>
      </c>
      <c r="E135" s="40"/>
      <c r="F135" s="228" t="s">
        <v>140</v>
      </c>
      <c r="G135" s="40"/>
      <c r="H135" s="40"/>
      <c r="I135" s="229"/>
      <c r="J135" s="40"/>
      <c r="K135" s="40"/>
      <c r="L135" s="44"/>
      <c r="M135" s="230"/>
      <c r="N135" s="231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131</v>
      </c>
      <c r="AU135" s="17" t="s">
        <v>88</v>
      </c>
    </row>
    <row r="136" s="13" customFormat="1">
      <c r="A136" s="13"/>
      <c r="B136" s="232"/>
      <c r="C136" s="233"/>
      <c r="D136" s="227" t="s">
        <v>133</v>
      </c>
      <c r="E136" s="234" t="s">
        <v>1</v>
      </c>
      <c r="F136" s="235" t="s">
        <v>134</v>
      </c>
      <c r="G136" s="233"/>
      <c r="H136" s="234" t="s">
        <v>1</v>
      </c>
      <c r="I136" s="236"/>
      <c r="J136" s="233"/>
      <c r="K136" s="233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133</v>
      </c>
      <c r="AU136" s="241" t="s">
        <v>88</v>
      </c>
      <c r="AV136" s="13" t="s">
        <v>86</v>
      </c>
      <c r="AW136" s="13" t="s">
        <v>35</v>
      </c>
      <c r="AX136" s="13" t="s">
        <v>78</v>
      </c>
      <c r="AY136" s="241" t="s">
        <v>122</v>
      </c>
    </row>
    <row r="137" s="13" customFormat="1">
      <c r="A137" s="13"/>
      <c r="B137" s="232"/>
      <c r="C137" s="233"/>
      <c r="D137" s="227" t="s">
        <v>133</v>
      </c>
      <c r="E137" s="234" t="s">
        <v>1</v>
      </c>
      <c r="F137" s="235" t="s">
        <v>141</v>
      </c>
      <c r="G137" s="233"/>
      <c r="H137" s="234" t="s">
        <v>1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133</v>
      </c>
      <c r="AU137" s="241" t="s">
        <v>88</v>
      </c>
      <c r="AV137" s="13" t="s">
        <v>86</v>
      </c>
      <c r="AW137" s="13" t="s">
        <v>35</v>
      </c>
      <c r="AX137" s="13" t="s">
        <v>78</v>
      </c>
      <c r="AY137" s="241" t="s">
        <v>122</v>
      </c>
    </row>
    <row r="138" s="14" customFormat="1">
      <c r="A138" s="14"/>
      <c r="B138" s="242"/>
      <c r="C138" s="243"/>
      <c r="D138" s="227" t="s">
        <v>133</v>
      </c>
      <c r="E138" s="244" t="s">
        <v>1</v>
      </c>
      <c r="F138" s="245" t="s">
        <v>142</v>
      </c>
      <c r="G138" s="243"/>
      <c r="H138" s="246">
        <v>270.60000000000002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133</v>
      </c>
      <c r="AU138" s="252" t="s">
        <v>88</v>
      </c>
      <c r="AV138" s="14" t="s">
        <v>88</v>
      </c>
      <c r="AW138" s="14" t="s">
        <v>35</v>
      </c>
      <c r="AX138" s="14" t="s">
        <v>78</v>
      </c>
      <c r="AY138" s="252" t="s">
        <v>122</v>
      </c>
    </row>
    <row r="139" s="15" customFormat="1">
      <c r="A139" s="15"/>
      <c r="B139" s="253"/>
      <c r="C139" s="254"/>
      <c r="D139" s="227" t="s">
        <v>133</v>
      </c>
      <c r="E139" s="255" t="s">
        <v>1</v>
      </c>
      <c r="F139" s="256" t="s">
        <v>136</v>
      </c>
      <c r="G139" s="254"/>
      <c r="H139" s="257">
        <v>270.60000000000002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3" t="s">
        <v>133</v>
      </c>
      <c r="AU139" s="263" t="s">
        <v>88</v>
      </c>
      <c r="AV139" s="15" t="s">
        <v>129</v>
      </c>
      <c r="AW139" s="15" t="s">
        <v>35</v>
      </c>
      <c r="AX139" s="15" t="s">
        <v>86</v>
      </c>
      <c r="AY139" s="263" t="s">
        <v>122</v>
      </c>
    </row>
    <row r="140" s="2" customFormat="1" ht="16.5" customHeight="1">
      <c r="A140" s="38"/>
      <c r="B140" s="39"/>
      <c r="C140" s="214" t="s">
        <v>143</v>
      </c>
      <c r="D140" s="214" t="s">
        <v>124</v>
      </c>
      <c r="E140" s="215" t="s">
        <v>144</v>
      </c>
      <c r="F140" s="216" t="s">
        <v>145</v>
      </c>
      <c r="G140" s="217" t="s">
        <v>146</v>
      </c>
      <c r="H140" s="218">
        <v>258</v>
      </c>
      <c r="I140" s="219"/>
      <c r="J140" s="220">
        <f>ROUND(I140*H140,2)</f>
        <v>0</v>
      </c>
      <c r="K140" s="216" t="s">
        <v>128</v>
      </c>
      <c r="L140" s="44"/>
      <c r="M140" s="221" t="s">
        <v>1</v>
      </c>
      <c r="N140" s="222" t="s">
        <v>43</v>
      </c>
      <c r="O140" s="91"/>
      <c r="P140" s="223">
        <f>O140*H140</f>
        <v>0</v>
      </c>
      <c r="Q140" s="223">
        <v>0</v>
      </c>
      <c r="R140" s="223">
        <f>Q140*H140</f>
        <v>0</v>
      </c>
      <c r="S140" s="223">
        <v>0.20499999999999999</v>
      </c>
      <c r="T140" s="224">
        <f>S140*H140</f>
        <v>52.889999999999993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5" t="s">
        <v>129</v>
      </c>
      <c r="AT140" s="225" t="s">
        <v>124</v>
      </c>
      <c r="AU140" s="225" t="s">
        <v>88</v>
      </c>
      <c r="AY140" s="17" t="s">
        <v>122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7" t="s">
        <v>86</v>
      </c>
      <c r="BK140" s="226">
        <f>ROUND(I140*H140,2)</f>
        <v>0</v>
      </c>
      <c r="BL140" s="17" t="s">
        <v>129</v>
      </c>
      <c r="BM140" s="225" t="s">
        <v>147</v>
      </c>
    </row>
    <row r="141" s="2" customFormat="1">
      <c r="A141" s="38"/>
      <c r="B141" s="39"/>
      <c r="C141" s="40"/>
      <c r="D141" s="227" t="s">
        <v>131</v>
      </c>
      <c r="E141" s="40"/>
      <c r="F141" s="228" t="s">
        <v>148</v>
      </c>
      <c r="G141" s="40"/>
      <c r="H141" s="40"/>
      <c r="I141" s="229"/>
      <c r="J141" s="40"/>
      <c r="K141" s="40"/>
      <c r="L141" s="44"/>
      <c r="M141" s="230"/>
      <c r="N141" s="231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131</v>
      </c>
      <c r="AU141" s="17" t="s">
        <v>88</v>
      </c>
    </row>
    <row r="142" s="13" customFormat="1">
      <c r="A142" s="13"/>
      <c r="B142" s="232"/>
      <c r="C142" s="233"/>
      <c r="D142" s="227" t="s">
        <v>133</v>
      </c>
      <c r="E142" s="234" t="s">
        <v>1</v>
      </c>
      <c r="F142" s="235" t="s">
        <v>134</v>
      </c>
      <c r="G142" s="233"/>
      <c r="H142" s="234" t="s">
        <v>1</v>
      </c>
      <c r="I142" s="236"/>
      <c r="J142" s="233"/>
      <c r="K142" s="233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133</v>
      </c>
      <c r="AU142" s="241" t="s">
        <v>88</v>
      </c>
      <c r="AV142" s="13" t="s">
        <v>86</v>
      </c>
      <c r="AW142" s="13" t="s">
        <v>35</v>
      </c>
      <c r="AX142" s="13" t="s">
        <v>78</v>
      </c>
      <c r="AY142" s="241" t="s">
        <v>122</v>
      </c>
    </row>
    <row r="143" s="14" customFormat="1">
      <c r="A143" s="14"/>
      <c r="B143" s="242"/>
      <c r="C143" s="243"/>
      <c r="D143" s="227" t="s">
        <v>133</v>
      </c>
      <c r="E143" s="244" t="s">
        <v>1</v>
      </c>
      <c r="F143" s="245" t="s">
        <v>149</v>
      </c>
      <c r="G143" s="243"/>
      <c r="H143" s="246">
        <v>258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2" t="s">
        <v>133</v>
      </c>
      <c r="AU143" s="252" t="s">
        <v>88</v>
      </c>
      <c r="AV143" s="14" t="s">
        <v>88</v>
      </c>
      <c r="AW143" s="14" t="s">
        <v>35</v>
      </c>
      <c r="AX143" s="14" t="s">
        <v>78</v>
      </c>
      <c r="AY143" s="252" t="s">
        <v>122</v>
      </c>
    </row>
    <row r="144" s="15" customFormat="1">
      <c r="A144" s="15"/>
      <c r="B144" s="253"/>
      <c r="C144" s="254"/>
      <c r="D144" s="227" t="s">
        <v>133</v>
      </c>
      <c r="E144" s="255" t="s">
        <v>1</v>
      </c>
      <c r="F144" s="256" t="s">
        <v>136</v>
      </c>
      <c r="G144" s="254"/>
      <c r="H144" s="257">
        <v>258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3" t="s">
        <v>133</v>
      </c>
      <c r="AU144" s="263" t="s">
        <v>88</v>
      </c>
      <c r="AV144" s="15" t="s">
        <v>129</v>
      </c>
      <c r="AW144" s="15" t="s">
        <v>35</v>
      </c>
      <c r="AX144" s="15" t="s">
        <v>86</v>
      </c>
      <c r="AY144" s="263" t="s">
        <v>122</v>
      </c>
    </row>
    <row r="145" s="12" customFormat="1" ht="22.8" customHeight="1">
      <c r="A145" s="12"/>
      <c r="B145" s="198"/>
      <c r="C145" s="199"/>
      <c r="D145" s="200" t="s">
        <v>77</v>
      </c>
      <c r="E145" s="212" t="s">
        <v>150</v>
      </c>
      <c r="F145" s="212" t="s">
        <v>151</v>
      </c>
      <c r="G145" s="199"/>
      <c r="H145" s="199"/>
      <c r="I145" s="202"/>
      <c r="J145" s="213">
        <f>BK145</f>
        <v>0</v>
      </c>
      <c r="K145" s="199"/>
      <c r="L145" s="204"/>
      <c r="M145" s="205"/>
      <c r="N145" s="206"/>
      <c r="O145" s="206"/>
      <c r="P145" s="207">
        <f>SUM(P146:P174)</f>
        <v>0</v>
      </c>
      <c r="Q145" s="206"/>
      <c r="R145" s="207">
        <f>SUM(R146:R174)</f>
        <v>42.267720000000004</v>
      </c>
      <c r="S145" s="206"/>
      <c r="T145" s="208">
        <f>SUM(T146:T174)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9" t="s">
        <v>86</v>
      </c>
      <c r="AT145" s="210" t="s">
        <v>77</v>
      </c>
      <c r="AU145" s="210" t="s">
        <v>86</v>
      </c>
      <c r="AY145" s="209" t="s">
        <v>122</v>
      </c>
      <c r="BK145" s="211">
        <f>SUM(BK146:BK174)</f>
        <v>0</v>
      </c>
    </row>
    <row r="146" s="2" customFormat="1" ht="16.5" customHeight="1">
      <c r="A146" s="38"/>
      <c r="B146" s="39"/>
      <c r="C146" s="214" t="s">
        <v>129</v>
      </c>
      <c r="D146" s="214" t="s">
        <v>124</v>
      </c>
      <c r="E146" s="215" t="s">
        <v>152</v>
      </c>
      <c r="F146" s="216" t="s">
        <v>153</v>
      </c>
      <c r="G146" s="217" t="s">
        <v>127</v>
      </c>
      <c r="H146" s="218">
        <v>21</v>
      </c>
      <c r="I146" s="219"/>
      <c r="J146" s="220">
        <f>ROUND(I146*H146,2)</f>
        <v>0</v>
      </c>
      <c r="K146" s="216" t="s">
        <v>128</v>
      </c>
      <c r="L146" s="44"/>
      <c r="M146" s="221" t="s">
        <v>1</v>
      </c>
      <c r="N146" s="222" t="s">
        <v>43</v>
      </c>
      <c r="O146" s="91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5" t="s">
        <v>129</v>
      </c>
      <c r="AT146" s="225" t="s">
        <v>124</v>
      </c>
      <c r="AU146" s="225" t="s">
        <v>88</v>
      </c>
      <c r="AY146" s="17" t="s">
        <v>122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7" t="s">
        <v>86</v>
      </c>
      <c r="BK146" s="226">
        <f>ROUND(I146*H146,2)</f>
        <v>0</v>
      </c>
      <c r="BL146" s="17" t="s">
        <v>129</v>
      </c>
      <c r="BM146" s="225" t="s">
        <v>154</v>
      </c>
    </row>
    <row r="147" s="2" customFormat="1">
      <c r="A147" s="38"/>
      <c r="B147" s="39"/>
      <c r="C147" s="40"/>
      <c r="D147" s="227" t="s">
        <v>131</v>
      </c>
      <c r="E147" s="40"/>
      <c r="F147" s="228" t="s">
        <v>155</v>
      </c>
      <c r="G147" s="40"/>
      <c r="H147" s="40"/>
      <c r="I147" s="229"/>
      <c r="J147" s="40"/>
      <c r="K147" s="40"/>
      <c r="L147" s="44"/>
      <c r="M147" s="230"/>
      <c r="N147" s="231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131</v>
      </c>
      <c r="AU147" s="17" t="s">
        <v>88</v>
      </c>
    </row>
    <row r="148" s="13" customFormat="1">
      <c r="A148" s="13"/>
      <c r="B148" s="232"/>
      <c r="C148" s="233"/>
      <c r="D148" s="227" t="s">
        <v>133</v>
      </c>
      <c r="E148" s="234" t="s">
        <v>1</v>
      </c>
      <c r="F148" s="235" t="s">
        <v>156</v>
      </c>
      <c r="G148" s="233"/>
      <c r="H148" s="234" t="s">
        <v>1</v>
      </c>
      <c r="I148" s="236"/>
      <c r="J148" s="233"/>
      <c r="K148" s="233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133</v>
      </c>
      <c r="AU148" s="241" t="s">
        <v>88</v>
      </c>
      <c r="AV148" s="13" t="s">
        <v>86</v>
      </c>
      <c r="AW148" s="13" t="s">
        <v>35</v>
      </c>
      <c r="AX148" s="13" t="s">
        <v>78</v>
      </c>
      <c r="AY148" s="241" t="s">
        <v>122</v>
      </c>
    </row>
    <row r="149" s="13" customFormat="1">
      <c r="A149" s="13"/>
      <c r="B149" s="232"/>
      <c r="C149" s="233"/>
      <c r="D149" s="227" t="s">
        <v>133</v>
      </c>
      <c r="E149" s="234" t="s">
        <v>1</v>
      </c>
      <c r="F149" s="235" t="s">
        <v>157</v>
      </c>
      <c r="G149" s="233"/>
      <c r="H149" s="234" t="s">
        <v>1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1" t="s">
        <v>133</v>
      </c>
      <c r="AU149" s="241" t="s">
        <v>88</v>
      </c>
      <c r="AV149" s="13" t="s">
        <v>86</v>
      </c>
      <c r="AW149" s="13" t="s">
        <v>35</v>
      </c>
      <c r="AX149" s="13" t="s">
        <v>78</v>
      </c>
      <c r="AY149" s="241" t="s">
        <v>122</v>
      </c>
    </row>
    <row r="150" s="14" customFormat="1">
      <c r="A150" s="14"/>
      <c r="B150" s="242"/>
      <c r="C150" s="243"/>
      <c r="D150" s="227" t="s">
        <v>133</v>
      </c>
      <c r="E150" s="244" t="s">
        <v>1</v>
      </c>
      <c r="F150" s="245" t="s">
        <v>7</v>
      </c>
      <c r="G150" s="243"/>
      <c r="H150" s="246">
        <v>21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2" t="s">
        <v>133</v>
      </c>
      <c r="AU150" s="252" t="s">
        <v>88</v>
      </c>
      <c r="AV150" s="14" t="s">
        <v>88</v>
      </c>
      <c r="AW150" s="14" t="s">
        <v>35</v>
      </c>
      <c r="AX150" s="14" t="s">
        <v>78</v>
      </c>
      <c r="AY150" s="252" t="s">
        <v>122</v>
      </c>
    </row>
    <row r="151" s="15" customFormat="1">
      <c r="A151" s="15"/>
      <c r="B151" s="253"/>
      <c r="C151" s="254"/>
      <c r="D151" s="227" t="s">
        <v>133</v>
      </c>
      <c r="E151" s="255" t="s">
        <v>1</v>
      </c>
      <c r="F151" s="256" t="s">
        <v>136</v>
      </c>
      <c r="G151" s="254"/>
      <c r="H151" s="257">
        <v>21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3" t="s">
        <v>133</v>
      </c>
      <c r="AU151" s="263" t="s">
        <v>88</v>
      </c>
      <c r="AV151" s="15" t="s">
        <v>129</v>
      </c>
      <c r="AW151" s="15" t="s">
        <v>35</v>
      </c>
      <c r="AX151" s="15" t="s">
        <v>86</v>
      </c>
      <c r="AY151" s="263" t="s">
        <v>122</v>
      </c>
    </row>
    <row r="152" s="2" customFormat="1" ht="16.5" customHeight="1">
      <c r="A152" s="38"/>
      <c r="B152" s="39"/>
      <c r="C152" s="214" t="s">
        <v>150</v>
      </c>
      <c r="D152" s="214" t="s">
        <v>124</v>
      </c>
      <c r="E152" s="215" t="s">
        <v>158</v>
      </c>
      <c r="F152" s="216" t="s">
        <v>159</v>
      </c>
      <c r="G152" s="217" t="s">
        <v>127</v>
      </c>
      <c r="H152" s="218">
        <v>270.60000000000002</v>
      </c>
      <c r="I152" s="219"/>
      <c r="J152" s="220">
        <f>ROUND(I152*H152,2)</f>
        <v>0</v>
      </c>
      <c r="K152" s="216" t="s">
        <v>128</v>
      </c>
      <c r="L152" s="44"/>
      <c r="M152" s="221" t="s">
        <v>1</v>
      </c>
      <c r="N152" s="222" t="s">
        <v>43</v>
      </c>
      <c r="O152" s="91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5" t="s">
        <v>129</v>
      </c>
      <c r="AT152" s="225" t="s">
        <v>124</v>
      </c>
      <c r="AU152" s="225" t="s">
        <v>88</v>
      </c>
      <c r="AY152" s="17" t="s">
        <v>122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7" t="s">
        <v>86</v>
      </c>
      <c r="BK152" s="226">
        <f>ROUND(I152*H152,2)</f>
        <v>0</v>
      </c>
      <c r="BL152" s="17" t="s">
        <v>129</v>
      </c>
      <c r="BM152" s="225" t="s">
        <v>160</v>
      </c>
    </row>
    <row r="153" s="2" customFormat="1">
      <c r="A153" s="38"/>
      <c r="B153" s="39"/>
      <c r="C153" s="40"/>
      <c r="D153" s="227" t="s">
        <v>131</v>
      </c>
      <c r="E153" s="40"/>
      <c r="F153" s="228" t="s">
        <v>161</v>
      </c>
      <c r="G153" s="40"/>
      <c r="H153" s="40"/>
      <c r="I153" s="229"/>
      <c r="J153" s="40"/>
      <c r="K153" s="40"/>
      <c r="L153" s="44"/>
      <c r="M153" s="230"/>
      <c r="N153" s="231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131</v>
      </c>
      <c r="AU153" s="17" t="s">
        <v>88</v>
      </c>
    </row>
    <row r="154" s="13" customFormat="1">
      <c r="A154" s="13"/>
      <c r="B154" s="232"/>
      <c r="C154" s="233"/>
      <c r="D154" s="227" t="s">
        <v>133</v>
      </c>
      <c r="E154" s="234" t="s">
        <v>1</v>
      </c>
      <c r="F154" s="235" t="s">
        <v>156</v>
      </c>
      <c r="G154" s="233"/>
      <c r="H154" s="234" t="s">
        <v>1</v>
      </c>
      <c r="I154" s="236"/>
      <c r="J154" s="233"/>
      <c r="K154" s="233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133</v>
      </c>
      <c r="AU154" s="241" t="s">
        <v>88</v>
      </c>
      <c r="AV154" s="13" t="s">
        <v>86</v>
      </c>
      <c r="AW154" s="13" t="s">
        <v>35</v>
      </c>
      <c r="AX154" s="13" t="s">
        <v>78</v>
      </c>
      <c r="AY154" s="241" t="s">
        <v>122</v>
      </c>
    </row>
    <row r="155" s="13" customFormat="1">
      <c r="A155" s="13"/>
      <c r="B155" s="232"/>
      <c r="C155" s="233"/>
      <c r="D155" s="227" t="s">
        <v>133</v>
      </c>
      <c r="E155" s="234" t="s">
        <v>1</v>
      </c>
      <c r="F155" s="235" t="s">
        <v>162</v>
      </c>
      <c r="G155" s="233"/>
      <c r="H155" s="234" t="s">
        <v>1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133</v>
      </c>
      <c r="AU155" s="241" t="s">
        <v>88</v>
      </c>
      <c r="AV155" s="13" t="s">
        <v>86</v>
      </c>
      <c r="AW155" s="13" t="s">
        <v>35</v>
      </c>
      <c r="AX155" s="13" t="s">
        <v>78</v>
      </c>
      <c r="AY155" s="241" t="s">
        <v>122</v>
      </c>
    </row>
    <row r="156" s="14" customFormat="1">
      <c r="A156" s="14"/>
      <c r="B156" s="242"/>
      <c r="C156" s="243"/>
      <c r="D156" s="227" t="s">
        <v>133</v>
      </c>
      <c r="E156" s="244" t="s">
        <v>1</v>
      </c>
      <c r="F156" s="245" t="s">
        <v>142</v>
      </c>
      <c r="G156" s="243"/>
      <c r="H156" s="246">
        <v>270.60000000000002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133</v>
      </c>
      <c r="AU156" s="252" t="s">
        <v>88</v>
      </c>
      <c r="AV156" s="14" t="s">
        <v>88</v>
      </c>
      <c r="AW156" s="14" t="s">
        <v>35</v>
      </c>
      <c r="AX156" s="14" t="s">
        <v>78</v>
      </c>
      <c r="AY156" s="252" t="s">
        <v>122</v>
      </c>
    </row>
    <row r="157" s="15" customFormat="1">
      <c r="A157" s="15"/>
      <c r="B157" s="253"/>
      <c r="C157" s="254"/>
      <c r="D157" s="227" t="s">
        <v>133</v>
      </c>
      <c r="E157" s="255" t="s">
        <v>1</v>
      </c>
      <c r="F157" s="256" t="s">
        <v>136</v>
      </c>
      <c r="G157" s="254"/>
      <c r="H157" s="257">
        <v>270.60000000000002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3" t="s">
        <v>133</v>
      </c>
      <c r="AU157" s="263" t="s">
        <v>88</v>
      </c>
      <c r="AV157" s="15" t="s">
        <v>129</v>
      </c>
      <c r="AW157" s="15" t="s">
        <v>35</v>
      </c>
      <c r="AX157" s="15" t="s">
        <v>86</v>
      </c>
      <c r="AY157" s="263" t="s">
        <v>122</v>
      </c>
    </row>
    <row r="158" s="2" customFormat="1" ht="16.5" customHeight="1">
      <c r="A158" s="38"/>
      <c r="B158" s="39"/>
      <c r="C158" s="214" t="s">
        <v>163</v>
      </c>
      <c r="D158" s="214" t="s">
        <v>124</v>
      </c>
      <c r="E158" s="215" t="s">
        <v>164</v>
      </c>
      <c r="F158" s="216" t="s">
        <v>165</v>
      </c>
      <c r="G158" s="217" t="s">
        <v>127</v>
      </c>
      <c r="H158" s="218">
        <v>270.60000000000002</v>
      </c>
      <c r="I158" s="219"/>
      <c r="J158" s="220">
        <f>ROUND(I158*H158,2)</f>
        <v>0</v>
      </c>
      <c r="K158" s="216" t="s">
        <v>128</v>
      </c>
      <c r="L158" s="44"/>
      <c r="M158" s="221" t="s">
        <v>1</v>
      </c>
      <c r="N158" s="222" t="s">
        <v>43</v>
      </c>
      <c r="O158" s="91"/>
      <c r="P158" s="223">
        <f>O158*H158</f>
        <v>0</v>
      </c>
      <c r="Q158" s="223">
        <v>0.15620000000000001</v>
      </c>
      <c r="R158" s="223">
        <f>Q158*H158</f>
        <v>42.267720000000004</v>
      </c>
      <c r="S158" s="223">
        <v>0</v>
      </c>
      <c r="T158" s="22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5" t="s">
        <v>129</v>
      </c>
      <c r="AT158" s="225" t="s">
        <v>124</v>
      </c>
      <c r="AU158" s="225" t="s">
        <v>88</v>
      </c>
      <c r="AY158" s="17" t="s">
        <v>122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7" t="s">
        <v>86</v>
      </c>
      <c r="BK158" s="226">
        <f>ROUND(I158*H158,2)</f>
        <v>0</v>
      </c>
      <c r="BL158" s="17" t="s">
        <v>129</v>
      </c>
      <c r="BM158" s="225" t="s">
        <v>166</v>
      </c>
    </row>
    <row r="159" s="2" customFormat="1">
      <c r="A159" s="38"/>
      <c r="B159" s="39"/>
      <c r="C159" s="40"/>
      <c r="D159" s="227" t="s">
        <v>131</v>
      </c>
      <c r="E159" s="40"/>
      <c r="F159" s="228" t="s">
        <v>167</v>
      </c>
      <c r="G159" s="40"/>
      <c r="H159" s="40"/>
      <c r="I159" s="229"/>
      <c r="J159" s="40"/>
      <c r="K159" s="40"/>
      <c r="L159" s="44"/>
      <c r="M159" s="230"/>
      <c r="N159" s="231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131</v>
      </c>
      <c r="AU159" s="17" t="s">
        <v>88</v>
      </c>
    </row>
    <row r="160" s="13" customFormat="1">
      <c r="A160" s="13"/>
      <c r="B160" s="232"/>
      <c r="C160" s="233"/>
      <c r="D160" s="227" t="s">
        <v>133</v>
      </c>
      <c r="E160" s="234" t="s">
        <v>1</v>
      </c>
      <c r="F160" s="235" t="s">
        <v>156</v>
      </c>
      <c r="G160" s="233"/>
      <c r="H160" s="234" t="s">
        <v>1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133</v>
      </c>
      <c r="AU160" s="241" t="s">
        <v>88</v>
      </c>
      <c r="AV160" s="13" t="s">
        <v>86</v>
      </c>
      <c r="AW160" s="13" t="s">
        <v>35</v>
      </c>
      <c r="AX160" s="13" t="s">
        <v>78</v>
      </c>
      <c r="AY160" s="241" t="s">
        <v>122</v>
      </c>
    </row>
    <row r="161" s="13" customFormat="1">
      <c r="A161" s="13"/>
      <c r="B161" s="232"/>
      <c r="C161" s="233"/>
      <c r="D161" s="227" t="s">
        <v>133</v>
      </c>
      <c r="E161" s="234" t="s">
        <v>1</v>
      </c>
      <c r="F161" s="235" t="s">
        <v>168</v>
      </c>
      <c r="G161" s="233"/>
      <c r="H161" s="234" t="s">
        <v>1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133</v>
      </c>
      <c r="AU161" s="241" t="s">
        <v>88</v>
      </c>
      <c r="AV161" s="13" t="s">
        <v>86</v>
      </c>
      <c r="AW161" s="13" t="s">
        <v>35</v>
      </c>
      <c r="AX161" s="13" t="s">
        <v>78</v>
      </c>
      <c r="AY161" s="241" t="s">
        <v>122</v>
      </c>
    </row>
    <row r="162" s="14" customFormat="1">
      <c r="A162" s="14"/>
      <c r="B162" s="242"/>
      <c r="C162" s="243"/>
      <c r="D162" s="227" t="s">
        <v>133</v>
      </c>
      <c r="E162" s="244" t="s">
        <v>1</v>
      </c>
      <c r="F162" s="245" t="s">
        <v>142</v>
      </c>
      <c r="G162" s="243"/>
      <c r="H162" s="246">
        <v>270.60000000000002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133</v>
      </c>
      <c r="AU162" s="252" t="s">
        <v>88</v>
      </c>
      <c r="AV162" s="14" t="s">
        <v>88</v>
      </c>
      <c r="AW162" s="14" t="s">
        <v>35</v>
      </c>
      <c r="AX162" s="14" t="s">
        <v>78</v>
      </c>
      <c r="AY162" s="252" t="s">
        <v>122</v>
      </c>
    </row>
    <row r="163" s="15" customFormat="1">
      <c r="A163" s="15"/>
      <c r="B163" s="253"/>
      <c r="C163" s="254"/>
      <c r="D163" s="227" t="s">
        <v>133</v>
      </c>
      <c r="E163" s="255" t="s">
        <v>1</v>
      </c>
      <c r="F163" s="256" t="s">
        <v>136</v>
      </c>
      <c r="G163" s="254"/>
      <c r="H163" s="257">
        <v>270.60000000000002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3" t="s">
        <v>133</v>
      </c>
      <c r="AU163" s="263" t="s">
        <v>88</v>
      </c>
      <c r="AV163" s="15" t="s">
        <v>129</v>
      </c>
      <c r="AW163" s="15" t="s">
        <v>35</v>
      </c>
      <c r="AX163" s="15" t="s">
        <v>86</v>
      </c>
      <c r="AY163" s="263" t="s">
        <v>122</v>
      </c>
    </row>
    <row r="164" s="2" customFormat="1" ht="16.5" customHeight="1">
      <c r="A164" s="38"/>
      <c r="B164" s="39"/>
      <c r="C164" s="214" t="s">
        <v>169</v>
      </c>
      <c r="D164" s="214" t="s">
        <v>124</v>
      </c>
      <c r="E164" s="215" t="s">
        <v>170</v>
      </c>
      <c r="F164" s="216" t="s">
        <v>171</v>
      </c>
      <c r="G164" s="217" t="s">
        <v>127</v>
      </c>
      <c r="H164" s="218">
        <v>1172.5999999999999</v>
      </c>
      <c r="I164" s="219"/>
      <c r="J164" s="220">
        <f>ROUND(I164*H164,2)</f>
        <v>0</v>
      </c>
      <c r="K164" s="216" t="s">
        <v>128</v>
      </c>
      <c r="L164" s="44"/>
      <c r="M164" s="221" t="s">
        <v>1</v>
      </c>
      <c r="N164" s="222" t="s">
        <v>43</v>
      </c>
      <c r="O164" s="91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5" t="s">
        <v>129</v>
      </c>
      <c r="AT164" s="225" t="s">
        <v>124</v>
      </c>
      <c r="AU164" s="225" t="s">
        <v>88</v>
      </c>
      <c r="AY164" s="17" t="s">
        <v>122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7" t="s">
        <v>86</v>
      </c>
      <c r="BK164" s="226">
        <f>ROUND(I164*H164,2)</f>
        <v>0</v>
      </c>
      <c r="BL164" s="17" t="s">
        <v>129</v>
      </c>
      <c r="BM164" s="225" t="s">
        <v>172</v>
      </c>
    </row>
    <row r="165" s="2" customFormat="1">
      <c r="A165" s="38"/>
      <c r="B165" s="39"/>
      <c r="C165" s="40"/>
      <c r="D165" s="227" t="s">
        <v>131</v>
      </c>
      <c r="E165" s="40"/>
      <c r="F165" s="228" t="s">
        <v>173</v>
      </c>
      <c r="G165" s="40"/>
      <c r="H165" s="40"/>
      <c r="I165" s="229"/>
      <c r="J165" s="40"/>
      <c r="K165" s="40"/>
      <c r="L165" s="44"/>
      <c r="M165" s="230"/>
      <c r="N165" s="231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131</v>
      </c>
      <c r="AU165" s="17" t="s">
        <v>88</v>
      </c>
    </row>
    <row r="166" s="13" customFormat="1">
      <c r="A166" s="13"/>
      <c r="B166" s="232"/>
      <c r="C166" s="233"/>
      <c r="D166" s="227" t="s">
        <v>133</v>
      </c>
      <c r="E166" s="234" t="s">
        <v>1</v>
      </c>
      <c r="F166" s="235" t="s">
        <v>156</v>
      </c>
      <c r="G166" s="233"/>
      <c r="H166" s="234" t="s">
        <v>1</v>
      </c>
      <c r="I166" s="236"/>
      <c r="J166" s="233"/>
      <c r="K166" s="233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133</v>
      </c>
      <c r="AU166" s="241" t="s">
        <v>88</v>
      </c>
      <c r="AV166" s="13" t="s">
        <v>86</v>
      </c>
      <c r="AW166" s="13" t="s">
        <v>35</v>
      </c>
      <c r="AX166" s="13" t="s">
        <v>78</v>
      </c>
      <c r="AY166" s="241" t="s">
        <v>122</v>
      </c>
    </row>
    <row r="167" s="14" customFormat="1">
      <c r="A167" s="14"/>
      <c r="B167" s="242"/>
      <c r="C167" s="243"/>
      <c r="D167" s="227" t="s">
        <v>133</v>
      </c>
      <c r="E167" s="244" t="s">
        <v>1</v>
      </c>
      <c r="F167" s="245" t="s">
        <v>174</v>
      </c>
      <c r="G167" s="243"/>
      <c r="H167" s="246">
        <v>902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2" t="s">
        <v>133</v>
      </c>
      <c r="AU167" s="252" t="s">
        <v>88</v>
      </c>
      <c r="AV167" s="14" t="s">
        <v>88</v>
      </c>
      <c r="AW167" s="14" t="s">
        <v>35</v>
      </c>
      <c r="AX167" s="14" t="s">
        <v>78</v>
      </c>
      <c r="AY167" s="252" t="s">
        <v>122</v>
      </c>
    </row>
    <row r="168" s="14" customFormat="1">
      <c r="A168" s="14"/>
      <c r="B168" s="242"/>
      <c r="C168" s="243"/>
      <c r="D168" s="227" t="s">
        <v>133</v>
      </c>
      <c r="E168" s="244" t="s">
        <v>1</v>
      </c>
      <c r="F168" s="245" t="s">
        <v>175</v>
      </c>
      <c r="G168" s="243"/>
      <c r="H168" s="246">
        <v>270.60000000000002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133</v>
      </c>
      <c r="AU168" s="252" t="s">
        <v>88</v>
      </c>
      <c r="AV168" s="14" t="s">
        <v>88</v>
      </c>
      <c r="AW168" s="14" t="s">
        <v>35</v>
      </c>
      <c r="AX168" s="14" t="s">
        <v>78</v>
      </c>
      <c r="AY168" s="252" t="s">
        <v>122</v>
      </c>
    </row>
    <row r="169" s="15" customFormat="1">
      <c r="A169" s="15"/>
      <c r="B169" s="253"/>
      <c r="C169" s="254"/>
      <c r="D169" s="227" t="s">
        <v>133</v>
      </c>
      <c r="E169" s="255" t="s">
        <v>1</v>
      </c>
      <c r="F169" s="256" t="s">
        <v>136</v>
      </c>
      <c r="G169" s="254"/>
      <c r="H169" s="257">
        <v>1172.5999999999999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3" t="s">
        <v>133</v>
      </c>
      <c r="AU169" s="263" t="s">
        <v>88</v>
      </c>
      <c r="AV169" s="15" t="s">
        <v>129</v>
      </c>
      <c r="AW169" s="15" t="s">
        <v>35</v>
      </c>
      <c r="AX169" s="15" t="s">
        <v>86</v>
      </c>
      <c r="AY169" s="263" t="s">
        <v>122</v>
      </c>
    </row>
    <row r="170" s="2" customFormat="1" ht="21.75" customHeight="1">
      <c r="A170" s="38"/>
      <c r="B170" s="39"/>
      <c r="C170" s="214" t="s">
        <v>176</v>
      </c>
      <c r="D170" s="214" t="s">
        <v>124</v>
      </c>
      <c r="E170" s="215" t="s">
        <v>177</v>
      </c>
      <c r="F170" s="216" t="s">
        <v>178</v>
      </c>
      <c r="G170" s="217" t="s">
        <v>127</v>
      </c>
      <c r="H170" s="218">
        <v>902</v>
      </c>
      <c r="I170" s="219"/>
      <c r="J170" s="220">
        <f>ROUND(I170*H170,2)</f>
        <v>0</v>
      </c>
      <c r="K170" s="216" t="s">
        <v>128</v>
      </c>
      <c r="L170" s="44"/>
      <c r="M170" s="221" t="s">
        <v>1</v>
      </c>
      <c r="N170" s="222" t="s">
        <v>43</v>
      </c>
      <c r="O170" s="91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5" t="s">
        <v>129</v>
      </c>
      <c r="AT170" s="225" t="s">
        <v>124</v>
      </c>
      <c r="AU170" s="225" t="s">
        <v>88</v>
      </c>
      <c r="AY170" s="17" t="s">
        <v>122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7" t="s">
        <v>86</v>
      </c>
      <c r="BK170" s="226">
        <f>ROUND(I170*H170,2)</f>
        <v>0</v>
      </c>
      <c r="BL170" s="17" t="s">
        <v>129</v>
      </c>
      <c r="BM170" s="225" t="s">
        <v>179</v>
      </c>
    </row>
    <row r="171" s="2" customFormat="1">
      <c r="A171" s="38"/>
      <c r="B171" s="39"/>
      <c r="C171" s="40"/>
      <c r="D171" s="227" t="s">
        <v>131</v>
      </c>
      <c r="E171" s="40"/>
      <c r="F171" s="228" t="s">
        <v>180</v>
      </c>
      <c r="G171" s="40"/>
      <c r="H171" s="40"/>
      <c r="I171" s="229"/>
      <c r="J171" s="40"/>
      <c r="K171" s="40"/>
      <c r="L171" s="44"/>
      <c r="M171" s="230"/>
      <c r="N171" s="231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131</v>
      </c>
      <c r="AU171" s="17" t="s">
        <v>88</v>
      </c>
    </row>
    <row r="172" s="13" customFormat="1">
      <c r="A172" s="13"/>
      <c r="B172" s="232"/>
      <c r="C172" s="233"/>
      <c r="D172" s="227" t="s">
        <v>133</v>
      </c>
      <c r="E172" s="234" t="s">
        <v>1</v>
      </c>
      <c r="F172" s="235" t="s">
        <v>156</v>
      </c>
      <c r="G172" s="233"/>
      <c r="H172" s="234" t="s">
        <v>1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133</v>
      </c>
      <c r="AU172" s="241" t="s">
        <v>88</v>
      </c>
      <c r="AV172" s="13" t="s">
        <v>86</v>
      </c>
      <c r="AW172" s="13" t="s">
        <v>35</v>
      </c>
      <c r="AX172" s="13" t="s">
        <v>78</v>
      </c>
      <c r="AY172" s="241" t="s">
        <v>122</v>
      </c>
    </row>
    <row r="173" s="14" customFormat="1">
      <c r="A173" s="14"/>
      <c r="B173" s="242"/>
      <c r="C173" s="243"/>
      <c r="D173" s="227" t="s">
        <v>133</v>
      </c>
      <c r="E173" s="244" t="s">
        <v>1</v>
      </c>
      <c r="F173" s="245" t="s">
        <v>135</v>
      </c>
      <c r="G173" s="243"/>
      <c r="H173" s="246">
        <v>902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2" t="s">
        <v>133</v>
      </c>
      <c r="AU173" s="252" t="s">
        <v>88</v>
      </c>
      <c r="AV173" s="14" t="s">
        <v>88</v>
      </c>
      <c r="AW173" s="14" t="s">
        <v>35</v>
      </c>
      <c r="AX173" s="14" t="s">
        <v>78</v>
      </c>
      <c r="AY173" s="252" t="s">
        <v>122</v>
      </c>
    </row>
    <row r="174" s="15" customFormat="1">
      <c r="A174" s="15"/>
      <c r="B174" s="253"/>
      <c r="C174" s="254"/>
      <c r="D174" s="227" t="s">
        <v>133</v>
      </c>
      <c r="E174" s="255" t="s">
        <v>1</v>
      </c>
      <c r="F174" s="256" t="s">
        <v>136</v>
      </c>
      <c r="G174" s="254"/>
      <c r="H174" s="257">
        <v>902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3" t="s">
        <v>133</v>
      </c>
      <c r="AU174" s="263" t="s">
        <v>88</v>
      </c>
      <c r="AV174" s="15" t="s">
        <v>129</v>
      </c>
      <c r="AW174" s="15" t="s">
        <v>35</v>
      </c>
      <c r="AX174" s="15" t="s">
        <v>86</v>
      </c>
      <c r="AY174" s="263" t="s">
        <v>122</v>
      </c>
    </row>
    <row r="175" s="12" customFormat="1" ht="22.8" customHeight="1">
      <c r="A175" s="12"/>
      <c r="B175" s="198"/>
      <c r="C175" s="199"/>
      <c r="D175" s="200" t="s">
        <v>77</v>
      </c>
      <c r="E175" s="212" t="s">
        <v>181</v>
      </c>
      <c r="F175" s="212" t="s">
        <v>182</v>
      </c>
      <c r="G175" s="199"/>
      <c r="H175" s="199"/>
      <c r="I175" s="202"/>
      <c r="J175" s="213">
        <f>BK175</f>
        <v>0</v>
      </c>
      <c r="K175" s="199"/>
      <c r="L175" s="204"/>
      <c r="M175" s="205"/>
      <c r="N175" s="206"/>
      <c r="O175" s="206"/>
      <c r="P175" s="207">
        <f>SUM(P176:P231)</f>
        <v>0</v>
      </c>
      <c r="Q175" s="206"/>
      <c r="R175" s="207">
        <f>SUM(R176:R231)</f>
        <v>64.713127200000002</v>
      </c>
      <c r="S175" s="206"/>
      <c r="T175" s="208">
        <f>SUM(T176:T231)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9" t="s">
        <v>86</v>
      </c>
      <c r="AT175" s="210" t="s">
        <v>77</v>
      </c>
      <c r="AU175" s="210" t="s">
        <v>86</v>
      </c>
      <c r="AY175" s="209" t="s">
        <v>122</v>
      </c>
      <c r="BK175" s="211">
        <f>SUM(BK176:BK231)</f>
        <v>0</v>
      </c>
    </row>
    <row r="176" s="2" customFormat="1" ht="16.5" customHeight="1">
      <c r="A176" s="38"/>
      <c r="B176" s="39"/>
      <c r="C176" s="214" t="s">
        <v>183</v>
      </c>
      <c r="D176" s="214" t="s">
        <v>124</v>
      </c>
      <c r="E176" s="215" t="s">
        <v>184</v>
      </c>
      <c r="F176" s="216" t="s">
        <v>185</v>
      </c>
      <c r="G176" s="217" t="s">
        <v>146</v>
      </c>
      <c r="H176" s="218">
        <v>258</v>
      </c>
      <c r="I176" s="219"/>
      <c r="J176" s="220">
        <f>ROUND(I176*H176,2)</f>
        <v>0</v>
      </c>
      <c r="K176" s="216" t="s">
        <v>128</v>
      </c>
      <c r="L176" s="44"/>
      <c r="M176" s="221" t="s">
        <v>1</v>
      </c>
      <c r="N176" s="222" t="s">
        <v>43</v>
      </c>
      <c r="O176" s="91"/>
      <c r="P176" s="223">
        <f>O176*H176</f>
        <v>0</v>
      </c>
      <c r="Q176" s="223">
        <v>0.16850000000000001</v>
      </c>
      <c r="R176" s="223">
        <f>Q176*H176</f>
        <v>43.473000000000006</v>
      </c>
      <c r="S176" s="223">
        <v>0</v>
      </c>
      <c r="T176" s="22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5" t="s">
        <v>129</v>
      </c>
      <c r="AT176" s="225" t="s">
        <v>124</v>
      </c>
      <c r="AU176" s="225" t="s">
        <v>88</v>
      </c>
      <c r="AY176" s="17" t="s">
        <v>122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7" t="s">
        <v>86</v>
      </c>
      <c r="BK176" s="226">
        <f>ROUND(I176*H176,2)</f>
        <v>0</v>
      </c>
      <c r="BL176" s="17" t="s">
        <v>129</v>
      </c>
      <c r="BM176" s="225" t="s">
        <v>186</v>
      </c>
    </row>
    <row r="177" s="2" customFormat="1">
      <c r="A177" s="38"/>
      <c r="B177" s="39"/>
      <c r="C177" s="40"/>
      <c r="D177" s="227" t="s">
        <v>131</v>
      </c>
      <c r="E177" s="40"/>
      <c r="F177" s="228" t="s">
        <v>187</v>
      </c>
      <c r="G177" s="40"/>
      <c r="H177" s="40"/>
      <c r="I177" s="229"/>
      <c r="J177" s="40"/>
      <c r="K177" s="40"/>
      <c r="L177" s="44"/>
      <c r="M177" s="230"/>
      <c r="N177" s="231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131</v>
      </c>
      <c r="AU177" s="17" t="s">
        <v>88</v>
      </c>
    </row>
    <row r="178" s="13" customFormat="1">
      <c r="A178" s="13"/>
      <c r="B178" s="232"/>
      <c r="C178" s="233"/>
      <c r="D178" s="227" t="s">
        <v>133</v>
      </c>
      <c r="E178" s="234" t="s">
        <v>1</v>
      </c>
      <c r="F178" s="235" t="s">
        <v>156</v>
      </c>
      <c r="G178" s="233"/>
      <c r="H178" s="234" t="s">
        <v>1</v>
      </c>
      <c r="I178" s="236"/>
      <c r="J178" s="233"/>
      <c r="K178" s="233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133</v>
      </c>
      <c r="AU178" s="241" t="s">
        <v>88</v>
      </c>
      <c r="AV178" s="13" t="s">
        <v>86</v>
      </c>
      <c r="AW178" s="13" t="s">
        <v>35</v>
      </c>
      <c r="AX178" s="13" t="s">
        <v>78</v>
      </c>
      <c r="AY178" s="241" t="s">
        <v>122</v>
      </c>
    </row>
    <row r="179" s="14" customFormat="1">
      <c r="A179" s="14"/>
      <c r="B179" s="242"/>
      <c r="C179" s="243"/>
      <c r="D179" s="227" t="s">
        <v>133</v>
      </c>
      <c r="E179" s="244" t="s">
        <v>1</v>
      </c>
      <c r="F179" s="245" t="s">
        <v>149</v>
      </c>
      <c r="G179" s="243"/>
      <c r="H179" s="246">
        <v>258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133</v>
      </c>
      <c r="AU179" s="252" t="s">
        <v>88</v>
      </c>
      <c r="AV179" s="14" t="s">
        <v>88</v>
      </c>
      <c r="AW179" s="14" t="s">
        <v>35</v>
      </c>
      <c r="AX179" s="14" t="s">
        <v>78</v>
      </c>
      <c r="AY179" s="252" t="s">
        <v>122</v>
      </c>
    </row>
    <row r="180" s="15" customFormat="1">
      <c r="A180" s="15"/>
      <c r="B180" s="253"/>
      <c r="C180" s="254"/>
      <c r="D180" s="227" t="s">
        <v>133</v>
      </c>
      <c r="E180" s="255" t="s">
        <v>1</v>
      </c>
      <c r="F180" s="256" t="s">
        <v>136</v>
      </c>
      <c r="G180" s="254"/>
      <c r="H180" s="257">
        <v>258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3" t="s">
        <v>133</v>
      </c>
      <c r="AU180" s="263" t="s">
        <v>88</v>
      </c>
      <c r="AV180" s="15" t="s">
        <v>129</v>
      </c>
      <c r="AW180" s="15" t="s">
        <v>35</v>
      </c>
      <c r="AX180" s="15" t="s">
        <v>86</v>
      </c>
      <c r="AY180" s="263" t="s">
        <v>122</v>
      </c>
    </row>
    <row r="181" s="2" customFormat="1" ht="16.5" customHeight="1">
      <c r="A181" s="38"/>
      <c r="B181" s="39"/>
      <c r="C181" s="264" t="s">
        <v>181</v>
      </c>
      <c r="D181" s="264" t="s">
        <v>188</v>
      </c>
      <c r="E181" s="265" t="s">
        <v>189</v>
      </c>
      <c r="F181" s="266" t="s">
        <v>190</v>
      </c>
      <c r="G181" s="267" t="s">
        <v>146</v>
      </c>
      <c r="H181" s="268">
        <v>83.640000000000001</v>
      </c>
      <c r="I181" s="269"/>
      <c r="J181" s="270">
        <f>ROUND(I181*H181,2)</f>
        <v>0</v>
      </c>
      <c r="K181" s="266" t="s">
        <v>128</v>
      </c>
      <c r="L181" s="271"/>
      <c r="M181" s="272" t="s">
        <v>1</v>
      </c>
      <c r="N181" s="273" t="s">
        <v>43</v>
      </c>
      <c r="O181" s="91"/>
      <c r="P181" s="223">
        <f>O181*H181</f>
        <v>0</v>
      </c>
      <c r="Q181" s="223">
        <v>0.080000000000000002</v>
      </c>
      <c r="R181" s="223">
        <f>Q181*H181</f>
        <v>6.6912000000000003</v>
      </c>
      <c r="S181" s="223">
        <v>0</v>
      </c>
      <c r="T181" s="22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5" t="s">
        <v>183</v>
      </c>
      <c r="AT181" s="225" t="s">
        <v>188</v>
      </c>
      <c r="AU181" s="225" t="s">
        <v>88</v>
      </c>
      <c r="AY181" s="17" t="s">
        <v>122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7" t="s">
        <v>86</v>
      </c>
      <c r="BK181" s="226">
        <f>ROUND(I181*H181,2)</f>
        <v>0</v>
      </c>
      <c r="BL181" s="17" t="s">
        <v>129</v>
      </c>
      <c r="BM181" s="225" t="s">
        <v>191</v>
      </c>
    </row>
    <row r="182" s="2" customFormat="1">
      <c r="A182" s="38"/>
      <c r="B182" s="39"/>
      <c r="C182" s="40"/>
      <c r="D182" s="227" t="s">
        <v>131</v>
      </c>
      <c r="E182" s="40"/>
      <c r="F182" s="228" t="s">
        <v>190</v>
      </c>
      <c r="G182" s="40"/>
      <c r="H182" s="40"/>
      <c r="I182" s="229"/>
      <c r="J182" s="40"/>
      <c r="K182" s="40"/>
      <c r="L182" s="44"/>
      <c r="M182" s="230"/>
      <c r="N182" s="231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131</v>
      </c>
      <c r="AU182" s="17" t="s">
        <v>88</v>
      </c>
    </row>
    <row r="183" s="13" customFormat="1">
      <c r="A183" s="13"/>
      <c r="B183" s="232"/>
      <c r="C183" s="233"/>
      <c r="D183" s="227" t="s">
        <v>133</v>
      </c>
      <c r="E183" s="234" t="s">
        <v>1</v>
      </c>
      <c r="F183" s="235" t="s">
        <v>156</v>
      </c>
      <c r="G183" s="233"/>
      <c r="H183" s="234" t="s">
        <v>1</v>
      </c>
      <c r="I183" s="236"/>
      <c r="J183" s="233"/>
      <c r="K183" s="233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133</v>
      </c>
      <c r="AU183" s="241" t="s">
        <v>88</v>
      </c>
      <c r="AV183" s="13" t="s">
        <v>86</v>
      </c>
      <c r="AW183" s="13" t="s">
        <v>35</v>
      </c>
      <c r="AX183" s="13" t="s">
        <v>78</v>
      </c>
      <c r="AY183" s="241" t="s">
        <v>122</v>
      </c>
    </row>
    <row r="184" s="14" customFormat="1">
      <c r="A184" s="14"/>
      <c r="B184" s="242"/>
      <c r="C184" s="243"/>
      <c r="D184" s="227" t="s">
        <v>133</v>
      </c>
      <c r="E184" s="244" t="s">
        <v>1</v>
      </c>
      <c r="F184" s="245" t="s">
        <v>192</v>
      </c>
      <c r="G184" s="243"/>
      <c r="H184" s="246">
        <v>82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133</v>
      </c>
      <c r="AU184" s="252" t="s">
        <v>88</v>
      </c>
      <c r="AV184" s="14" t="s">
        <v>88</v>
      </c>
      <c r="AW184" s="14" t="s">
        <v>35</v>
      </c>
      <c r="AX184" s="14" t="s">
        <v>78</v>
      </c>
      <c r="AY184" s="252" t="s">
        <v>122</v>
      </c>
    </row>
    <row r="185" s="15" customFormat="1">
      <c r="A185" s="15"/>
      <c r="B185" s="253"/>
      <c r="C185" s="254"/>
      <c r="D185" s="227" t="s">
        <v>133</v>
      </c>
      <c r="E185" s="255" t="s">
        <v>1</v>
      </c>
      <c r="F185" s="256" t="s">
        <v>136</v>
      </c>
      <c r="G185" s="254"/>
      <c r="H185" s="257">
        <v>82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3" t="s">
        <v>133</v>
      </c>
      <c r="AU185" s="263" t="s">
        <v>88</v>
      </c>
      <c r="AV185" s="15" t="s">
        <v>129</v>
      </c>
      <c r="AW185" s="15" t="s">
        <v>35</v>
      </c>
      <c r="AX185" s="15" t="s">
        <v>86</v>
      </c>
      <c r="AY185" s="263" t="s">
        <v>122</v>
      </c>
    </row>
    <row r="186" s="14" customFormat="1">
      <c r="A186" s="14"/>
      <c r="B186" s="242"/>
      <c r="C186" s="243"/>
      <c r="D186" s="227" t="s">
        <v>133</v>
      </c>
      <c r="E186" s="243"/>
      <c r="F186" s="245" t="s">
        <v>193</v>
      </c>
      <c r="G186" s="243"/>
      <c r="H186" s="246">
        <v>83.640000000000001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2" t="s">
        <v>133</v>
      </c>
      <c r="AU186" s="252" t="s">
        <v>88</v>
      </c>
      <c r="AV186" s="14" t="s">
        <v>88</v>
      </c>
      <c r="AW186" s="14" t="s">
        <v>4</v>
      </c>
      <c r="AX186" s="14" t="s">
        <v>86</v>
      </c>
      <c r="AY186" s="252" t="s">
        <v>122</v>
      </c>
    </row>
    <row r="187" s="2" customFormat="1" ht="16.5" customHeight="1">
      <c r="A187" s="38"/>
      <c r="B187" s="39"/>
      <c r="C187" s="264" t="s">
        <v>194</v>
      </c>
      <c r="D187" s="264" t="s">
        <v>188</v>
      </c>
      <c r="E187" s="265" t="s">
        <v>195</v>
      </c>
      <c r="F187" s="266" t="s">
        <v>196</v>
      </c>
      <c r="G187" s="267" t="s">
        <v>146</v>
      </c>
      <c r="H187" s="268">
        <v>178.5</v>
      </c>
      <c r="I187" s="269"/>
      <c r="J187" s="270">
        <f>ROUND(I187*H187,2)</f>
        <v>0</v>
      </c>
      <c r="K187" s="266" t="s">
        <v>128</v>
      </c>
      <c r="L187" s="271"/>
      <c r="M187" s="272" t="s">
        <v>1</v>
      </c>
      <c r="N187" s="273" t="s">
        <v>43</v>
      </c>
      <c r="O187" s="91"/>
      <c r="P187" s="223">
        <f>O187*H187</f>
        <v>0</v>
      </c>
      <c r="Q187" s="223">
        <v>0.048300000000000003</v>
      </c>
      <c r="R187" s="223">
        <f>Q187*H187</f>
        <v>8.6215500000000009</v>
      </c>
      <c r="S187" s="223">
        <v>0</v>
      </c>
      <c r="T187" s="22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5" t="s">
        <v>183</v>
      </c>
      <c r="AT187" s="225" t="s">
        <v>188</v>
      </c>
      <c r="AU187" s="225" t="s">
        <v>88</v>
      </c>
      <c r="AY187" s="17" t="s">
        <v>122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7" t="s">
        <v>86</v>
      </c>
      <c r="BK187" s="226">
        <f>ROUND(I187*H187,2)</f>
        <v>0</v>
      </c>
      <c r="BL187" s="17" t="s">
        <v>129</v>
      </c>
      <c r="BM187" s="225" t="s">
        <v>197</v>
      </c>
    </row>
    <row r="188" s="2" customFormat="1">
      <c r="A188" s="38"/>
      <c r="B188" s="39"/>
      <c r="C188" s="40"/>
      <c r="D188" s="227" t="s">
        <v>131</v>
      </c>
      <c r="E188" s="40"/>
      <c r="F188" s="228" t="s">
        <v>196</v>
      </c>
      <c r="G188" s="40"/>
      <c r="H188" s="40"/>
      <c r="I188" s="229"/>
      <c r="J188" s="40"/>
      <c r="K188" s="40"/>
      <c r="L188" s="44"/>
      <c r="M188" s="230"/>
      <c r="N188" s="231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131</v>
      </c>
      <c r="AU188" s="17" t="s">
        <v>88</v>
      </c>
    </row>
    <row r="189" s="13" customFormat="1">
      <c r="A189" s="13"/>
      <c r="B189" s="232"/>
      <c r="C189" s="233"/>
      <c r="D189" s="227" t="s">
        <v>133</v>
      </c>
      <c r="E189" s="234" t="s">
        <v>1</v>
      </c>
      <c r="F189" s="235" t="s">
        <v>156</v>
      </c>
      <c r="G189" s="233"/>
      <c r="H189" s="234" t="s">
        <v>1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133</v>
      </c>
      <c r="AU189" s="241" t="s">
        <v>88</v>
      </c>
      <c r="AV189" s="13" t="s">
        <v>86</v>
      </c>
      <c r="AW189" s="13" t="s">
        <v>35</v>
      </c>
      <c r="AX189" s="13" t="s">
        <v>78</v>
      </c>
      <c r="AY189" s="241" t="s">
        <v>122</v>
      </c>
    </row>
    <row r="190" s="14" customFormat="1">
      <c r="A190" s="14"/>
      <c r="B190" s="242"/>
      <c r="C190" s="243"/>
      <c r="D190" s="227" t="s">
        <v>133</v>
      </c>
      <c r="E190" s="244" t="s">
        <v>1</v>
      </c>
      <c r="F190" s="245" t="s">
        <v>198</v>
      </c>
      <c r="G190" s="243"/>
      <c r="H190" s="246">
        <v>175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2" t="s">
        <v>133</v>
      </c>
      <c r="AU190" s="252" t="s">
        <v>88</v>
      </c>
      <c r="AV190" s="14" t="s">
        <v>88</v>
      </c>
      <c r="AW190" s="14" t="s">
        <v>35</v>
      </c>
      <c r="AX190" s="14" t="s">
        <v>78</v>
      </c>
      <c r="AY190" s="252" t="s">
        <v>122</v>
      </c>
    </row>
    <row r="191" s="15" customFormat="1">
      <c r="A191" s="15"/>
      <c r="B191" s="253"/>
      <c r="C191" s="254"/>
      <c r="D191" s="227" t="s">
        <v>133</v>
      </c>
      <c r="E191" s="255" t="s">
        <v>1</v>
      </c>
      <c r="F191" s="256" t="s">
        <v>136</v>
      </c>
      <c r="G191" s="254"/>
      <c r="H191" s="257">
        <v>175</v>
      </c>
      <c r="I191" s="258"/>
      <c r="J191" s="254"/>
      <c r="K191" s="254"/>
      <c r="L191" s="259"/>
      <c r="M191" s="260"/>
      <c r="N191" s="261"/>
      <c r="O191" s="261"/>
      <c r="P191" s="261"/>
      <c r="Q191" s="261"/>
      <c r="R191" s="261"/>
      <c r="S191" s="261"/>
      <c r="T191" s="262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3" t="s">
        <v>133</v>
      </c>
      <c r="AU191" s="263" t="s">
        <v>88</v>
      </c>
      <c r="AV191" s="15" t="s">
        <v>129</v>
      </c>
      <c r="AW191" s="15" t="s">
        <v>35</v>
      </c>
      <c r="AX191" s="15" t="s">
        <v>86</v>
      </c>
      <c r="AY191" s="263" t="s">
        <v>122</v>
      </c>
    </row>
    <row r="192" s="14" customFormat="1">
      <c r="A192" s="14"/>
      <c r="B192" s="242"/>
      <c r="C192" s="243"/>
      <c r="D192" s="227" t="s">
        <v>133</v>
      </c>
      <c r="E192" s="243"/>
      <c r="F192" s="245" t="s">
        <v>199</v>
      </c>
      <c r="G192" s="243"/>
      <c r="H192" s="246">
        <v>178.5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133</v>
      </c>
      <c r="AU192" s="252" t="s">
        <v>88</v>
      </c>
      <c r="AV192" s="14" t="s">
        <v>88</v>
      </c>
      <c r="AW192" s="14" t="s">
        <v>4</v>
      </c>
      <c r="AX192" s="14" t="s">
        <v>86</v>
      </c>
      <c r="AY192" s="252" t="s">
        <v>122</v>
      </c>
    </row>
    <row r="193" s="2" customFormat="1" ht="16.5" customHeight="1">
      <c r="A193" s="38"/>
      <c r="B193" s="39"/>
      <c r="C193" s="264" t="s">
        <v>200</v>
      </c>
      <c r="D193" s="264" t="s">
        <v>188</v>
      </c>
      <c r="E193" s="265" t="s">
        <v>201</v>
      </c>
      <c r="F193" s="266" t="s">
        <v>202</v>
      </c>
      <c r="G193" s="267" t="s">
        <v>146</v>
      </c>
      <c r="H193" s="268">
        <v>1.02</v>
      </c>
      <c r="I193" s="269"/>
      <c r="J193" s="270">
        <f>ROUND(I193*H193,2)</f>
        <v>0</v>
      </c>
      <c r="K193" s="266" t="s">
        <v>128</v>
      </c>
      <c r="L193" s="271"/>
      <c r="M193" s="272" t="s">
        <v>1</v>
      </c>
      <c r="N193" s="273" t="s">
        <v>43</v>
      </c>
      <c r="O193" s="91"/>
      <c r="P193" s="223">
        <f>O193*H193</f>
        <v>0</v>
      </c>
      <c r="Q193" s="223">
        <v>0.085999999999999993</v>
      </c>
      <c r="R193" s="223">
        <f>Q193*H193</f>
        <v>0.087719999999999992</v>
      </c>
      <c r="S193" s="223">
        <v>0</v>
      </c>
      <c r="T193" s="22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5" t="s">
        <v>183</v>
      </c>
      <c r="AT193" s="225" t="s">
        <v>188</v>
      </c>
      <c r="AU193" s="225" t="s">
        <v>88</v>
      </c>
      <c r="AY193" s="17" t="s">
        <v>122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7" t="s">
        <v>86</v>
      </c>
      <c r="BK193" s="226">
        <f>ROUND(I193*H193,2)</f>
        <v>0</v>
      </c>
      <c r="BL193" s="17" t="s">
        <v>129</v>
      </c>
      <c r="BM193" s="225" t="s">
        <v>203</v>
      </c>
    </row>
    <row r="194" s="2" customFormat="1">
      <c r="A194" s="38"/>
      <c r="B194" s="39"/>
      <c r="C194" s="40"/>
      <c r="D194" s="227" t="s">
        <v>131</v>
      </c>
      <c r="E194" s="40"/>
      <c r="F194" s="228" t="s">
        <v>202</v>
      </c>
      <c r="G194" s="40"/>
      <c r="H194" s="40"/>
      <c r="I194" s="229"/>
      <c r="J194" s="40"/>
      <c r="K194" s="40"/>
      <c r="L194" s="44"/>
      <c r="M194" s="230"/>
      <c r="N194" s="231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131</v>
      </c>
      <c r="AU194" s="17" t="s">
        <v>88</v>
      </c>
    </row>
    <row r="195" s="13" customFormat="1">
      <c r="A195" s="13"/>
      <c r="B195" s="232"/>
      <c r="C195" s="233"/>
      <c r="D195" s="227" t="s">
        <v>133</v>
      </c>
      <c r="E195" s="234" t="s">
        <v>1</v>
      </c>
      <c r="F195" s="235" t="s">
        <v>156</v>
      </c>
      <c r="G195" s="233"/>
      <c r="H195" s="234" t="s">
        <v>1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133</v>
      </c>
      <c r="AU195" s="241" t="s">
        <v>88</v>
      </c>
      <c r="AV195" s="13" t="s">
        <v>86</v>
      </c>
      <c r="AW195" s="13" t="s">
        <v>35</v>
      </c>
      <c r="AX195" s="13" t="s">
        <v>78</v>
      </c>
      <c r="AY195" s="241" t="s">
        <v>122</v>
      </c>
    </row>
    <row r="196" s="14" customFormat="1">
      <c r="A196" s="14"/>
      <c r="B196" s="242"/>
      <c r="C196" s="243"/>
      <c r="D196" s="227" t="s">
        <v>133</v>
      </c>
      <c r="E196" s="244" t="s">
        <v>1</v>
      </c>
      <c r="F196" s="245" t="s">
        <v>86</v>
      </c>
      <c r="G196" s="243"/>
      <c r="H196" s="246">
        <v>1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133</v>
      </c>
      <c r="AU196" s="252" t="s">
        <v>88</v>
      </c>
      <c r="AV196" s="14" t="s">
        <v>88</v>
      </c>
      <c r="AW196" s="14" t="s">
        <v>35</v>
      </c>
      <c r="AX196" s="14" t="s">
        <v>78</v>
      </c>
      <c r="AY196" s="252" t="s">
        <v>122</v>
      </c>
    </row>
    <row r="197" s="15" customFormat="1">
      <c r="A197" s="15"/>
      <c r="B197" s="253"/>
      <c r="C197" s="254"/>
      <c r="D197" s="227" t="s">
        <v>133</v>
      </c>
      <c r="E197" s="255" t="s">
        <v>1</v>
      </c>
      <c r="F197" s="256" t="s">
        <v>136</v>
      </c>
      <c r="G197" s="254"/>
      <c r="H197" s="257">
        <v>1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3" t="s">
        <v>133</v>
      </c>
      <c r="AU197" s="263" t="s">
        <v>88</v>
      </c>
      <c r="AV197" s="15" t="s">
        <v>129</v>
      </c>
      <c r="AW197" s="15" t="s">
        <v>35</v>
      </c>
      <c r="AX197" s="15" t="s">
        <v>86</v>
      </c>
      <c r="AY197" s="263" t="s">
        <v>122</v>
      </c>
    </row>
    <row r="198" s="14" customFormat="1">
      <c r="A198" s="14"/>
      <c r="B198" s="242"/>
      <c r="C198" s="243"/>
      <c r="D198" s="227" t="s">
        <v>133</v>
      </c>
      <c r="E198" s="243"/>
      <c r="F198" s="245" t="s">
        <v>204</v>
      </c>
      <c r="G198" s="243"/>
      <c r="H198" s="246">
        <v>1.02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133</v>
      </c>
      <c r="AU198" s="252" t="s">
        <v>88</v>
      </c>
      <c r="AV198" s="14" t="s">
        <v>88</v>
      </c>
      <c r="AW198" s="14" t="s">
        <v>4</v>
      </c>
      <c r="AX198" s="14" t="s">
        <v>86</v>
      </c>
      <c r="AY198" s="252" t="s">
        <v>122</v>
      </c>
    </row>
    <row r="199" s="2" customFormat="1" ht="16.5" customHeight="1">
      <c r="A199" s="38"/>
      <c r="B199" s="39"/>
      <c r="C199" s="214" t="s">
        <v>8</v>
      </c>
      <c r="D199" s="214" t="s">
        <v>124</v>
      </c>
      <c r="E199" s="215" t="s">
        <v>205</v>
      </c>
      <c r="F199" s="216" t="s">
        <v>206</v>
      </c>
      <c r="G199" s="217" t="s">
        <v>207</v>
      </c>
      <c r="H199" s="218">
        <v>2.5800000000000001</v>
      </c>
      <c r="I199" s="219"/>
      <c r="J199" s="220">
        <f>ROUND(I199*H199,2)</f>
        <v>0</v>
      </c>
      <c r="K199" s="216" t="s">
        <v>128</v>
      </c>
      <c r="L199" s="44"/>
      <c r="M199" s="221" t="s">
        <v>1</v>
      </c>
      <c r="N199" s="222" t="s">
        <v>43</v>
      </c>
      <c r="O199" s="91"/>
      <c r="P199" s="223">
        <f>O199*H199</f>
        <v>0</v>
      </c>
      <c r="Q199" s="223">
        <v>2.2563399999999998</v>
      </c>
      <c r="R199" s="223">
        <f>Q199*H199</f>
        <v>5.8213571999999996</v>
      </c>
      <c r="S199" s="223">
        <v>0</v>
      </c>
      <c r="T199" s="22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5" t="s">
        <v>129</v>
      </c>
      <c r="AT199" s="225" t="s">
        <v>124</v>
      </c>
      <c r="AU199" s="225" t="s">
        <v>88</v>
      </c>
      <c r="AY199" s="17" t="s">
        <v>122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7" t="s">
        <v>86</v>
      </c>
      <c r="BK199" s="226">
        <f>ROUND(I199*H199,2)</f>
        <v>0</v>
      </c>
      <c r="BL199" s="17" t="s">
        <v>129</v>
      </c>
      <c r="BM199" s="225" t="s">
        <v>208</v>
      </c>
    </row>
    <row r="200" s="2" customFormat="1">
      <c r="A200" s="38"/>
      <c r="B200" s="39"/>
      <c r="C200" s="40"/>
      <c r="D200" s="227" t="s">
        <v>131</v>
      </c>
      <c r="E200" s="40"/>
      <c r="F200" s="228" t="s">
        <v>206</v>
      </c>
      <c r="G200" s="40"/>
      <c r="H200" s="40"/>
      <c r="I200" s="229"/>
      <c r="J200" s="40"/>
      <c r="K200" s="40"/>
      <c r="L200" s="44"/>
      <c r="M200" s="230"/>
      <c r="N200" s="231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131</v>
      </c>
      <c r="AU200" s="17" t="s">
        <v>88</v>
      </c>
    </row>
    <row r="201" s="13" customFormat="1">
      <c r="A201" s="13"/>
      <c r="B201" s="232"/>
      <c r="C201" s="233"/>
      <c r="D201" s="227" t="s">
        <v>133</v>
      </c>
      <c r="E201" s="234" t="s">
        <v>1</v>
      </c>
      <c r="F201" s="235" t="s">
        <v>134</v>
      </c>
      <c r="G201" s="233"/>
      <c r="H201" s="234" t="s">
        <v>1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1" t="s">
        <v>133</v>
      </c>
      <c r="AU201" s="241" t="s">
        <v>88</v>
      </c>
      <c r="AV201" s="13" t="s">
        <v>86</v>
      </c>
      <c r="AW201" s="13" t="s">
        <v>35</v>
      </c>
      <c r="AX201" s="13" t="s">
        <v>78</v>
      </c>
      <c r="AY201" s="241" t="s">
        <v>122</v>
      </c>
    </row>
    <row r="202" s="13" customFormat="1">
      <c r="A202" s="13"/>
      <c r="B202" s="232"/>
      <c r="C202" s="233"/>
      <c r="D202" s="227" t="s">
        <v>133</v>
      </c>
      <c r="E202" s="234" t="s">
        <v>1</v>
      </c>
      <c r="F202" s="235" t="s">
        <v>209</v>
      </c>
      <c r="G202" s="233"/>
      <c r="H202" s="234" t="s">
        <v>1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133</v>
      </c>
      <c r="AU202" s="241" t="s">
        <v>88</v>
      </c>
      <c r="AV202" s="13" t="s">
        <v>86</v>
      </c>
      <c r="AW202" s="13" t="s">
        <v>35</v>
      </c>
      <c r="AX202" s="13" t="s">
        <v>78</v>
      </c>
      <c r="AY202" s="241" t="s">
        <v>122</v>
      </c>
    </row>
    <row r="203" s="14" customFormat="1">
      <c r="A203" s="14"/>
      <c r="B203" s="242"/>
      <c r="C203" s="243"/>
      <c r="D203" s="227" t="s">
        <v>133</v>
      </c>
      <c r="E203" s="244" t="s">
        <v>1</v>
      </c>
      <c r="F203" s="245" t="s">
        <v>210</v>
      </c>
      <c r="G203" s="243"/>
      <c r="H203" s="246">
        <v>2.5800000000000001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133</v>
      </c>
      <c r="AU203" s="252" t="s">
        <v>88</v>
      </c>
      <c r="AV203" s="14" t="s">
        <v>88</v>
      </c>
      <c r="AW203" s="14" t="s">
        <v>35</v>
      </c>
      <c r="AX203" s="14" t="s">
        <v>78</v>
      </c>
      <c r="AY203" s="252" t="s">
        <v>122</v>
      </c>
    </row>
    <row r="204" s="15" customFormat="1">
      <c r="A204" s="15"/>
      <c r="B204" s="253"/>
      <c r="C204" s="254"/>
      <c r="D204" s="227" t="s">
        <v>133</v>
      </c>
      <c r="E204" s="255" t="s">
        <v>1</v>
      </c>
      <c r="F204" s="256" t="s">
        <v>136</v>
      </c>
      <c r="G204" s="254"/>
      <c r="H204" s="257">
        <v>2.5800000000000001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3" t="s">
        <v>133</v>
      </c>
      <c r="AU204" s="263" t="s">
        <v>88</v>
      </c>
      <c r="AV204" s="15" t="s">
        <v>129</v>
      </c>
      <c r="AW204" s="15" t="s">
        <v>35</v>
      </c>
      <c r="AX204" s="15" t="s">
        <v>86</v>
      </c>
      <c r="AY204" s="263" t="s">
        <v>122</v>
      </c>
    </row>
    <row r="205" s="2" customFormat="1" ht="16.5" customHeight="1">
      <c r="A205" s="38"/>
      <c r="B205" s="39"/>
      <c r="C205" s="214" t="s">
        <v>211</v>
      </c>
      <c r="D205" s="214" t="s">
        <v>124</v>
      </c>
      <c r="E205" s="215" t="s">
        <v>212</v>
      </c>
      <c r="F205" s="216" t="s">
        <v>213</v>
      </c>
      <c r="G205" s="217" t="s">
        <v>146</v>
      </c>
      <c r="H205" s="218">
        <v>30.5</v>
      </c>
      <c r="I205" s="219"/>
      <c r="J205" s="220">
        <f>ROUND(I205*H205,2)</f>
        <v>0</v>
      </c>
      <c r="K205" s="216" t="s">
        <v>128</v>
      </c>
      <c r="L205" s="44"/>
      <c r="M205" s="221" t="s">
        <v>1</v>
      </c>
      <c r="N205" s="222" t="s">
        <v>43</v>
      </c>
      <c r="O205" s="91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5" t="s">
        <v>129</v>
      </c>
      <c r="AT205" s="225" t="s">
        <v>124</v>
      </c>
      <c r="AU205" s="225" t="s">
        <v>88</v>
      </c>
      <c r="AY205" s="17" t="s">
        <v>122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7" t="s">
        <v>86</v>
      </c>
      <c r="BK205" s="226">
        <f>ROUND(I205*H205,2)</f>
        <v>0</v>
      </c>
      <c r="BL205" s="17" t="s">
        <v>129</v>
      </c>
      <c r="BM205" s="225" t="s">
        <v>214</v>
      </c>
    </row>
    <row r="206" s="2" customFormat="1">
      <c r="A206" s="38"/>
      <c r="B206" s="39"/>
      <c r="C206" s="40"/>
      <c r="D206" s="227" t="s">
        <v>131</v>
      </c>
      <c r="E206" s="40"/>
      <c r="F206" s="228" t="s">
        <v>215</v>
      </c>
      <c r="G206" s="40"/>
      <c r="H206" s="40"/>
      <c r="I206" s="229"/>
      <c r="J206" s="40"/>
      <c r="K206" s="40"/>
      <c r="L206" s="44"/>
      <c r="M206" s="230"/>
      <c r="N206" s="231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131</v>
      </c>
      <c r="AU206" s="17" t="s">
        <v>88</v>
      </c>
    </row>
    <row r="207" s="13" customFormat="1">
      <c r="A207" s="13"/>
      <c r="B207" s="232"/>
      <c r="C207" s="233"/>
      <c r="D207" s="227" t="s">
        <v>133</v>
      </c>
      <c r="E207" s="234" t="s">
        <v>1</v>
      </c>
      <c r="F207" s="235" t="s">
        <v>134</v>
      </c>
      <c r="G207" s="233"/>
      <c r="H207" s="234" t="s">
        <v>1</v>
      </c>
      <c r="I207" s="236"/>
      <c r="J207" s="233"/>
      <c r="K207" s="233"/>
      <c r="L207" s="237"/>
      <c r="M207" s="238"/>
      <c r="N207" s="239"/>
      <c r="O207" s="239"/>
      <c r="P207" s="239"/>
      <c r="Q207" s="239"/>
      <c r="R207" s="239"/>
      <c r="S207" s="239"/>
      <c r="T207" s="24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1" t="s">
        <v>133</v>
      </c>
      <c r="AU207" s="241" t="s">
        <v>88</v>
      </c>
      <c r="AV207" s="13" t="s">
        <v>86</v>
      </c>
      <c r="AW207" s="13" t="s">
        <v>35</v>
      </c>
      <c r="AX207" s="13" t="s">
        <v>78</v>
      </c>
      <c r="AY207" s="241" t="s">
        <v>122</v>
      </c>
    </row>
    <row r="208" s="14" customFormat="1">
      <c r="A208" s="14"/>
      <c r="B208" s="242"/>
      <c r="C208" s="243"/>
      <c r="D208" s="227" t="s">
        <v>133</v>
      </c>
      <c r="E208" s="244" t="s">
        <v>1</v>
      </c>
      <c r="F208" s="245" t="s">
        <v>216</v>
      </c>
      <c r="G208" s="243"/>
      <c r="H208" s="246">
        <v>30.5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2" t="s">
        <v>133</v>
      </c>
      <c r="AU208" s="252" t="s">
        <v>88</v>
      </c>
      <c r="AV208" s="14" t="s">
        <v>88</v>
      </c>
      <c r="AW208" s="14" t="s">
        <v>35</v>
      </c>
      <c r="AX208" s="14" t="s">
        <v>78</v>
      </c>
      <c r="AY208" s="252" t="s">
        <v>122</v>
      </c>
    </row>
    <row r="209" s="15" customFormat="1">
      <c r="A209" s="15"/>
      <c r="B209" s="253"/>
      <c r="C209" s="254"/>
      <c r="D209" s="227" t="s">
        <v>133</v>
      </c>
      <c r="E209" s="255" t="s">
        <v>1</v>
      </c>
      <c r="F209" s="256" t="s">
        <v>136</v>
      </c>
      <c r="G209" s="254"/>
      <c r="H209" s="257">
        <v>30.5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3" t="s">
        <v>133</v>
      </c>
      <c r="AU209" s="263" t="s">
        <v>88</v>
      </c>
      <c r="AV209" s="15" t="s">
        <v>129</v>
      </c>
      <c r="AW209" s="15" t="s">
        <v>35</v>
      </c>
      <c r="AX209" s="15" t="s">
        <v>86</v>
      </c>
      <c r="AY209" s="263" t="s">
        <v>122</v>
      </c>
    </row>
    <row r="210" s="2" customFormat="1" ht="16.5" customHeight="1">
      <c r="A210" s="38"/>
      <c r="B210" s="39"/>
      <c r="C210" s="214" t="s">
        <v>217</v>
      </c>
      <c r="D210" s="214" t="s">
        <v>124</v>
      </c>
      <c r="E210" s="215" t="s">
        <v>218</v>
      </c>
      <c r="F210" s="216" t="s">
        <v>219</v>
      </c>
      <c r="G210" s="217" t="s">
        <v>146</v>
      </c>
      <c r="H210" s="218">
        <v>258</v>
      </c>
      <c r="I210" s="219"/>
      <c r="J210" s="220">
        <f>ROUND(I210*H210,2)</f>
        <v>0</v>
      </c>
      <c r="K210" s="216" t="s">
        <v>128</v>
      </c>
      <c r="L210" s="44"/>
      <c r="M210" s="221" t="s">
        <v>1</v>
      </c>
      <c r="N210" s="222" t="s">
        <v>43</v>
      </c>
      <c r="O210" s="91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5" t="s">
        <v>129</v>
      </c>
      <c r="AT210" s="225" t="s">
        <v>124</v>
      </c>
      <c r="AU210" s="225" t="s">
        <v>88</v>
      </c>
      <c r="AY210" s="17" t="s">
        <v>122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7" t="s">
        <v>86</v>
      </c>
      <c r="BK210" s="226">
        <f>ROUND(I210*H210,2)</f>
        <v>0</v>
      </c>
      <c r="BL210" s="17" t="s">
        <v>129</v>
      </c>
      <c r="BM210" s="225" t="s">
        <v>220</v>
      </c>
    </row>
    <row r="211" s="2" customFormat="1">
      <c r="A211" s="38"/>
      <c r="B211" s="39"/>
      <c r="C211" s="40"/>
      <c r="D211" s="227" t="s">
        <v>131</v>
      </c>
      <c r="E211" s="40"/>
      <c r="F211" s="228" t="s">
        <v>221</v>
      </c>
      <c r="G211" s="40"/>
      <c r="H211" s="40"/>
      <c r="I211" s="229"/>
      <c r="J211" s="40"/>
      <c r="K211" s="40"/>
      <c r="L211" s="44"/>
      <c r="M211" s="230"/>
      <c r="N211" s="231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131</v>
      </c>
      <c r="AU211" s="17" t="s">
        <v>88</v>
      </c>
    </row>
    <row r="212" s="13" customFormat="1">
      <c r="A212" s="13"/>
      <c r="B212" s="232"/>
      <c r="C212" s="233"/>
      <c r="D212" s="227" t="s">
        <v>133</v>
      </c>
      <c r="E212" s="234" t="s">
        <v>1</v>
      </c>
      <c r="F212" s="235" t="s">
        <v>134</v>
      </c>
      <c r="G212" s="233"/>
      <c r="H212" s="234" t="s">
        <v>1</v>
      </c>
      <c r="I212" s="236"/>
      <c r="J212" s="233"/>
      <c r="K212" s="233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133</v>
      </c>
      <c r="AU212" s="241" t="s">
        <v>88</v>
      </c>
      <c r="AV212" s="13" t="s">
        <v>86</v>
      </c>
      <c r="AW212" s="13" t="s">
        <v>35</v>
      </c>
      <c r="AX212" s="13" t="s">
        <v>78</v>
      </c>
      <c r="AY212" s="241" t="s">
        <v>122</v>
      </c>
    </row>
    <row r="213" s="13" customFormat="1">
      <c r="A213" s="13"/>
      <c r="B213" s="232"/>
      <c r="C213" s="233"/>
      <c r="D213" s="227" t="s">
        <v>133</v>
      </c>
      <c r="E213" s="234" t="s">
        <v>1</v>
      </c>
      <c r="F213" s="235" t="s">
        <v>222</v>
      </c>
      <c r="G213" s="233"/>
      <c r="H213" s="234" t="s">
        <v>1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133</v>
      </c>
      <c r="AU213" s="241" t="s">
        <v>88</v>
      </c>
      <c r="AV213" s="13" t="s">
        <v>86</v>
      </c>
      <c r="AW213" s="13" t="s">
        <v>35</v>
      </c>
      <c r="AX213" s="13" t="s">
        <v>78</v>
      </c>
      <c r="AY213" s="241" t="s">
        <v>122</v>
      </c>
    </row>
    <row r="214" s="14" customFormat="1">
      <c r="A214" s="14"/>
      <c r="B214" s="242"/>
      <c r="C214" s="243"/>
      <c r="D214" s="227" t="s">
        <v>133</v>
      </c>
      <c r="E214" s="244" t="s">
        <v>1</v>
      </c>
      <c r="F214" s="245" t="s">
        <v>149</v>
      </c>
      <c r="G214" s="243"/>
      <c r="H214" s="246">
        <v>258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133</v>
      </c>
      <c r="AU214" s="252" t="s">
        <v>88</v>
      </c>
      <c r="AV214" s="14" t="s">
        <v>88</v>
      </c>
      <c r="AW214" s="14" t="s">
        <v>35</v>
      </c>
      <c r="AX214" s="14" t="s">
        <v>78</v>
      </c>
      <c r="AY214" s="252" t="s">
        <v>122</v>
      </c>
    </row>
    <row r="215" s="15" customFormat="1">
      <c r="A215" s="15"/>
      <c r="B215" s="253"/>
      <c r="C215" s="254"/>
      <c r="D215" s="227" t="s">
        <v>133</v>
      </c>
      <c r="E215" s="255" t="s">
        <v>1</v>
      </c>
      <c r="F215" s="256" t="s">
        <v>136</v>
      </c>
      <c r="G215" s="254"/>
      <c r="H215" s="257">
        <v>258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3" t="s">
        <v>133</v>
      </c>
      <c r="AU215" s="263" t="s">
        <v>88</v>
      </c>
      <c r="AV215" s="15" t="s">
        <v>129</v>
      </c>
      <c r="AW215" s="15" t="s">
        <v>35</v>
      </c>
      <c r="AX215" s="15" t="s">
        <v>86</v>
      </c>
      <c r="AY215" s="263" t="s">
        <v>122</v>
      </c>
    </row>
    <row r="216" s="2" customFormat="1" ht="21.75" customHeight="1">
      <c r="A216" s="38"/>
      <c r="B216" s="39"/>
      <c r="C216" s="214" t="s">
        <v>223</v>
      </c>
      <c r="D216" s="214" t="s">
        <v>124</v>
      </c>
      <c r="E216" s="215" t="s">
        <v>224</v>
      </c>
      <c r="F216" s="216" t="s">
        <v>225</v>
      </c>
      <c r="G216" s="217" t="s">
        <v>146</v>
      </c>
      <c r="H216" s="218">
        <v>30.5</v>
      </c>
      <c r="I216" s="219"/>
      <c r="J216" s="220">
        <f>ROUND(I216*H216,2)</f>
        <v>0</v>
      </c>
      <c r="K216" s="216" t="s">
        <v>128</v>
      </c>
      <c r="L216" s="44"/>
      <c r="M216" s="221" t="s">
        <v>1</v>
      </c>
      <c r="N216" s="222" t="s">
        <v>43</v>
      </c>
      <c r="O216" s="91"/>
      <c r="P216" s="223">
        <f>O216*H216</f>
        <v>0</v>
      </c>
      <c r="Q216" s="223">
        <v>0.00059999999999999995</v>
      </c>
      <c r="R216" s="223">
        <f>Q216*H216</f>
        <v>0.018299999999999997</v>
      </c>
      <c r="S216" s="223">
        <v>0</v>
      </c>
      <c r="T216" s="22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5" t="s">
        <v>129</v>
      </c>
      <c r="AT216" s="225" t="s">
        <v>124</v>
      </c>
      <c r="AU216" s="225" t="s">
        <v>88</v>
      </c>
      <c r="AY216" s="17" t="s">
        <v>122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7" t="s">
        <v>86</v>
      </c>
      <c r="BK216" s="226">
        <f>ROUND(I216*H216,2)</f>
        <v>0</v>
      </c>
      <c r="BL216" s="17" t="s">
        <v>129</v>
      </c>
      <c r="BM216" s="225" t="s">
        <v>226</v>
      </c>
    </row>
    <row r="217" s="2" customFormat="1">
      <c r="A217" s="38"/>
      <c r="B217" s="39"/>
      <c r="C217" s="40"/>
      <c r="D217" s="227" t="s">
        <v>131</v>
      </c>
      <c r="E217" s="40"/>
      <c r="F217" s="228" t="s">
        <v>227</v>
      </c>
      <c r="G217" s="40"/>
      <c r="H217" s="40"/>
      <c r="I217" s="229"/>
      <c r="J217" s="40"/>
      <c r="K217" s="40"/>
      <c r="L217" s="44"/>
      <c r="M217" s="230"/>
      <c r="N217" s="231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131</v>
      </c>
      <c r="AU217" s="17" t="s">
        <v>88</v>
      </c>
    </row>
    <row r="218" s="13" customFormat="1">
      <c r="A218" s="13"/>
      <c r="B218" s="232"/>
      <c r="C218" s="233"/>
      <c r="D218" s="227" t="s">
        <v>133</v>
      </c>
      <c r="E218" s="234" t="s">
        <v>1</v>
      </c>
      <c r="F218" s="235" t="s">
        <v>134</v>
      </c>
      <c r="G218" s="233"/>
      <c r="H218" s="234" t="s">
        <v>1</v>
      </c>
      <c r="I218" s="236"/>
      <c r="J218" s="233"/>
      <c r="K218" s="233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133</v>
      </c>
      <c r="AU218" s="241" t="s">
        <v>88</v>
      </c>
      <c r="AV218" s="13" t="s">
        <v>86</v>
      </c>
      <c r="AW218" s="13" t="s">
        <v>35</v>
      </c>
      <c r="AX218" s="13" t="s">
        <v>78</v>
      </c>
      <c r="AY218" s="241" t="s">
        <v>122</v>
      </c>
    </row>
    <row r="219" s="14" customFormat="1">
      <c r="A219" s="14"/>
      <c r="B219" s="242"/>
      <c r="C219" s="243"/>
      <c r="D219" s="227" t="s">
        <v>133</v>
      </c>
      <c r="E219" s="244" t="s">
        <v>1</v>
      </c>
      <c r="F219" s="245" t="s">
        <v>216</v>
      </c>
      <c r="G219" s="243"/>
      <c r="H219" s="246">
        <v>30.5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2" t="s">
        <v>133</v>
      </c>
      <c r="AU219" s="252" t="s">
        <v>88</v>
      </c>
      <c r="AV219" s="14" t="s">
        <v>88</v>
      </c>
      <c r="AW219" s="14" t="s">
        <v>35</v>
      </c>
      <c r="AX219" s="14" t="s">
        <v>78</v>
      </c>
      <c r="AY219" s="252" t="s">
        <v>122</v>
      </c>
    </row>
    <row r="220" s="15" customFormat="1">
      <c r="A220" s="15"/>
      <c r="B220" s="253"/>
      <c r="C220" s="254"/>
      <c r="D220" s="227" t="s">
        <v>133</v>
      </c>
      <c r="E220" s="255" t="s">
        <v>1</v>
      </c>
      <c r="F220" s="256" t="s">
        <v>136</v>
      </c>
      <c r="G220" s="254"/>
      <c r="H220" s="257">
        <v>30.5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3" t="s">
        <v>133</v>
      </c>
      <c r="AU220" s="263" t="s">
        <v>88</v>
      </c>
      <c r="AV220" s="15" t="s">
        <v>129</v>
      </c>
      <c r="AW220" s="15" t="s">
        <v>35</v>
      </c>
      <c r="AX220" s="15" t="s">
        <v>86</v>
      </c>
      <c r="AY220" s="263" t="s">
        <v>122</v>
      </c>
    </row>
    <row r="221" s="2" customFormat="1" ht="16.5" customHeight="1">
      <c r="A221" s="38"/>
      <c r="B221" s="39"/>
      <c r="C221" s="214" t="s">
        <v>228</v>
      </c>
      <c r="D221" s="214" t="s">
        <v>124</v>
      </c>
      <c r="E221" s="215" t="s">
        <v>229</v>
      </c>
      <c r="F221" s="216" t="s">
        <v>230</v>
      </c>
      <c r="G221" s="217" t="s">
        <v>146</v>
      </c>
      <c r="H221" s="218">
        <v>30.5</v>
      </c>
      <c r="I221" s="219"/>
      <c r="J221" s="220">
        <f>ROUND(I221*H221,2)</f>
        <v>0</v>
      </c>
      <c r="K221" s="216" t="s">
        <v>128</v>
      </c>
      <c r="L221" s="44"/>
      <c r="M221" s="221" t="s">
        <v>1</v>
      </c>
      <c r="N221" s="222" t="s">
        <v>43</v>
      </c>
      <c r="O221" s="91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5" t="s">
        <v>129</v>
      </c>
      <c r="AT221" s="225" t="s">
        <v>124</v>
      </c>
      <c r="AU221" s="225" t="s">
        <v>88</v>
      </c>
      <c r="AY221" s="17" t="s">
        <v>122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7" t="s">
        <v>86</v>
      </c>
      <c r="BK221" s="226">
        <f>ROUND(I221*H221,2)</f>
        <v>0</v>
      </c>
      <c r="BL221" s="17" t="s">
        <v>129</v>
      </c>
      <c r="BM221" s="225" t="s">
        <v>231</v>
      </c>
    </row>
    <row r="222" s="2" customFormat="1">
      <c r="A222" s="38"/>
      <c r="B222" s="39"/>
      <c r="C222" s="40"/>
      <c r="D222" s="227" t="s">
        <v>131</v>
      </c>
      <c r="E222" s="40"/>
      <c r="F222" s="228" t="s">
        <v>232</v>
      </c>
      <c r="G222" s="40"/>
      <c r="H222" s="40"/>
      <c r="I222" s="229"/>
      <c r="J222" s="40"/>
      <c r="K222" s="40"/>
      <c r="L222" s="44"/>
      <c r="M222" s="230"/>
      <c r="N222" s="231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131</v>
      </c>
      <c r="AU222" s="17" t="s">
        <v>88</v>
      </c>
    </row>
    <row r="223" s="13" customFormat="1">
      <c r="A223" s="13"/>
      <c r="B223" s="232"/>
      <c r="C223" s="233"/>
      <c r="D223" s="227" t="s">
        <v>133</v>
      </c>
      <c r="E223" s="234" t="s">
        <v>1</v>
      </c>
      <c r="F223" s="235" t="s">
        <v>134</v>
      </c>
      <c r="G223" s="233"/>
      <c r="H223" s="234" t="s">
        <v>1</v>
      </c>
      <c r="I223" s="236"/>
      <c r="J223" s="233"/>
      <c r="K223" s="233"/>
      <c r="L223" s="237"/>
      <c r="M223" s="238"/>
      <c r="N223" s="239"/>
      <c r="O223" s="239"/>
      <c r="P223" s="239"/>
      <c r="Q223" s="239"/>
      <c r="R223" s="239"/>
      <c r="S223" s="239"/>
      <c r="T223" s="24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1" t="s">
        <v>133</v>
      </c>
      <c r="AU223" s="241" t="s">
        <v>88</v>
      </c>
      <c r="AV223" s="13" t="s">
        <v>86</v>
      </c>
      <c r="AW223" s="13" t="s">
        <v>35</v>
      </c>
      <c r="AX223" s="13" t="s">
        <v>78</v>
      </c>
      <c r="AY223" s="241" t="s">
        <v>122</v>
      </c>
    </row>
    <row r="224" s="14" customFormat="1">
      <c r="A224" s="14"/>
      <c r="B224" s="242"/>
      <c r="C224" s="243"/>
      <c r="D224" s="227" t="s">
        <v>133</v>
      </c>
      <c r="E224" s="244" t="s">
        <v>1</v>
      </c>
      <c r="F224" s="245" t="s">
        <v>216</v>
      </c>
      <c r="G224" s="243"/>
      <c r="H224" s="246">
        <v>30.5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2" t="s">
        <v>133</v>
      </c>
      <c r="AU224" s="252" t="s">
        <v>88</v>
      </c>
      <c r="AV224" s="14" t="s">
        <v>88</v>
      </c>
      <c r="AW224" s="14" t="s">
        <v>35</v>
      </c>
      <c r="AX224" s="14" t="s">
        <v>78</v>
      </c>
      <c r="AY224" s="252" t="s">
        <v>122</v>
      </c>
    </row>
    <row r="225" s="15" customFormat="1">
      <c r="A225" s="15"/>
      <c r="B225" s="253"/>
      <c r="C225" s="254"/>
      <c r="D225" s="227" t="s">
        <v>133</v>
      </c>
      <c r="E225" s="255" t="s">
        <v>1</v>
      </c>
      <c r="F225" s="256" t="s">
        <v>136</v>
      </c>
      <c r="G225" s="254"/>
      <c r="H225" s="257">
        <v>30.5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3" t="s">
        <v>133</v>
      </c>
      <c r="AU225" s="263" t="s">
        <v>88</v>
      </c>
      <c r="AV225" s="15" t="s">
        <v>129</v>
      </c>
      <c r="AW225" s="15" t="s">
        <v>35</v>
      </c>
      <c r="AX225" s="15" t="s">
        <v>86</v>
      </c>
      <c r="AY225" s="263" t="s">
        <v>122</v>
      </c>
    </row>
    <row r="226" s="2" customFormat="1" ht="16.5" customHeight="1">
      <c r="A226" s="38"/>
      <c r="B226" s="39"/>
      <c r="C226" s="214" t="s">
        <v>233</v>
      </c>
      <c r="D226" s="214" t="s">
        <v>124</v>
      </c>
      <c r="E226" s="215" t="s">
        <v>234</v>
      </c>
      <c r="F226" s="216" t="s">
        <v>235</v>
      </c>
      <c r="G226" s="217" t="s">
        <v>146</v>
      </c>
      <c r="H226" s="218">
        <v>258</v>
      </c>
      <c r="I226" s="219"/>
      <c r="J226" s="220">
        <f>ROUND(I226*H226,2)</f>
        <v>0</v>
      </c>
      <c r="K226" s="216" t="s">
        <v>128</v>
      </c>
      <c r="L226" s="44"/>
      <c r="M226" s="221" t="s">
        <v>1</v>
      </c>
      <c r="N226" s="222" t="s">
        <v>43</v>
      </c>
      <c r="O226" s="91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5" t="s">
        <v>129</v>
      </c>
      <c r="AT226" s="225" t="s">
        <v>124</v>
      </c>
      <c r="AU226" s="225" t="s">
        <v>88</v>
      </c>
      <c r="AY226" s="17" t="s">
        <v>122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7" t="s">
        <v>86</v>
      </c>
      <c r="BK226" s="226">
        <f>ROUND(I226*H226,2)</f>
        <v>0</v>
      </c>
      <c r="BL226" s="17" t="s">
        <v>129</v>
      </c>
      <c r="BM226" s="225" t="s">
        <v>236</v>
      </c>
    </row>
    <row r="227" s="2" customFormat="1">
      <c r="A227" s="38"/>
      <c r="B227" s="39"/>
      <c r="C227" s="40"/>
      <c r="D227" s="227" t="s">
        <v>131</v>
      </c>
      <c r="E227" s="40"/>
      <c r="F227" s="228" t="s">
        <v>237</v>
      </c>
      <c r="G227" s="40"/>
      <c r="H227" s="40"/>
      <c r="I227" s="229"/>
      <c r="J227" s="40"/>
      <c r="K227" s="40"/>
      <c r="L227" s="44"/>
      <c r="M227" s="230"/>
      <c r="N227" s="231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131</v>
      </c>
      <c r="AU227" s="17" t="s">
        <v>88</v>
      </c>
    </row>
    <row r="228" s="13" customFormat="1">
      <c r="A228" s="13"/>
      <c r="B228" s="232"/>
      <c r="C228" s="233"/>
      <c r="D228" s="227" t="s">
        <v>133</v>
      </c>
      <c r="E228" s="234" t="s">
        <v>1</v>
      </c>
      <c r="F228" s="235" t="s">
        <v>134</v>
      </c>
      <c r="G228" s="233"/>
      <c r="H228" s="234" t="s">
        <v>1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1" t="s">
        <v>133</v>
      </c>
      <c r="AU228" s="241" t="s">
        <v>88</v>
      </c>
      <c r="AV228" s="13" t="s">
        <v>86</v>
      </c>
      <c r="AW228" s="13" t="s">
        <v>35</v>
      </c>
      <c r="AX228" s="13" t="s">
        <v>78</v>
      </c>
      <c r="AY228" s="241" t="s">
        <v>122</v>
      </c>
    </row>
    <row r="229" s="13" customFormat="1">
      <c r="A229" s="13"/>
      <c r="B229" s="232"/>
      <c r="C229" s="233"/>
      <c r="D229" s="227" t="s">
        <v>133</v>
      </c>
      <c r="E229" s="234" t="s">
        <v>1</v>
      </c>
      <c r="F229" s="235" t="s">
        <v>222</v>
      </c>
      <c r="G229" s="233"/>
      <c r="H229" s="234" t="s">
        <v>1</v>
      </c>
      <c r="I229" s="236"/>
      <c r="J229" s="233"/>
      <c r="K229" s="233"/>
      <c r="L229" s="237"/>
      <c r="M229" s="238"/>
      <c r="N229" s="239"/>
      <c r="O229" s="239"/>
      <c r="P229" s="239"/>
      <c r="Q229" s="239"/>
      <c r="R229" s="239"/>
      <c r="S229" s="239"/>
      <c r="T229" s="24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1" t="s">
        <v>133</v>
      </c>
      <c r="AU229" s="241" t="s">
        <v>88</v>
      </c>
      <c r="AV229" s="13" t="s">
        <v>86</v>
      </c>
      <c r="AW229" s="13" t="s">
        <v>35</v>
      </c>
      <c r="AX229" s="13" t="s">
        <v>78</v>
      </c>
      <c r="AY229" s="241" t="s">
        <v>122</v>
      </c>
    </row>
    <row r="230" s="14" customFormat="1">
      <c r="A230" s="14"/>
      <c r="B230" s="242"/>
      <c r="C230" s="243"/>
      <c r="D230" s="227" t="s">
        <v>133</v>
      </c>
      <c r="E230" s="244" t="s">
        <v>1</v>
      </c>
      <c r="F230" s="245" t="s">
        <v>149</v>
      </c>
      <c r="G230" s="243"/>
      <c r="H230" s="246">
        <v>258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2" t="s">
        <v>133</v>
      </c>
      <c r="AU230" s="252" t="s">
        <v>88</v>
      </c>
      <c r="AV230" s="14" t="s">
        <v>88</v>
      </c>
      <c r="AW230" s="14" t="s">
        <v>35</v>
      </c>
      <c r="AX230" s="14" t="s">
        <v>78</v>
      </c>
      <c r="AY230" s="252" t="s">
        <v>122</v>
      </c>
    </row>
    <row r="231" s="15" customFormat="1">
      <c r="A231" s="15"/>
      <c r="B231" s="253"/>
      <c r="C231" s="254"/>
      <c r="D231" s="227" t="s">
        <v>133</v>
      </c>
      <c r="E231" s="255" t="s">
        <v>1</v>
      </c>
      <c r="F231" s="256" t="s">
        <v>136</v>
      </c>
      <c r="G231" s="254"/>
      <c r="H231" s="257">
        <v>258</v>
      </c>
      <c r="I231" s="258"/>
      <c r="J231" s="254"/>
      <c r="K231" s="254"/>
      <c r="L231" s="259"/>
      <c r="M231" s="260"/>
      <c r="N231" s="261"/>
      <c r="O231" s="261"/>
      <c r="P231" s="261"/>
      <c r="Q231" s="261"/>
      <c r="R231" s="261"/>
      <c r="S231" s="261"/>
      <c r="T231" s="26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3" t="s">
        <v>133</v>
      </c>
      <c r="AU231" s="263" t="s">
        <v>88</v>
      </c>
      <c r="AV231" s="15" t="s">
        <v>129</v>
      </c>
      <c r="AW231" s="15" t="s">
        <v>35</v>
      </c>
      <c r="AX231" s="15" t="s">
        <v>86</v>
      </c>
      <c r="AY231" s="263" t="s">
        <v>122</v>
      </c>
    </row>
    <row r="232" s="12" customFormat="1" ht="22.8" customHeight="1">
      <c r="A232" s="12"/>
      <c r="B232" s="198"/>
      <c r="C232" s="199"/>
      <c r="D232" s="200" t="s">
        <v>77</v>
      </c>
      <c r="E232" s="212" t="s">
        <v>238</v>
      </c>
      <c r="F232" s="212" t="s">
        <v>239</v>
      </c>
      <c r="G232" s="199"/>
      <c r="H232" s="199"/>
      <c r="I232" s="202"/>
      <c r="J232" s="213">
        <f>BK232</f>
        <v>0</v>
      </c>
      <c r="K232" s="199"/>
      <c r="L232" s="204"/>
      <c r="M232" s="205"/>
      <c r="N232" s="206"/>
      <c r="O232" s="206"/>
      <c r="P232" s="207">
        <f>SUM(P233:P243)</f>
        <v>0</v>
      </c>
      <c r="Q232" s="206"/>
      <c r="R232" s="207">
        <f>SUM(R233:R243)</f>
        <v>0</v>
      </c>
      <c r="S232" s="206"/>
      <c r="T232" s="208">
        <f>SUM(T233:T243)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9" t="s">
        <v>86</v>
      </c>
      <c r="AT232" s="210" t="s">
        <v>77</v>
      </c>
      <c r="AU232" s="210" t="s">
        <v>86</v>
      </c>
      <c r="AY232" s="209" t="s">
        <v>122</v>
      </c>
      <c r="BK232" s="211">
        <f>SUM(BK233:BK243)</f>
        <v>0</v>
      </c>
    </row>
    <row r="233" s="2" customFormat="1" ht="16.5" customHeight="1">
      <c r="A233" s="38"/>
      <c r="B233" s="39"/>
      <c r="C233" s="214" t="s">
        <v>240</v>
      </c>
      <c r="D233" s="214" t="s">
        <v>124</v>
      </c>
      <c r="E233" s="215" t="s">
        <v>241</v>
      </c>
      <c r="F233" s="216" t="s">
        <v>242</v>
      </c>
      <c r="G233" s="217" t="s">
        <v>243</v>
      </c>
      <c r="H233" s="218">
        <v>200.18700000000001</v>
      </c>
      <c r="I233" s="219"/>
      <c r="J233" s="220">
        <f>ROUND(I233*H233,2)</f>
        <v>0</v>
      </c>
      <c r="K233" s="216" t="s">
        <v>128</v>
      </c>
      <c r="L233" s="44"/>
      <c r="M233" s="221" t="s">
        <v>1</v>
      </c>
      <c r="N233" s="222" t="s">
        <v>43</v>
      </c>
      <c r="O233" s="91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5" t="s">
        <v>129</v>
      </c>
      <c r="AT233" s="225" t="s">
        <v>124</v>
      </c>
      <c r="AU233" s="225" t="s">
        <v>88</v>
      </c>
      <c r="AY233" s="17" t="s">
        <v>122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7" t="s">
        <v>86</v>
      </c>
      <c r="BK233" s="226">
        <f>ROUND(I233*H233,2)</f>
        <v>0</v>
      </c>
      <c r="BL233" s="17" t="s">
        <v>129</v>
      </c>
      <c r="BM233" s="225" t="s">
        <v>244</v>
      </c>
    </row>
    <row r="234" s="2" customFormat="1">
      <c r="A234" s="38"/>
      <c r="B234" s="39"/>
      <c r="C234" s="40"/>
      <c r="D234" s="227" t="s">
        <v>131</v>
      </c>
      <c r="E234" s="40"/>
      <c r="F234" s="228" t="s">
        <v>245</v>
      </c>
      <c r="G234" s="40"/>
      <c r="H234" s="40"/>
      <c r="I234" s="229"/>
      <c r="J234" s="40"/>
      <c r="K234" s="40"/>
      <c r="L234" s="44"/>
      <c r="M234" s="230"/>
      <c r="N234" s="231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131</v>
      </c>
      <c r="AU234" s="17" t="s">
        <v>88</v>
      </c>
    </row>
    <row r="235" s="2" customFormat="1" ht="16.5" customHeight="1">
      <c r="A235" s="38"/>
      <c r="B235" s="39"/>
      <c r="C235" s="214" t="s">
        <v>246</v>
      </c>
      <c r="D235" s="214" t="s">
        <v>124</v>
      </c>
      <c r="E235" s="215" t="s">
        <v>247</v>
      </c>
      <c r="F235" s="216" t="s">
        <v>248</v>
      </c>
      <c r="G235" s="217" t="s">
        <v>243</v>
      </c>
      <c r="H235" s="218">
        <v>1801.683</v>
      </c>
      <c r="I235" s="219"/>
      <c r="J235" s="220">
        <f>ROUND(I235*H235,2)</f>
        <v>0</v>
      </c>
      <c r="K235" s="216" t="s">
        <v>128</v>
      </c>
      <c r="L235" s="44"/>
      <c r="M235" s="221" t="s">
        <v>1</v>
      </c>
      <c r="N235" s="222" t="s">
        <v>43</v>
      </c>
      <c r="O235" s="91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5" t="s">
        <v>129</v>
      </c>
      <c r="AT235" s="225" t="s">
        <v>124</v>
      </c>
      <c r="AU235" s="225" t="s">
        <v>88</v>
      </c>
      <c r="AY235" s="17" t="s">
        <v>122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7" t="s">
        <v>86</v>
      </c>
      <c r="BK235" s="226">
        <f>ROUND(I235*H235,2)</f>
        <v>0</v>
      </c>
      <c r="BL235" s="17" t="s">
        <v>129</v>
      </c>
      <c r="BM235" s="225" t="s">
        <v>249</v>
      </c>
    </row>
    <row r="236" s="2" customFormat="1">
      <c r="A236" s="38"/>
      <c r="B236" s="39"/>
      <c r="C236" s="40"/>
      <c r="D236" s="227" t="s">
        <v>131</v>
      </c>
      <c r="E236" s="40"/>
      <c r="F236" s="228" t="s">
        <v>250</v>
      </c>
      <c r="G236" s="40"/>
      <c r="H236" s="40"/>
      <c r="I236" s="229"/>
      <c r="J236" s="40"/>
      <c r="K236" s="40"/>
      <c r="L236" s="44"/>
      <c r="M236" s="230"/>
      <c r="N236" s="231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131</v>
      </c>
      <c r="AU236" s="17" t="s">
        <v>88</v>
      </c>
    </row>
    <row r="237" s="14" customFormat="1">
      <c r="A237" s="14"/>
      <c r="B237" s="242"/>
      <c r="C237" s="243"/>
      <c r="D237" s="227" t="s">
        <v>133</v>
      </c>
      <c r="E237" s="243"/>
      <c r="F237" s="245" t="s">
        <v>251</v>
      </c>
      <c r="G237" s="243"/>
      <c r="H237" s="246">
        <v>1801.683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2" t="s">
        <v>133</v>
      </c>
      <c r="AU237" s="252" t="s">
        <v>88</v>
      </c>
      <c r="AV237" s="14" t="s">
        <v>88</v>
      </c>
      <c r="AW237" s="14" t="s">
        <v>4</v>
      </c>
      <c r="AX237" s="14" t="s">
        <v>86</v>
      </c>
      <c r="AY237" s="252" t="s">
        <v>122</v>
      </c>
    </row>
    <row r="238" s="2" customFormat="1" ht="24.15" customHeight="1">
      <c r="A238" s="38"/>
      <c r="B238" s="39"/>
      <c r="C238" s="214" t="s">
        <v>252</v>
      </c>
      <c r="D238" s="214" t="s">
        <v>124</v>
      </c>
      <c r="E238" s="215" t="s">
        <v>253</v>
      </c>
      <c r="F238" s="216" t="s">
        <v>254</v>
      </c>
      <c r="G238" s="217" t="s">
        <v>243</v>
      </c>
      <c r="H238" s="218">
        <v>52.890000000000001</v>
      </c>
      <c r="I238" s="219"/>
      <c r="J238" s="220">
        <f>ROUND(I238*H238,2)</f>
        <v>0</v>
      </c>
      <c r="K238" s="216" t="s">
        <v>128</v>
      </c>
      <c r="L238" s="44"/>
      <c r="M238" s="221" t="s">
        <v>1</v>
      </c>
      <c r="N238" s="222" t="s">
        <v>43</v>
      </c>
      <c r="O238" s="91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5" t="s">
        <v>129</v>
      </c>
      <c r="AT238" s="225" t="s">
        <v>124</v>
      </c>
      <c r="AU238" s="225" t="s">
        <v>88</v>
      </c>
      <c r="AY238" s="17" t="s">
        <v>122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7" t="s">
        <v>86</v>
      </c>
      <c r="BK238" s="226">
        <f>ROUND(I238*H238,2)</f>
        <v>0</v>
      </c>
      <c r="BL238" s="17" t="s">
        <v>129</v>
      </c>
      <c r="BM238" s="225" t="s">
        <v>255</v>
      </c>
    </row>
    <row r="239" s="2" customFormat="1">
      <c r="A239" s="38"/>
      <c r="B239" s="39"/>
      <c r="C239" s="40"/>
      <c r="D239" s="227" t="s">
        <v>131</v>
      </c>
      <c r="E239" s="40"/>
      <c r="F239" s="228" t="s">
        <v>256</v>
      </c>
      <c r="G239" s="40"/>
      <c r="H239" s="40"/>
      <c r="I239" s="229"/>
      <c r="J239" s="40"/>
      <c r="K239" s="40"/>
      <c r="L239" s="44"/>
      <c r="M239" s="230"/>
      <c r="N239" s="231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131</v>
      </c>
      <c r="AU239" s="17" t="s">
        <v>88</v>
      </c>
    </row>
    <row r="240" s="14" customFormat="1">
      <c r="A240" s="14"/>
      <c r="B240" s="242"/>
      <c r="C240" s="243"/>
      <c r="D240" s="227" t="s">
        <v>133</v>
      </c>
      <c r="E240" s="244" t="s">
        <v>1</v>
      </c>
      <c r="F240" s="245" t="s">
        <v>257</v>
      </c>
      <c r="G240" s="243"/>
      <c r="H240" s="246">
        <v>52.890000000000001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2" t="s">
        <v>133</v>
      </c>
      <c r="AU240" s="252" t="s">
        <v>88</v>
      </c>
      <c r="AV240" s="14" t="s">
        <v>88</v>
      </c>
      <c r="AW240" s="14" t="s">
        <v>35</v>
      </c>
      <c r="AX240" s="14" t="s">
        <v>86</v>
      </c>
      <c r="AY240" s="252" t="s">
        <v>122</v>
      </c>
    </row>
    <row r="241" s="2" customFormat="1" ht="24.15" customHeight="1">
      <c r="A241" s="38"/>
      <c r="B241" s="39"/>
      <c r="C241" s="214" t="s">
        <v>7</v>
      </c>
      <c r="D241" s="214" t="s">
        <v>124</v>
      </c>
      <c r="E241" s="215" t="s">
        <v>258</v>
      </c>
      <c r="F241" s="216" t="s">
        <v>259</v>
      </c>
      <c r="G241" s="217" t="s">
        <v>243</v>
      </c>
      <c r="H241" s="218">
        <v>147.297</v>
      </c>
      <c r="I241" s="219"/>
      <c r="J241" s="220">
        <f>ROUND(I241*H241,2)</f>
        <v>0</v>
      </c>
      <c r="K241" s="216" t="s">
        <v>128</v>
      </c>
      <c r="L241" s="44"/>
      <c r="M241" s="221" t="s">
        <v>1</v>
      </c>
      <c r="N241" s="222" t="s">
        <v>43</v>
      </c>
      <c r="O241" s="91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5" t="s">
        <v>129</v>
      </c>
      <c r="AT241" s="225" t="s">
        <v>124</v>
      </c>
      <c r="AU241" s="225" t="s">
        <v>88</v>
      </c>
      <c r="AY241" s="17" t="s">
        <v>122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7" t="s">
        <v>86</v>
      </c>
      <c r="BK241" s="226">
        <f>ROUND(I241*H241,2)</f>
        <v>0</v>
      </c>
      <c r="BL241" s="17" t="s">
        <v>129</v>
      </c>
      <c r="BM241" s="225" t="s">
        <v>260</v>
      </c>
    </row>
    <row r="242" s="2" customFormat="1">
      <c r="A242" s="38"/>
      <c r="B242" s="39"/>
      <c r="C242" s="40"/>
      <c r="D242" s="227" t="s">
        <v>131</v>
      </c>
      <c r="E242" s="40"/>
      <c r="F242" s="228" t="s">
        <v>259</v>
      </c>
      <c r="G242" s="40"/>
      <c r="H242" s="40"/>
      <c r="I242" s="229"/>
      <c r="J242" s="40"/>
      <c r="K242" s="40"/>
      <c r="L242" s="44"/>
      <c r="M242" s="230"/>
      <c r="N242" s="231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131</v>
      </c>
      <c r="AU242" s="17" t="s">
        <v>88</v>
      </c>
    </row>
    <row r="243" s="14" customFormat="1">
      <c r="A243" s="14"/>
      <c r="B243" s="242"/>
      <c r="C243" s="243"/>
      <c r="D243" s="227" t="s">
        <v>133</v>
      </c>
      <c r="E243" s="244" t="s">
        <v>1</v>
      </c>
      <c r="F243" s="245" t="s">
        <v>261</v>
      </c>
      <c r="G243" s="243"/>
      <c r="H243" s="246">
        <v>147.297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2" t="s">
        <v>133</v>
      </c>
      <c r="AU243" s="252" t="s">
        <v>88</v>
      </c>
      <c r="AV243" s="14" t="s">
        <v>88</v>
      </c>
      <c r="AW243" s="14" t="s">
        <v>35</v>
      </c>
      <c r="AX243" s="14" t="s">
        <v>86</v>
      </c>
      <c r="AY243" s="252" t="s">
        <v>122</v>
      </c>
    </row>
    <row r="244" s="12" customFormat="1" ht="22.8" customHeight="1">
      <c r="A244" s="12"/>
      <c r="B244" s="198"/>
      <c r="C244" s="199"/>
      <c r="D244" s="200" t="s">
        <v>77</v>
      </c>
      <c r="E244" s="212" t="s">
        <v>262</v>
      </c>
      <c r="F244" s="212" t="s">
        <v>263</v>
      </c>
      <c r="G244" s="199"/>
      <c r="H244" s="199"/>
      <c r="I244" s="202"/>
      <c r="J244" s="213">
        <f>BK244</f>
        <v>0</v>
      </c>
      <c r="K244" s="199"/>
      <c r="L244" s="204"/>
      <c r="M244" s="205"/>
      <c r="N244" s="206"/>
      <c r="O244" s="206"/>
      <c r="P244" s="207">
        <f>SUM(P245:P246)</f>
        <v>0</v>
      </c>
      <c r="Q244" s="206"/>
      <c r="R244" s="207">
        <f>SUM(R245:R246)</f>
        <v>0</v>
      </c>
      <c r="S244" s="206"/>
      <c r="T244" s="208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9" t="s">
        <v>86</v>
      </c>
      <c r="AT244" s="210" t="s">
        <v>77</v>
      </c>
      <c r="AU244" s="210" t="s">
        <v>86</v>
      </c>
      <c r="AY244" s="209" t="s">
        <v>122</v>
      </c>
      <c r="BK244" s="211">
        <f>SUM(BK245:BK246)</f>
        <v>0</v>
      </c>
    </row>
    <row r="245" s="2" customFormat="1" ht="21.75" customHeight="1">
      <c r="A245" s="38"/>
      <c r="B245" s="39"/>
      <c r="C245" s="214" t="s">
        <v>264</v>
      </c>
      <c r="D245" s="214" t="s">
        <v>124</v>
      </c>
      <c r="E245" s="215" t="s">
        <v>265</v>
      </c>
      <c r="F245" s="216" t="s">
        <v>266</v>
      </c>
      <c r="G245" s="217" t="s">
        <v>243</v>
      </c>
      <c r="H245" s="218">
        <v>106.99500000000001</v>
      </c>
      <c r="I245" s="219"/>
      <c r="J245" s="220">
        <f>ROUND(I245*H245,2)</f>
        <v>0</v>
      </c>
      <c r="K245" s="216" t="s">
        <v>128</v>
      </c>
      <c r="L245" s="44"/>
      <c r="M245" s="221" t="s">
        <v>1</v>
      </c>
      <c r="N245" s="222" t="s">
        <v>43</v>
      </c>
      <c r="O245" s="91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5" t="s">
        <v>129</v>
      </c>
      <c r="AT245" s="225" t="s">
        <v>124</v>
      </c>
      <c r="AU245" s="225" t="s">
        <v>88</v>
      </c>
      <c r="AY245" s="17" t="s">
        <v>122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7" t="s">
        <v>86</v>
      </c>
      <c r="BK245" s="226">
        <f>ROUND(I245*H245,2)</f>
        <v>0</v>
      </c>
      <c r="BL245" s="17" t="s">
        <v>129</v>
      </c>
      <c r="BM245" s="225" t="s">
        <v>267</v>
      </c>
    </row>
    <row r="246" s="2" customFormat="1">
      <c r="A246" s="38"/>
      <c r="B246" s="39"/>
      <c r="C246" s="40"/>
      <c r="D246" s="227" t="s">
        <v>131</v>
      </c>
      <c r="E246" s="40"/>
      <c r="F246" s="228" t="s">
        <v>268</v>
      </c>
      <c r="G246" s="40"/>
      <c r="H246" s="40"/>
      <c r="I246" s="229"/>
      <c r="J246" s="40"/>
      <c r="K246" s="40"/>
      <c r="L246" s="44"/>
      <c r="M246" s="230"/>
      <c r="N246" s="231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131</v>
      </c>
      <c r="AU246" s="17" t="s">
        <v>88</v>
      </c>
    </row>
    <row r="247" s="12" customFormat="1" ht="25.92" customHeight="1">
      <c r="A247" s="12"/>
      <c r="B247" s="198"/>
      <c r="C247" s="199"/>
      <c r="D247" s="200" t="s">
        <v>77</v>
      </c>
      <c r="E247" s="201" t="s">
        <v>269</v>
      </c>
      <c r="F247" s="201" t="s">
        <v>270</v>
      </c>
      <c r="G247" s="199"/>
      <c r="H247" s="199"/>
      <c r="I247" s="202"/>
      <c r="J247" s="203">
        <f>BK247</f>
        <v>0</v>
      </c>
      <c r="K247" s="199"/>
      <c r="L247" s="204"/>
      <c r="M247" s="205"/>
      <c r="N247" s="206"/>
      <c r="O247" s="206"/>
      <c r="P247" s="207">
        <f>P248+P256+P264</f>
        <v>0</v>
      </c>
      <c r="Q247" s="206"/>
      <c r="R247" s="207">
        <f>R248+R256+R264</f>
        <v>0</v>
      </c>
      <c r="S247" s="206"/>
      <c r="T247" s="208">
        <f>T248+T256+T264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9" t="s">
        <v>150</v>
      </c>
      <c r="AT247" s="210" t="s">
        <v>77</v>
      </c>
      <c r="AU247" s="210" t="s">
        <v>78</v>
      </c>
      <c r="AY247" s="209" t="s">
        <v>122</v>
      </c>
      <c r="BK247" s="211">
        <f>BK248+BK256+BK264</f>
        <v>0</v>
      </c>
    </row>
    <row r="248" s="12" customFormat="1" ht="22.8" customHeight="1">
      <c r="A248" s="12"/>
      <c r="B248" s="198"/>
      <c r="C248" s="199"/>
      <c r="D248" s="200" t="s">
        <v>77</v>
      </c>
      <c r="E248" s="212" t="s">
        <v>271</v>
      </c>
      <c r="F248" s="212" t="s">
        <v>272</v>
      </c>
      <c r="G248" s="199"/>
      <c r="H248" s="199"/>
      <c r="I248" s="202"/>
      <c r="J248" s="213">
        <f>BK248</f>
        <v>0</v>
      </c>
      <c r="K248" s="199"/>
      <c r="L248" s="204"/>
      <c r="M248" s="205"/>
      <c r="N248" s="206"/>
      <c r="O248" s="206"/>
      <c r="P248" s="207">
        <f>SUM(P249:P255)</f>
        <v>0</v>
      </c>
      <c r="Q248" s="206"/>
      <c r="R248" s="207">
        <f>SUM(R249:R255)</f>
        <v>0</v>
      </c>
      <c r="S248" s="206"/>
      <c r="T248" s="208">
        <f>SUM(T249:T255)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9" t="s">
        <v>150</v>
      </c>
      <c r="AT248" s="210" t="s">
        <v>77</v>
      </c>
      <c r="AU248" s="210" t="s">
        <v>86</v>
      </c>
      <c r="AY248" s="209" t="s">
        <v>122</v>
      </c>
      <c r="BK248" s="211">
        <f>SUM(BK249:BK255)</f>
        <v>0</v>
      </c>
    </row>
    <row r="249" s="2" customFormat="1" ht="16.5" customHeight="1">
      <c r="A249" s="38"/>
      <c r="B249" s="39"/>
      <c r="C249" s="214" t="s">
        <v>273</v>
      </c>
      <c r="D249" s="214" t="s">
        <v>124</v>
      </c>
      <c r="E249" s="215" t="s">
        <v>274</v>
      </c>
      <c r="F249" s="216" t="s">
        <v>275</v>
      </c>
      <c r="G249" s="217" t="s">
        <v>276</v>
      </c>
      <c r="H249" s="218">
        <v>1</v>
      </c>
      <c r="I249" s="219"/>
      <c r="J249" s="220">
        <f>ROUND(I249*H249,2)</f>
        <v>0</v>
      </c>
      <c r="K249" s="216" t="s">
        <v>128</v>
      </c>
      <c r="L249" s="44"/>
      <c r="M249" s="221" t="s">
        <v>1</v>
      </c>
      <c r="N249" s="222" t="s">
        <v>43</v>
      </c>
      <c r="O249" s="91"/>
      <c r="P249" s="223">
        <f>O249*H249</f>
        <v>0</v>
      </c>
      <c r="Q249" s="223">
        <v>0</v>
      </c>
      <c r="R249" s="223">
        <f>Q249*H249</f>
        <v>0</v>
      </c>
      <c r="S249" s="223">
        <v>0</v>
      </c>
      <c r="T249" s="22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5" t="s">
        <v>277</v>
      </c>
      <c r="AT249" s="225" t="s">
        <v>124</v>
      </c>
      <c r="AU249" s="225" t="s">
        <v>88</v>
      </c>
      <c r="AY249" s="17" t="s">
        <v>122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7" t="s">
        <v>86</v>
      </c>
      <c r="BK249" s="226">
        <f>ROUND(I249*H249,2)</f>
        <v>0</v>
      </c>
      <c r="BL249" s="17" t="s">
        <v>277</v>
      </c>
      <c r="BM249" s="225" t="s">
        <v>278</v>
      </c>
    </row>
    <row r="250" s="2" customFormat="1">
      <c r="A250" s="38"/>
      <c r="B250" s="39"/>
      <c r="C250" s="40"/>
      <c r="D250" s="227" t="s">
        <v>131</v>
      </c>
      <c r="E250" s="40"/>
      <c r="F250" s="228" t="s">
        <v>275</v>
      </c>
      <c r="G250" s="40"/>
      <c r="H250" s="40"/>
      <c r="I250" s="229"/>
      <c r="J250" s="40"/>
      <c r="K250" s="40"/>
      <c r="L250" s="44"/>
      <c r="M250" s="230"/>
      <c r="N250" s="231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131</v>
      </c>
      <c r="AU250" s="17" t="s">
        <v>88</v>
      </c>
    </row>
    <row r="251" s="14" customFormat="1">
      <c r="A251" s="14"/>
      <c r="B251" s="242"/>
      <c r="C251" s="243"/>
      <c r="D251" s="227" t="s">
        <v>133</v>
      </c>
      <c r="E251" s="244" t="s">
        <v>1</v>
      </c>
      <c r="F251" s="245" t="s">
        <v>86</v>
      </c>
      <c r="G251" s="243"/>
      <c r="H251" s="246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2" t="s">
        <v>133</v>
      </c>
      <c r="AU251" s="252" t="s">
        <v>88</v>
      </c>
      <c r="AV251" s="14" t="s">
        <v>88</v>
      </c>
      <c r="AW251" s="14" t="s">
        <v>35</v>
      </c>
      <c r="AX251" s="14" t="s">
        <v>86</v>
      </c>
      <c r="AY251" s="252" t="s">
        <v>122</v>
      </c>
    </row>
    <row r="252" s="2" customFormat="1" ht="16.5" customHeight="1">
      <c r="A252" s="38"/>
      <c r="B252" s="39"/>
      <c r="C252" s="214" t="s">
        <v>279</v>
      </c>
      <c r="D252" s="214" t="s">
        <v>124</v>
      </c>
      <c r="E252" s="215" t="s">
        <v>280</v>
      </c>
      <c r="F252" s="216" t="s">
        <v>281</v>
      </c>
      <c r="G252" s="217" t="s">
        <v>276</v>
      </c>
      <c r="H252" s="218">
        <v>1</v>
      </c>
      <c r="I252" s="219"/>
      <c r="J252" s="220">
        <f>ROUND(I252*H252,2)</f>
        <v>0</v>
      </c>
      <c r="K252" s="216" t="s">
        <v>128</v>
      </c>
      <c r="L252" s="44"/>
      <c r="M252" s="221" t="s">
        <v>1</v>
      </c>
      <c r="N252" s="222" t="s">
        <v>43</v>
      </c>
      <c r="O252" s="91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5" t="s">
        <v>277</v>
      </c>
      <c r="AT252" s="225" t="s">
        <v>124</v>
      </c>
      <c r="AU252" s="225" t="s">
        <v>88</v>
      </c>
      <c r="AY252" s="17" t="s">
        <v>122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7" t="s">
        <v>86</v>
      </c>
      <c r="BK252" s="226">
        <f>ROUND(I252*H252,2)</f>
        <v>0</v>
      </c>
      <c r="BL252" s="17" t="s">
        <v>277</v>
      </c>
      <c r="BM252" s="225" t="s">
        <v>282</v>
      </c>
    </row>
    <row r="253" s="2" customFormat="1">
      <c r="A253" s="38"/>
      <c r="B253" s="39"/>
      <c r="C253" s="40"/>
      <c r="D253" s="227" t="s">
        <v>131</v>
      </c>
      <c r="E253" s="40"/>
      <c r="F253" s="228" t="s">
        <v>281</v>
      </c>
      <c r="G253" s="40"/>
      <c r="H253" s="40"/>
      <c r="I253" s="229"/>
      <c r="J253" s="40"/>
      <c r="K253" s="40"/>
      <c r="L253" s="44"/>
      <c r="M253" s="230"/>
      <c r="N253" s="231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131</v>
      </c>
      <c r="AU253" s="17" t="s">
        <v>88</v>
      </c>
    </row>
    <row r="254" s="13" customFormat="1">
      <c r="A254" s="13"/>
      <c r="B254" s="232"/>
      <c r="C254" s="233"/>
      <c r="D254" s="227" t="s">
        <v>133</v>
      </c>
      <c r="E254" s="234" t="s">
        <v>1</v>
      </c>
      <c r="F254" s="235" t="s">
        <v>283</v>
      </c>
      <c r="G254" s="233"/>
      <c r="H254" s="234" t="s">
        <v>1</v>
      </c>
      <c r="I254" s="236"/>
      <c r="J254" s="233"/>
      <c r="K254" s="233"/>
      <c r="L254" s="237"/>
      <c r="M254" s="238"/>
      <c r="N254" s="239"/>
      <c r="O254" s="239"/>
      <c r="P254" s="239"/>
      <c r="Q254" s="239"/>
      <c r="R254" s="239"/>
      <c r="S254" s="239"/>
      <c r="T254" s="24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1" t="s">
        <v>133</v>
      </c>
      <c r="AU254" s="241" t="s">
        <v>88</v>
      </c>
      <c r="AV254" s="13" t="s">
        <v>86</v>
      </c>
      <c r="AW254" s="13" t="s">
        <v>35</v>
      </c>
      <c r="AX254" s="13" t="s">
        <v>78</v>
      </c>
      <c r="AY254" s="241" t="s">
        <v>122</v>
      </c>
    </row>
    <row r="255" s="14" customFormat="1">
      <c r="A255" s="14"/>
      <c r="B255" s="242"/>
      <c r="C255" s="243"/>
      <c r="D255" s="227" t="s">
        <v>133</v>
      </c>
      <c r="E255" s="244" t="s">
        <v>1</v>
      </c>
      <c r="F255" s="245" t="s">
        <v>86</v>
      </c>
      <c r="G255" s="243"/>
      <c r="H255" s="246">
        <v>1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2" t="s">
        <v>133</v>
      </c>
      <c r="AU255" s="252" t="s">
        <v>88</v>
      </c>
      <c r="AV255" s="14" t="s">
        <v>88</v>
      </c>
      <c r="AW255" s="14" t="s">
        <v>35</v>
      </c>
      <c r="AX255" s="14" t="s">
        <v>86</v>
      </c>
      <c r="AY255" s="252" t="s">
        <v>122</v>
      </c>
    </row>
    <row r="256" s="12" customFormat="1" ht="22.8" customHeight="1">
      <c r="A256" s="12"/>
      <c r="B256" s="198"/>
      <c r="C256" s="199"/>
      <c r="D256" s="200" t="s">
        <v>77</v>
      </c>
      <c r="E256" s="212" t="s">
        <v>284</v>
      </c>
      <c r="F256" s="212" t="s">
        <v>285</v>
      </c>
      <c r="G256" s="199"/>
      <c r="H256" s="199"/>
      <c r="I256" s="202"/>
      <c r="J256" s="213">
        <f>BK256</f>
        <v>0</v>
      </c>
      <c r="K256" s="199"/>
      <c r="L256" s="204"/>
      <c r="M256" s="205"/>
      <c r="N256" s="206"/>
      <c r="O256" s="206"/>
      <c r="P256" s="207">
        <f>SUM(P257:P263)</f>
        <v>0</v>
      </c>
      <c r="Q256" s="206"/>
      <c r="R256" s="207">
        <f>SUM(R257:R263)</f>
        <v>0</v>
      </c>
      <c r="S256" s="206"/>
      <c r="T256" s="208">
        <f>SUM(T257:T263)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9" t="s">
        <v>150</v>
      </c>
      <c r="AT256" s="210" t="s">
        <v>77</v>
      </c>
      <c r="AU256" s="210" t="s">
        <v>86</v>
      </c>
      <c r="AY256" s="209" t="s">
        <v>122</v>
      </c>
      <c r="BK256" s="211">
        <f>SUM(BK257:BK263)</f>
        <v>0</v>
      </c>
    </row>
    <row r="257" s="2" customFormat="1" ht="16.5" customHeight="1">
      <c r="A257" s="38"/>
      <c r="B257" s="39"/>
      <c r="C257" s="214" t="s">
        <v>286</v>
      </c>
      <c r="D257" s="214" t="s">
        <v>124</v>
      </c>
      <c r="E257" s="215" t="s">
        <v>287</v>
      </c>
      <c r="F257" s="216" t="s">
        <v>285</v>
      </c>
      <c r="G257" s="217" t="s">
        <v>276</v>
      </c>
      <c r="H257" s="218">
        <v>1</v>
      </c>
      <c r="I257" s="219"/>
      <c r="J257" s="220">
        <f>ROUND(I257*H257,2)</f>
        <v>0</v>
      </c>
      <c r="K257" s="216" t="s">
        <v>128</v>
      </c>
      <c r="L257" s="44"/>
      <c r="M257" s="221" t="s">
        <v>1</v>
      </c>
      <c r="N257" s="222" t="s">
        <v>43</v>
      </c>
      <c r="O257" s="91"/>
      <c r="P257" s="223">
        <f>O257*H257</f>
        <v>0</v>
      </c>
      <c r="Q257" s="223">
        <v>0</v>
      </c>
      <c r="R257" s="223">
        <f>Q257*H257</f>
        <v>0</v>
      </c>
      <c r="S257" s="223">
        <v>0</v>
      </c>
      <c r="T257" s="22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5" t="s">
        <v>277</v>
      </c>
      <c r="AT257" s="225" t="s">
        <v>124</v>
      </c>
      <c r="AU257" s="225" t="s">
        <v>88</v>
      </c>
      <c r="AY257" s="17" t="s">
        <v>122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7" t="s">
        <v>86</v>
      </c>
      <c r="BK257" s="226">
        <f>ROUND(I257*H257,2)</f>
        <v>0</v>
      </c>
      <c r="BL257" s="17" t="s">
        <v>277</v>
      </c>
      <c r="BM257" s="225" t="s">
        <v>288</v>
      </c>
    </row>
    <row r="258" s="2" customFormat="1">
      <c r="A258" s="38"/>
      <c r="B258" s="39"/>
      <c r="C258" s="40"/>
      <c r="D258" s="227" t="s">
        <v>131</v>
      </c>
      <c r="E258" s="40"/>
      <c r="F258" s="228" t="s">
        <v>285</v>
      </c>
      <c r="G258" s="40"/>
      <c r="H258" s="40"/>
      <c r="I258" s="229"/>
      <c r="J258" s="40"/>
      <c r="K258" s="40"/>
      <c r="L258" s="44"/>
      <c r="M258" s="230"/>
      <c r="N258" s="231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131</v>
      </c>
      <c r="AU258" s="17" t="s">
        <v>88</v>
      </c>
    </row>
    <row r="259" s="14" customFormat="1">
      <c r="A259" s="14"/>
      <c r="B259" s="242"/>
      <c r="C259" s="243"/>
      <c r="D259" s="227" t="s">
        <v>133</v>
      </c>
      <c r="E259" s="244" t="s">
        <v>1</v>
      </c>
      <c r="F259" s="245" t="s">
        <v>86</v>
      </c>
      <c r="G259" s="243"/>
      <c r="H259" s="246">
        <v>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2" t="s">
        <v>133</v>
      </c>
      <c r="AU259" s="252" t="s">
        <v>88</v>
      </c>
      <c r="AV259" s="14" t="s">
        <v>88</v>
      </c>
      <c r="AW259" s="14" t="s">
        <v>35</v>
      </c>
      <c r="AX259" s="14" t="s">
        <v>86</v>
      </c>
      <c r="AY259" s="252" t="s">
        <v>122</v>
      </c>
    </row>
    <row r="260" s="2" customFormat="1" ht="16.5" customHeight="1">
      <c r="A260" s="38"/>
      <c r="B260" s="39"/>
      <c r="C260" s="214" t="s">
        <v>289</v>
      </c>
      <c r="D260" s="214" t="s">
        <v>124</v>
      </c>
      <c r="E260" s="215" t="s">
        <v>290</v>
      </c>
      <c r="F260" s="216" t="s">
        <v>291</v>
      </c>
      <c r="G260" s="217" t="s">
        <v>276</v>
      </c>
      <c r="H260" s="218">
        <v>1</v>
      </c>
      <c r="I260" s="219"/>
      <c r="J260" s="220">
        <f>ROUND(I260*H260,2)</f>
        <v>0</v>
      </c>
      <c r="K260" s="216" t="s">
        <v>128</v>
      </c>
      <c r="L260" s="44"/>
      <c r="M260" s="221" t="s">
        <v>1</v>
      </c>
      <c r="N260" s="222" t="s">
        <v>43</v>
      </c>
      <c r="O260" s="91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5" t="s">
        <v>277</v>
      </c>
      <c r="AT260" s="225" t="s">
        <v>124</v>
      </c>
      <c r="AU260" s="225" t="s">
        <v>88</v>
      </c>
      <c r="AY260" s="17" t="s">
        <v>122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7" t="s">
        <v>86</v>
      </c>
      <c r="BK260" s="226">
        <f>ROUND(I260*H260,2)</f>
        <v>0</v>
      </c>
      <c r="BL260" s="17" t="s">
        <v>277</v>
      </c>
      <c r="BM260" s="225" t="s">
        <v>292</v>
      </c>
    </row>
    <row r="261" s="2" customFormat="1">
      <c r="A261" s="38"/>
      <c r="B261" s="39"/>
      <c r="C261" s="40"/>
      <c r="D261" s="227" t="s">
        <v>131</v>
      </c>
      <c r="E261" s="40"/>
      <c r="F261" s="228" t="s">
        <v>291</v>
      </c>
      <c r="G261" s="40"/>
      <c r="H261" s="40"/>
      <c r="I261" s="229"/>
      <c r="J261" s="40"/>
      <c r="K261" s="40"/>
      <c r="L261" s="44"/>
      <c r="M261" s="230"/>
      <c r="N261" s="231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131</v>
      </c>
      <c r="AU261" s="17" t="s">
        <v>88</v>
      </c>
    </row>
    <row r="262" s="13" customFormat="1">
      <c r="A262" s="13"/>
      <c r="B262" s="232"/>
      <c r="C262" s="233"/>
      <c r="D262" s="227" t="s">
        <v>133</v>
      </c>
      <c r="E262" s="234" t="s">
        <v>1</v>
      </c>
      <c r="F262" s="235" t="s">
        <v>283</v>
      </c>
      <c r="G262" s="233"/>
      <c r="H262" s="234" t="s">
        <v>1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1" t="s">
        <v>133</v>
      </c>
      <c r="AU262" s="241" t="s">
        <v>88</v>
      </c>
      <c r="AV262" s="13" t="s">
        <v>86</v>
      </c>
      <c r="AW262" s="13" t="s">
        <v>35</v>
      </c>
      <c r="AX262" s="13" t="s">
        <v>78</v>
      </c>
      <c r="AY262" s="241" t="s">
        <v>122</v>
      </c>
    </row>
    <row r="263" s="14" customFormat="1">
      <c r="A263" s="14"/>
      <c r="B263" s="242"/>
      <c r="C263" s="243"/>
      <c r="D263" s="227" t="s">
        <v>133</v>
      </c>
      <c r="E263" s="244" t="s">
        <v>1</v>
      </c>
      <c r="F263" s="245" t="s">
        <v>86</v>
      </c>
      <c r="G263" s="243"/>
      <c r="H263" s="246">
        <v>1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2" t="s">
        <v>133</v>
      </c>
      <c r="AU263" s="252" t="s">
        <v>88</v>
      </c>
      <c r="AV263" s="14" t="s">
        <v>88</v>
      </c>
      <c r="AW263" s="14" t="s">
        <v>35</v>
      </c>
      <c r="AX263" s="14" t="s">
        <v>86</v>
      </c>
      <c r="AY263" s="252" t="s">
        <v>122</v>
      </c>
    </row>
    <row r="264" s="12" customFormat="1" ht="22.8" customHeight="1">
      <c r="A264" s="12"/>
      <c r="B264" s="198"/>
      <c r="C264" s="199"/>
      <c r="D264" s="200" t="s">
        <v>77</v>
      </c>
      <c r="E264" s="212" t="s">
        <v>293</v>
      </c>
      <c r="F264" s="212" t="s">
        <v>294</v>
      </c>
      <c r="G264" s="199"/>
      <c r="H264" s="199"/>
      <c r="I264" s="202"/>
      <c r="J264" s="213">
        <f>BK264</f>
        <v>0</v>
      </c>
      <c r="K264" s="199"/>
      <c r="L264" s="204"/>
      <c r="M264" s="205"/>
      <c r="N264" s="206"/>
      <c r="O264" s="206"/>
      <c r="P264" s="207">
        <f>SUM(P265:P268)</f>
        <v>0</v>
      </c>
      <c r="Q264" s="206"/>
      <c r="R264" s="207">
        <f>SUM(R265:R268)</f>
        <v>0</v>
      </c>
      <c r="S264" s="206"/>
      <c r="T264" s="208">
        <f>SUM(T265:T268)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9" t="s">
        <v>150</v>
      </c>
      <c r="AT264" s="210" t="s">
        <v>77</v>
      </c>
      <c r="AU264" s="210" t="s">
        <v>86</v>
      </c>
      <c r="AY264" s="209" t="s">
        <v>122</v>
      </c>
      <c r="BK264" s="211">
        <f>SUM(BK265:BK268)</f>
        <v>0</v>
      </c>
    </row>
    <row r="265" s="2" customFormat="1" ht="16.5" customHeight="1">
      <c r="A265" s="38"/>
      <c r="B265" s="39"/>
      <c r="C265" s="214" t="s">
        <v>295</v>
      </c>
      <c r="D265" s="214" t="s">
        <v>124</v>
      </c>
      <c r="E265" s="215" t="s">
        <v>296</v>
      </c>
      <c r="F265" s="216" t="s">
        <v>297</v>
      </c>
      <c r="G265" s="217" t="s">
        <v>276</v>
      </c>
      <c r="H265" s="218">
        <v>1</v>
      </c>
      <c r="I265" s="219"/>
      <c r="J265" s="220">
        <f>ROUND(I265*H265,2)</f>
        <v>0</v>
      </c>
      <c r="K265" s="216" t="s">
        <v>128</v>
      </c>
      <c r="L265" s="44"/>
      <c r="M265" s="221" t="s">
        <v>1</v>
      </c>
      <c r="N265" s="222" t="s">
        <v>43</v>
      </c>
      <c r="O265" s="91"/>
      <c r="P265" s="223">
        <f>O265*H265</f>
        <v>0</v>
      </c>
      <c r="Q265" s="223">
        <v>0</v>
      </c>
      <c r="R265" s="223">
        <f>Q265*H265</f>
        <v>0</v>
      </c>
      <c r="S265" s="223">
        <v>0</v>
      </c>
      <c r="T265" s="224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5" t="s">
        <v>277</v>
      </c>
      <c r="AT265" s="225" t="s">
        <v>124</v>
      </c>
      <c r="AU265" s="225" t="s">
        <v>88</v>
      </c>
      <c r="AY265" s="17" t="s">
        <v>122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7" t="s">
        <v>86</v>
      </c>
      <c r="BK265" s="226">
        <f>ROUND(I265*H265,2)</f>
        <v>0</v>
      </c>
      <c r="BL265" s="17" t="s">
        <v>277</v>
      </c>
      <c r="BM265" s="225" t="s">
        <v>298</v>
      </c>
    </row>
    <row r="266" s="2" customFormat="1">
      <c r="A266" s="38"/>
      <c r="B266" s="39"/>
      <c r="C266" s="40"/>
      <c r="D266" s="227" t="s">
        <v>131</v>
      </c>
      <c r="E266" s="40"/>
      <c r="F266" s="228" t="s">
        <v>297</v>
      </c>
      <c r="G266" s="40"/>
      <c r="H266" s="40"/>
      <c r="I266" s="229"/>
      <c r="J266" s="40"/>
      <c r="K266" s="40"/>
      <c r="L266" s="44"/>
      <c r="M266" s="230"/>
      <c r="N266" s="231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131</v>
      </c>
      <c r="AU266" s="17" t="s">
        <v>88</v>
      </c>
    </row>
    <row r="267" s="13" customFormat="1">
      <c r="A267" s="13"/>
      <c r="B267" s="232"/>
      <c r="C267" s="233"/>
      <c r="D267" s="227" t="s">
        <v>133</v>
      </c>
      <c r="E267" s="234" t="s">
        <v>1</v>
      </c>
      <c r="F267" s="235" t="s">
        <v>299</v>
      </c>
      <c r="G267" s="233"/>
      <c r="H267" s="234" t="s">
        <v>1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1" t="s">
        <v>133</v>
      </c>
      <c r="AU267" s="241" t="s">
        <v>88</v>
      </c>
      <c r="AV267" s="13" t="s">
        <v>86</v>
      </c>
      <c r="AW267" s="13" t="s">
        <v>35</v>
      </c>
      <c r="AX267" s="13" t="s">
        <v>78</v>
      </c>
      <c r="AY267" s="241" t="s">
        <v>122</v>
      </c>
    </row>
    <row r="268" s="14" customFormat="1">
      <c r="A268" s="14"/>
      <c r="B268" s="242"/>
      <c r="C268" s="243"/>
      <c r="D268" s="227" t="s">
        <v>133</v>
      </c>
      <c r="E268" s="244" t="s">
        <v>1</v>
      </c>
      <c r="F268" s="245" t="s">
        <v>86</v>
      </c>
      <c r="G268" s="243"/>
      <c r="H268" s="246">
        <v>1</v>
      </c>
      <c r="I268" s="247"/>
      <c r="J268" s="243"/>
      <c r="K268" s="243"/>
      <c r="L268" s="248"/>
      <c r="M268" s="274"/>
      <c r="N268" s="275"/>
      <c r="O268" s="275"/>
      <c r="P268" s="275"/>
      <c r="Q268" s="275"/>
      <c r="R268" s="275"/>
      <c r="S268" s="275"/>
      <c r="T268" s="27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2" t="s">
        <v>133</v>
      </c>
      <c r="AU268" s="252" t="s">
        <v>88</v>
      </c>
      <c r="AV268" s="14" t="s">
        <v>88</v>
      </c>
      <c r="AW268" s="14" t="s">
        <v>35</v>
      </c>
      <c r="AX268" s="14" t="s">
        <v>86</v>
      </c>
      <c r="AY268" s="252" t="s">
        <v>122</v>
      </c>
    </row>
    <row r="269" s="2" customFormat="1" ht="6.96" customHeight="1">
      <c r="A269" s="38"/>
      <c r="B269" s="66"/>
      <c r="C269" s="67"/>
      <c r="D269" s="67"/>
      <c r="E269" s="67"/>
      <c r="F269" s="67"/>
      <c r="G269" s="67"/>
      <c r="H269" s="67"/>
      <c r="I269" s="67"/>
      <c r="J269" s="67"/>
      <c r="K269" s="67"/>
      <c r="L269" s="44"/>
      <c r="M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</row>
  </sheetData>
  <sheetProtection sheet="1" autoFilter="0" formatColumns="0" formatRows="0" objects="1" scenarios="1" spinCount="100000" saltValue="Cw5i2Rnl4LgRBZokNz74e0yVhIXX7MeJulqB/Dmr7f3WRdd0qyPuBLTp8XwdOEU9lyOmuuJR1McxXSHhJgPI1g==" hashValue="HRx6vy82JiZnhJRSvSuf0xzuTW9xiUXMPzfuVgWzGFLC4ZsdEsMC9tIaCscH9r/coG/ihetza77e3Uwr5c5dYw==" algorithmName="SHA-512" password="CC35"/>
  <autoFilter ref="C125:K268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DESKTOP-JJA4DNO\MESSOR COMPANY</dc:creator>
  <cp:lastModifiedBy>DESKTOP-JJA4DNO\MESSOR COMPANY</cp:lastModifiedBy>
  <dcterms:created xsi:type="dcterms:W3CDTF">2025-06-11T06:06:35Z</dcterms:created>
  <dcterms:modified xsi:type="dcterms:W3CDTF">2025-06-11T06:06:41Z</dcterms:modified>
</cp:coreProperties>
</file>