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ESSOR COMPANY\Desktop\"/>
    </mc:Choice>
  </mc:AlternateContent>
  <bookViews>
    <workbookView xWindow="0" yWindow="0" windowWidth="0" windowHeight="0"/>
  </bookViews>
  <sheets>
    <sheet name="Rekapitulace stavby" sheetId="1" r:id="rId1"/>
    <sheet name="SO.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'SO.01 - Komunikace'!$C$126:$K$330</definedName>
    <definedName name="_xlnm.Print_Area" localSheetId="1">'SO.01 - Komunikace'!$C$4:$J$39,'SO.01 - Komunikace'!$C$50:$J$76,'SO.01 - Komunikace'!$C$82:$J$108,'SO.01 - Komunikace'!$C$114:$K$330</definedName>
    <definedName name="_xlnm.Print_Titles" localSheetId="1">'SO.01 - Komunikace'!$126:$126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27"/>
  <c r="BH327"/>
  <c r="BG327"/>
  <c r="BF327"/>
  <c r="T327"/>
  <c r="T326"/>
  <c r="R327"/>
  <c r="R326"/>
  <c r="P327"/>
  <c r="P326"/>
  <c r="BI322"/>
  <c r="BH322"/>
  <c r="BG322"/>
  <c r="BF322"/>
  <c r="T322"/>
  <c r="R322"/>
  <c r="P322"/>
  <c r="BI319"/>
  <c r="BH319"/>
  <c r="BG319"/>
  <c r="BF319"/>
  <c r="T319"/>
  <c r="R319"/>
  <c r="P319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T306"/>
  <c r="R307"/>
  <c r="R306"/>
  <c r="P307"/>
  <c r="P306"/>
  <c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88"/>
  <c r="BH288"/>
  <c r="BG288"/>
  <c r="BF288"/>
  <c r="T288"/>
  <c r="R288"/>
  <c r="P288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5"/>
  <c r="BH255"/>
  <c r="BG255"/>
  <c r="BF255"/>
  <c r="T255"/>
  <c r="R255"/>
  <c r="P255"/>
  <c r="BI251"/>
  <c r="BH251"/>
  <c r="BG251"/>
  <c r="BF251"/>
  <c r="T251"/>
  <c r="R251"/>
  <c r="P251"/>
  <c r="BI246"/>
  <c r="BH246"/>
  <c r="BG246"/>
  <c r="BF246"/>
  <c r="T246"/>
  <c r="R246"/>
  <c r="P246"/>
  <c r="BI239"/>
  <c r="BH239"/>
  <c r="BG239"/>
  <c r="BF239"/>
  <c r="T239"/>
  <c r="R239"/>
  <c r="P239"/>
  <c r="BI233"/>
  <c r="BH233"/>
  <c r="BG233"/>
  <c r="BF233"/>
  <c r="T233"/>
  <c r="R233"/>
  <c r="P233"/>
  <c r="BI228"/>
  <c r="BH228"/>
  <c r="BG228"/>
  <c r="BF228"/>
  <c r="T228"/>
  <c r="R228"/>
  <c r="P228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3"/>
  <c r="BH173"/>
  <c r="BG173"/>
  <c r="BF173"/>
  <c r="T173"/>
  <c r="R173"/>
  <c r="P173"/>
  <c r="BI167"/>
  <c r="BH167"/>
  <c r="BG167"/>
  <c r="BF167"/>
  <c r="T167"/>
  <c r="R167"/>
  <c r="P167"/>
  <c r="BI160"/>
  <c r="BH160"/>
  <c r="BG160"/>
  <c r="BF160"/>
  <c r="T160"/>
  <c r="R160"/>
  <c r="P160"/>
  <c r="BI154"/>
  <c r="BH154"/>
  <c r="BG154"/>
  <c r="BF154"/>
  <c r="T154"/>
  <c r="R154"/>
  <c r="P154"/>
  <c r="BI148"/>
  <c r="BH148"/>
  <c r="BG148"/>
  <c r="BF148"/>
  <c r="T148"/>
  <c r="R148"/>
  <c r="P148"/>
  <c r="BI143"/>
  <c r="BH143"/>
  <c r="BG143"/>
  <c r="BF143"/>
  <c r="T143"/>
  <c r="R143"/>
  <c r="P143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" r="L90"/>
  <c r="AM90"/>
  <c r="AM89"/>
  <c r="L89"/>
  <c r="AM87"/>
  <c r="L87"/>
  <c r="L85"/>
  <c r="L84"/>
  <c i="2" r="F35"/>
  <c i="1" r="AS94"/>
  <c i="2" r="J322"/>
  <c r="J314"/>
  <c r="BK307"/>
  <c r="BK300"/>
  <c r="J288"/>
  <c r="J278"/>
  <c r="J267"/>
  <c r="BK255"/>
  <c r="BK246"/>
  <c r="J246"/>
  <c r="BK228"/>
  <c r="BK217"/>
  <c r="J212"/>
  <c r="BK206"/>
  <c r="BK193"/>
  <c r="BK181"/>
  <c r="BK160"/>
  <c r="J148"/>
  <c r="J130"/>
  <c r="BK322"/>
  <c r="J319"/>
  <c r="J311"/>
  <c r="J303"/>
  <c r="J297"/>
  <c r="BK288"/>
  <c r="BK278"/>
  <c r="BK267"/>
  <c r="J255"/>
  <c r="BK239"/>
  <c r="J233"/>
  <c r="J222"/>
  <c r="J206"/>
  <c r="J193"/>
  <c r="J181"/>
  <c r="J167"/>
  <c r="BK148"/>
  <c r="J135"/>
  <c r="F34"/>
  <c r="F37"/>
  <c r="BK135"/>
  <c r="J34"/>
  <c r="BK173"/>
  <c r="J154"/>
  <c r="BK143"/>
  <c r="F36"/>
  <c r="J327"/>
  <c r="BK319"/>
  <c r="BK311"/>
  <c r="BK303"/>
  <c r="BK297"/>
  <c r="J295"/>
  <c r="J283"/>
  <c r="J272"/>
  <c r="BK262"/>
  <c r="BK251"/>
  <c r="BK233"/>
  <c r="BK222"/>
  <c r="BK212"/>
  <c r="J209"/>
  <c r="J200"/>
  <c r="BK187"/>
  <c r="BK167"/>
  <c r="BK154"/>
  <c r="J143"/>
  <c r="BK327"/>
  <c r="BK314"/>
  <c r="J307"/>
  <c r="J300"/>
  <c r="BK295"/>
  <c r="BK283"/>
  <c r="BK272"/>
  <c r="J262"/>
  <c r="J251"/>
  <c r="J239"/>
  <c r="J228"/>
  <c r="J217"/>
  <c r="BK209"/>
  <c r="BK200"/>
  <c r="J187"/>
  <c r="J173"/>
  <c r="J160"/>
  <c r="BK130"/>
  <c l="1" r="BK166"/>
  <c r="J166"/>
  <c r="J99"/>
  <c r="BK205"/>
  <c r="J205"/>
  <c r="J100"/>
  <c r="BK294"/>
  <c r="J294"/>
  <c r="J102"/>
  <c r="R166"/>
  <c r="T205"/>
  <c r="R294"/>
  <c r="P318"/>
  <c r="T166"/>
  <c r="P205"/>
  <c r="P294"/>
  <c r="R310"/>
  <c r="T318"/>
  <c r="BK129"/>
  <c r="J129"/>
  <c r="J98"/>
  <c r="P216"/>
  <c r="T310"/>
  <c r="T309"/>
  <c r="T129"/>
  <c r="T128"/>
  <c r="T127"/>
  <c r="BK216"/>
  <c r="J216"/>
  <c r="J101"/>
  <c r="BK318"/>
  <c r="J318"/>
  <c r="J106"/>
  <c r="R129"/>
  <c r="R128"/>
  <c r="T216"/>
  <c r="R318"/>
  <c r="R216"/>
  <c r="P310"/>
  <c r="P309"/>
  <c r="P129"/>
  <c r="P166"/>
  <c r="R205"/>
  <c r="T294"/>
  <c r="BK310"/>
  <c r="J310"/>
  <c r="J105"/>
  <c r="BK306"/>
  <c r="J306"/>
  <c r="J103"/>
  <c r="BK326"/>
  <c r="J326"/>
  <c r="J107"/>
  <c r="E85"/>
  <c r="J89"/>
  <c r="F92"/>
  <c r="BE130"/>
  <c r="BE135"/>
  <c r="BE143"/>
  <c r="BE148"/>
  <c r="BE154"/>
  <c r="BE160"/>
  <c r="BE167"/>
  <c r="BE173"/>
  <c r="BE181"/>
  <c r="BE187"/>
  <c r="BE193"/>
  <c r="BE200"/>
  <c r="BE206"/>
  <c r="BE209"/>
  <c r="BE212"/>
  <c r="BE217"/>
  <c r="BE222"/>
  <c r="BE228"/>
  <c r="BE233"/>
  <c r="BE239"/>
  <c r="BE246"/>
  <c r="BE251"/>
  <c r="BE255"/>
  <c r="BE262"/>
  <c r="BE267"/>
  <c r="BE272"/>
  <c r="BE278"/>
  <c r="BE283"/>
  <c r="BE288"/>
  <c r="BE295"/>
  <c r="BE297"/>
  <c r="BE300"/>
  <c r="BE303"/>
  <c r="BE307"/>
  <c r="BE311"/>
  <c r="BE314"/>
  <c r="BE319"/>
  <c r="BE322"/>
  <c r="BE327"/>
  <c i="1" r="BC95"/>
  <c r="BA95"/>
  <c r="BD95"/>
  <c r="AW95"/>
  <c r="BB95"/>
  <c r="BB94"/>
  <c r="W31"/>
  <c r="BA94"/>
  <c r="W30"/>
  <c r="BD94"/>
  <c r="W33"/>
  <c r="BC94"/>
  <c r="W32"/>
  <c i="2" l="1" r="P128"/>
  <c r="P127"/>
  <c i="1" r="AU95"/>
  <c i="2" r="R309"/>
  <c r="R127"/>
  <c r="BK309"/>
  <c r="J309"/>
  <c r="J104"/>
  <c r="BK128"/>
  <c r="BK127"/>
  <c r="J127"/>
  <c i="1" r="AU94"/>
  <c i="2" r="J30"/>
  <c i="1" r="AG95"/>
  <c r="AG94"/>
  <c r="AK26"/>
  <c r="AX94"/>
  <c r="AY94"/>
  <c r="AW94"/>
  <c r="AK30"/>
  <c i="2" r="F33"/>
  <c i="1" r="AZ95"/>
  <c r="AZ94"/>
  <c r="W29"/>
  <c i="2" r="J33"/>
  <c i="1" r="AV95"/>
  <c r="AT95"/>
  <c r="AN95"/>
  <c i="2" l="1" r="J128"/>
  <c r="J97"/>
  <c r="J96"/>
  <c r="J39"/>
  <c i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<sst xmlns="http://schemas.openxmlformats.org/spreadsheetml/2006/main">
  <si>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</si>
  <si>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</si>
  <si>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</si>
  <si>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</si>
  <si>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</si>
  <si>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{69a70c13-e617-464b-91d2-a70922e52541}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</si>
  <si>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</si>
  <si>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</si>
  <si>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</si>
  <si>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</si>
  <si>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</si>
  <si>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</si>
  <si>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</si>
  <si>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</si>
  <si>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25016B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</si>
  <si>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</si>
  <si>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</si>
  <si>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povrchu komunika ul. Mládežnická, Litvínov</t>
  </si>
  <si>
    <t>KSO:</t>
  </si>
  <si>
    <t>CC-CZ:</t>
  </si>
  <si>
    <t>Místo:</t>
  </si>
  <si>
    <t>Litvínov</t>
  </si>
  <si>
    <t>Datum:</t>
  </si>
  <si>
    <t>4. 4. 2025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</si>
  <si>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</si>
  <si>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</si>
  <si>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</si>
  <si>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</si>
  <si>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</si>
  <si>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</si>
  <si>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</si>
  <si>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</si>
  <si>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>28738217</t>
  </si>
  <si>
    <t>MESSOR s.r.o.</t>
  </si>
  <si>
    <t>CZ28738217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</si>
  <si>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</si>
  <si>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</si>
  <si>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</si>
  <si>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</si>
  <si>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</si>
  <si>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</si>
  <si>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</si>
  <si>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</si>
  <si>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</si>
  <si>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</si>
  <si>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</si>
  <si>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</si>
  <si>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</si>
  <si>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</si>
  <si>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</si>
  <si>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</si>
  <si>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</si>
  <si>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</si>
  <si>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</si>
  <si>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</si>
  <si>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</si>
  <si>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</si>
  <si>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</si>
  <si>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</si>
  <si>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</si>
  <si>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</si>
  <si>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</si>
  <si>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</si>
  <si>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</si>
  <si>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</si>
  <si>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</si>
  <si>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</si>
  <si>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</si>
  <si>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</si>
  <si>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</si>
  <si>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</si>
  <si>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</si>
  <si>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</si>
  <si>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</si>
  <si>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</si>
  <si>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</si>
  <si>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</si>
  <si>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</si>
  <si>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</si>
  <si>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</si>
  <si>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</si>
  <si>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</si>
  <si>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</si>
  <si>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SO.01</t>
  </si>
  <si>
    <t>Komunikace</t>
  </si>
  <si>
    <t>STA</t>
  </si>
  <si>
    <t>1</t>
  </si>
  <si>
    <t>{3a596db6-903e-47bc-a61d-c693fe5f8a8b}</t>
  </si>
  <si>
    <t>2</t>
  </si>
  <si>
    <t>KRYCÍ LIST SOUPISU PRACÍ</t>
  </si>
  <si>
    <t>Objekt:</t>
  </si>
  <si>
    <t>SO.01 -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</si>
  <si>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</si>
  <si>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</si>
  <si>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</si>
  <si>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</si>
  <si>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</si>
  <si>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</si>
  <si>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</si>
  <si>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</si>
  <si>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</si>
  <si>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</si>
  <si>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</si>
  <si>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</si>
  <si>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</si>
  <si>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</si>
  <si>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</si>
  <si>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</si>
  <si>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</si>
  <si>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</si>
  <si>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</si>
  <si>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</si>
  <si>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</si>
  <si>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</si>
  <si>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</si>
  <si>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</si>
  <si>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</si>
  <si>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</si>
  <si>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</si>
  <si>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</si>
  <si>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</si>
  <si>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</si>
  <si>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</si>
  <si>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</si>
  <si>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</si>
  <si>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</si>
  <si>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113154553</t>
  </si>
  <si>
    <t>Frézování živičného krytu tl 50 mm pl přes 2000 do 10000 m2</t>
  </si>
  <si>
    <t>m2</t>
  </si>
  <si>
    <t>CS ÚRS 2025 01</t>
  </si>
  <si>
    <t>4</t>
  </si>
  <si>
    <t>-41287754</t>
  </si>
  <si>
    <t>PP</t>
  </si>
  <si>
    <t>Frézování živičného podkladu nebo krytu s naložením hmot na dopravní prostředek plochy přes 2 000 do 10 000 m2 tloušťky vrstvy 50 mm</t>
  </si>
  <si>
    <t>VV</t>
  </si>
  <si>
    <t>Výkres C.4.b</t>
  </si>
  <si>
    <t>3110</t>
  </si>
  <si>
    <t>Součet</t>
  </si>
  <si>
    <t>113154555</t>
  </si>
  <si>
    <t>Frézování živičného krytu tl 70 mm pl přes 2000 do 10000 m2</t>
  </si>
  <si>
    <t>2090616615</t>
  </si>
  <si>
    <t>Frézování živičného podkladu nebo krytu s naložením hmot na dopravní prostředek plochy přes 2 000 do 10 000 m2 tloušťky vrstvy 70 mm</t>
  </si>
  <si>
    <t>Sanace podkladní vrstvy 30%</t>
  </si>
  <si>
    <t>3110*0,3</t>
  </si>
  <si>
    <t>Sanace konstrukčních vrstev 10%</t>
  </si>
  <si>
    <t>3110*0,1</t>
  </si>
  <si>
    <t>3</t>
  </si>
  <si>
    <t>113202111</t>
  </si>
  <si>
    <t>Vytrhání obrub krajníků obrubníků stojatých</t>
  </si>
  <si>
    <t>m</t>
  </si>
  <si>
    <t>-652397042</t>
  </si>
  <si>
    <t>Vytrhání obrub s vybouráním lože, s přemístěním hmot na skládku na vzdálenost do 3 m nebo s naložením na dopravní prostředek z krajníků nebo obrubníků stojatých</t>
  </si>
  <si>
    <t>18+65+31+2+84+51+60+64+70+61</t>
  </si>
  <si>
    <t>122251101</t>
  </si>
  <si>
    <t>Odkopávky a prokopávky nezapažené v hornině třídy těžitelnosti I skupiny 3 objem do 20 m3 strojně</t>
  </si>
  <si>
    <t>m3</t>
  </si>
  <si>
    <t>-391338371</t>
  </si>
  <si>
    <t>Odkopávky a prokopávky nezapažené strojně v hornině třídy těžitelnosti I skupiny 3 do 20 m3</t>
  </si>
  <si>
    <t>Sanace konstrukčních vrstev 10% - úprava propadlých ploch</t>
  </si>
  <si>
    <t>3110*0,1*0,2</t>
  </si>
  <si>
    <t>5</t>
  </si>
  <si>
    <t>162751117</t>
  </si>
  <si>
    <t>Vodorovné přemístění přes 9 000 do 10000 m výkopku/sypaniny z horniny třídy těžitelnosti I skupiny 1 až 3</t>
  </si>
  <si>
    <t>795344291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</si>
  <si>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</si>
  <si>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</t>
  </si>
  <si>
    <t>171201231</t>
  </si>
  <si>
    <t>Poplatek za uložení zeminy a kamení na recyklační skládce (skládkovné) kód odpadu 17 05 04</t>
  </si>
  <si>
    <t>t</t>
  </si>
  <si>
    <t>-282328409</t>
  </si>
  <si>
    <t>Poplatek za uložení stavebního odpadu na recyklační skládce (skládkovné) zeminy a kamení zatříděného do Katalogu odpadů pod kódem 17 05 04</t>
  </si>
  <si>
    <t>3110*0,1*0,2*1,8</t>
  </si>
  <si>
    <t>Komunikace pozemní</t>
  </si>
  <si>
    <t>7</t>
  </si>
  <si>
    <t>564861111</t>
  </si>
  <si>
    <t>Podklad ze štěrkodrtě ŠD plochy přes 100 m2 tl 200 mm</t>
  </si>
  <si>
    <t>-615091861</t>
  </si>
  <si>
    <t>Podklad ze štěrkodrti ŠD s rozprostřením a zhutněním plochy přes 100 m2, po zhutnění tl. 200 mm</t>
  </si>
  <si>
    <t>"Frakce 0/32" 3110*0,1</t>
  </si>
  <si>
    <t>9</t>
  </si>
  <si>
    <t>565155111</t>
  </si>
  <si>
    <t>Asfaltový beton vrstva podkladní ACP 16 (obalované kamenivo OKS) tl 70 mm š do 3 m</t>
  </si>
  <si>
    <t>408137660</t>
  </si>
  <si>
    <t>Asfaltový beton vrstva podkladní ACP 16 (obalované kamenivo střednězrnné - OKS) s rozprostřením a zhutněním v pruhu šířky přes 1,5 do 3 m, po zhutnění tl. 70 mm</t>
  </si>
  <si>
    <t>Výkres C.3</t>
  </si>
  <si>
    <t>8</t>
  </si>
  <si>
    <t>567122112</t>
  </si>
  <si>
    <t>Podklad ze směsi stmelené cementem SC C 8/10 (KSC I) tl 130 mm</t>
  </si>
  <si>
    <t>-264168333</t>
  </si>
  <si>
    <t>Podklad ze směsi stmelené cementem SC bez dilatačních spár, s rozprostřením a zhutněním SC C 8/10 (KSC I), po zhutnění tl. 130 mm</t>
  </si>
  <si>
    <t>10</t>
  </si>
  <si>
    <t>572141112</t>
  </si>
  <si>
    <t>Vyrovnání povrchu dosavadních krytů asfaltovým betonem ACO (AB) tl přes 40 do 60 mm</t>
  </si>
  <si>
    <t>39950256</t>
  </si>
  <si>
    <t>Vyrovnání povrchu dosavadních krytů s rozprostřením hmot a zhutněním asfaltovým betonem ACO (AB) tl. přes 40 do 60 mm</t>
  </si>
  <si>
    <t>30%</t>
  </si>
  <si>
    <t>11</t>
  </si>
  <si>
    <t>573231107</t>
  </si>
  <si>
    <t>Postřik živičný spojovací ze silniční emulze v množství 0,40 kg/m2</t>
  </si>
  <si>
    <t>-1274412873</t>
  </si>
  <si>
    <t>Postřik spojovací PS bez posypu kamenivem ze silniční emulze, v množství 0,40 kg/m2</t>
  </si>
  <si>
    <t>"Komunikace" 3110</t>
  </si>
  <si>
    <t>"Sanace podkladu" 3110*0,3</t>
  </si>
  <si>
    <t>"Sanace konstrukcí" 3110*0,1</t>
  </si>
  <si>
    <t>577144111</t>
  </si>
  <si>
    <t>Asfaltový beton vrstva obrusná ACO 11+ (ABS) tř. I tl 50 mm š do 3 m z nemodifikovaného asfaltu</t>
  </si>
  <si>
    <t>-1860568710</t>
  </si>
  <si>
    <t>Asfaltový beton vrstva obrusná ACO 11 (ABS) s rozprostřením a se zhutněním z nemodifikovaného asfaltu v pruhu šířky do 3 m tř. I (ACO 11+), po zhutnění tl. 50 mm</t>
  </si>
  <si>
    <t>Trubní vedení</t>
  </si>
  <si>
    <t>14</t>
  </si>
  <si>
    <t>899231111</t>
  </si>
  <si>
    <t>Výšková úprava uličního vstupu nebo vpusti do 200 mm zvýšením mříže</t>
  </si>
  <si>
    <t>kus</t>
  </si>
  <si>
    <t>CS ÚRS 2023 01</t>
  </si>
  <si>
    <t>452451159</t>
  </si>
  <si>
    <t>15</t>
  </si>
  <si>
    <t>899331111</t>
  </si>
  <si>
    <t>Výšková úprava uličního vstupu nebo vpusti do 200 mm zvýšením poklopu</t>
  </si>
  <si>
    <t>1183852331</t>
  </si>
  <si>
    <t>13</t>
  </si>
  <si>
    <t>899431111</t>
  </si>
  <si>
    <t>Výšková úprava uličního vstupu nebo vpusti do 200 mm zvýšením krycího hrnce, šoupěte nebo hydrantu</t>
  </si>
  <si>
    <t>-837840948</t>
  </si>
  <si>
    <t>Výšková úprava uličního vstupu nebo vpusti do 200 mm zvýšením krycího hrnce, šoupěte nebo hydrantu bez úpravy armatur</t>
  </si>
  <si>
    <t>Ostatní konstrukce a práce, bourání</t>
  </si>
  <si>
    <t>20</t>
  </si>
  <si>
    <t>915111111</t>
  </si>
  <si>
    <t>Vodorovné dopravní značení dělící čáry souvislé š 125 mm základní bílá barva</t>
  </si>
  <si>
    <t>-509374879</t>
  </si>
  <si>
    <t>Vodorovné dopravní značení stříkané barvou dělící čára šířky 125 mm souvislá bílá základní</t>
  </si>
  <si>
    <t>"V10b" 36*5+17,5</t>
  </si>
  <si>
    <t>915111115</t>
  </si>
  <si>
    <t>Vodorovné dopravní značení dělící čáry souvislé š 125 mm základní žlutá barva</t>
  </si>
  <si>
    <t>1429090031</t>
  </si>
  <si>
    <t>Vodorovné dopravní značení stříkané barvou dělící čára šířky 125 mm souvislá žlutá základní</t>
  </si>
  <si>
    <t>"V12c" 9,5+18+10</t>
  </si>
  <si>
    <t>"V12a" 11*2</t>
  </si>
  <si>
    <t>22</t>
  </si>
  <si>
    <t>915211111</t>
  </si>
  <si>
    <t>Vodorovné dopravní značení dělící čáry souvislé š 125 mm bílý plast</t>
  </si>
  <si>
    <t>-410145268</t>
  </si>
  <si>
    <t>Vodorovné dopravní značení stříkaným plastem dělící čára šířky 125 mm souvislá bílá základní</t>
  </si>
  <si>
    <t>23</t>
  </si>
  <si>
    <t>915211115</t>
  </si>
  <si>
    <t>Vodorovné dopravní značení dělící čáry souvislé š 125 mm žlutý plast</t>
  </si>
  <si>
    <t>1400221580</t>
  </si>
  <si>
    <t>Vodorovné dopravní značení stříkaným plastem dělící čára šířky 125 mm souvislá žlutá základní</t>
  </si>
  <si>
    <t>19</t>
  </si>
  <si>
    <t>915611111</t>
  </si>
  <si>
    <t>Předznačení vodorovného liniového značení</t>
  </si>
  <si>
    <t>2034535455</t>
  </si>
  <si>
    <t>Předznačení pro vodorovné značení stříkané barvou nebo prováděné z nátěrových hmot liniové dělicí čáry, vodicí proužky</t>
  </si>
  <si>
    <t>16</t>
  </si>
  <si>
    <t>916131213</t>
  </si>
  <si>
    <t>Osazení silničního obrubníku betonového stojatého s boční opěrou do lože z betonu prostého</t>
  </si>
  <si>
    <t>-1579307211</t>
  </si>
  <si>
    <t>Osazení silničního obrubníku betonového se zřízením lože, s vyplněním a zatřením spár cementovou maltou stojatého s boční opěrou z betonu prostého, do lože z betonu prostého</t>
  </si>
  <si>
    <t>17</t>
  </si>
  <si>
    <t>M</t>
  </si>
  <si>
    <t>59217029</t>
  </si>
  <si>
    <t>obrubník silniční betonový nájezdový 1000x150x150mm</t>
  </si>
  <si>
    <t>1880959499</t>
  </si>
  <si>
    <t>18+65+31+2+84+51</t>
  </si>
  <si>
    <t>251*1,02 'Přepočtené koeficientem množství</t>
  </si>
  <si>
    <t>18</t>
  </si>
  <si>
    <t>59217031</t>
  </si>
  <si>
    <t>obrubník silniční betonový 1000x150x250mm</t>
  </si>
  <si>
    <t>1659169820</t>
  </si>
  <si>
    <t>-(18+65+31+2+84+51)</t>
  </si>
  <si>
    <t>255*1,02 'Přepočtené koeficientem množství</t>
  </si>
  <si>
    <t>24</t>
  </si>
  <si>
    <t>916991121</t>
  </si>
  <si>
    <t>Lože pod obrubníky, krajníky nebo obruby z dlažebních kostek z betonu prostého</t>
  </si>
  <si>
    <t>1763390374</t>
  </si>
  <si>
    <t>Příplatek k loži obrub, pro dobetonávku k zaříznuté spáře asfaltu</t>
  </si>
  <si>
    <t>(18+65+31+2+84+51+60+64+70+61)*0,1*0,1</t>
  </si>
  <si>
    <t>27</t>
  </si>
  <si>
    <t>919731121</t>
  </si>
  <si>
    <t>Zarovnání styčné plochy podkladu nebo krytu živičného tl do 50 mm</t>
  </si>
  <si>
    <t>1630030097</t>
  </si>
  <si>
    <t>Zarovnání styčné plochy podkladu nebo krytu podél vybourané části komunikace nebo zpevněné plochy živičné tl. do 50 mm</t>
  </si>
  <si>
    <t>"Zápich" 5+14+11</t>
  </si>
  <si>
    <t>28</t>
  </si>
  <si>
    <t>919731122</t>
  </si>
  <si>
    <t>Zarovnání styčné plochy podkladu nebo krytu živičného tl přes 50 do 100 mm</t>
  </si>
  <si>
    <t>-1259264776</t>
  </si>
  <si>
    <t>Zarovnání styčné plochy podkladu nebo krytu podél vybourané části komunikace nebo zpevněné plochy živičné tl. přes 50 do 100 mm</t>
  </si>
  <si>
    <t>U měněných obrub</t>
  </si>
  <si>
    <t>29</t>
  </si>
  <si>
    <t>919732221</t>
  </si>
  <si>
    <t>Styčná spára napojení nového živičného povrchu na stávající za tepla š 15 mm hl 25 mm bez prořezání</t>
  </si>
  <si>
    <t>-800181663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</si>
  <si>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</si>
  <si>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25</t>
  </si>
  <si>
    <t>919735111</t>
  </si>
  <si>
    <t>Řezání stávajícího živičného krytu hl do 50 mm</t>
  </si>
  <si>
    <t>1197891899</t>
  </si>
  <si>
    <t>Řezání stávajícího živičného krytu nebo podkladu hloubky do 50 mm</t>
  </si>
  <si>
    <t>26</t>
  </si>
  <si>
    <t>919735112</t>
  </si>
  <si>
    <t>Řezání stávajícího živičného krytu hl přes 50 do 100 mm</t>
  </si>
  <si>
    <t>-1909453064</t>
  </si>
  <si>
    <t>Řezání stávajícího živičného krytu nebo podkladu hloubky přes 50 do 100 mm</t>
  </si>
  <si>
    <t>997</t>
  </si>
  <si>
    <t>Doprava suti a vybouraných hmot</t>
  </si>
  <si>
    <t>31</t>
  </si>
  <si>
    <t>997006512</t>
  </si>
  <si>
    <t>Vodorovné doprava suti s naložením a složením na skládku přes 100 m do 1 km</t>
  </si>
  <si>
    <t>615433128</t>
  </si>
  <si>
    <t>Vodorovná doprava suti na skládku s naložením na dopravní prostředek a složením přes 100 m do 1 km</t>
  </si>
  <si>
    <t>32</t>
  </si>
  <si>
    <t>997006519</t>
  </si>
  <si>
    <t>Příplatek k vodorovnému přemístění suti na skládku ZKD 1 km přes 1 km</t>
  </si>
  <si>
    <t>87983307</t>
  </si>
  <si>
    <t>Vodorovná doprava suti na skládku Příplatek k ceně -6512 za každý další i započatý 1 km</t>
  </si>
  <si>
    <t>661,664*9 'Přepočtené koeficientem množství</t>
  </si>
  <si>
    <t>33</t>
  </si>
  <si>
    <t>997013861</t>
  </si>
  <si>
    <t>Poplatek za uložení stavebního odpadu na recyklační skládce (skládkovné) z prostého betonu kód odpadu 17 01 01</t>
  </si>
  <si>
    <t>-340557714</t>
  </si>
  <si>
    <t>Poplatek za uložení stavebního odpadu na recyklační skládce (skládkovné) z prostého betonu zatříděného do Katalogu odpadů pod kódem 17 01 01</t>
  </si>
  <si>
    <t>103,73</t>
  </si>
  <si>
    <t>34</t>
  </si>
  <si>
    <t>997013875</t>
  </si>
  <si>
    <t>Poplatek za uložení stavebního odpadu na recyklační skládce (skládkovné) asfaltového bez obsahu dehtu zatříděného do Katalogu odpadů pod kódem 17 03 02</t>
  </si>
  <si>
    <t>990347258</t>
  </si>
  <si>
    <t>357,65+200,284</t>
  </si>
  <si>
    <t>998</t>
  </si>
  <si>
    <t>Přesun hmot</t>
  </si>
  <si>
    <t>30</t>
  </si>
  <si>
    <t>998225111</t>
  </si>
  <si>
    <t>Přesun hmot pro pozemní komunikace s krytem z kamene, monolitickým betonovým nebo živičným</t>
  </si>
  <si>
    <t>-173583091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</si>
  <si>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</si>
  <si>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</si>
  <si>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</si>
  <si>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</si>
  <si>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</si>
  <si>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35</t>
  </si>
  <si>
    <t>012203000</t>
  </si>
  <si>
    <t>Zeměměřičské práce před výstavbou</t>
  </si>
  <si>
    <t>kpl</t>
  </si>
  <si>
    <t>1024</t>
  </si>
  <si>
    <t>-347603758</t>
  </si>
  <si>
    <t>36</t>
  </si>
  <si>
    <t>013294000</t>
  </si>
  <si>
    <t>Ostatní dokumentace stavby</t>
  </si>
  <si>
    <t>203236645</t>
  </si>
  <si>
    <t>DIO</t>
  </si>
  <si>
    <t>VRN3</t>
  </si>
  <si>
    <t>Zařízení staveniště</t>
  </si>
  <si>
    <t>37</t>
  </si>
  <si>
    <t>030001000</t>
  </si>
  <si>
    <t>-1667380555</t>
  </si>
  <si>
    <t>38</t>
  </si>
  <si>
    <t>034303000</t>
  </si>
  <si>
    <t>Dopravní značení na staveništi</t>
  </si>
  <si>
    <t>-1950742274</t>
  </si>
  <si>
    <t>VRN4</t>
  </si>
  <si>
    <t>Inženýrská činnost</t>
  </si>
  <si>
    <t>39</t>
  </si>
  <si>
    <t>043002000</t>
  </si>
  <si>
    <t>Zkoušky a ostatní měření</t>
  </si>
  <si>
    <t>-1552914120</t>
  </si>
  <si>
    <t>Zkoušky únosnosti pláně, konstrukcí atd.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</si>
</sst>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25016B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povrchu komunika ul. Mládežnická,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Litvínov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MESSOR s.r.o.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MESSOR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U94" s="118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16.5" customHeight="1">
      <c r="A95" s="119" t="s">
        <v>82</v>
      </c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'SO.01 -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85</v>
      </c>
      <c r="AR95" s="126"/>
      <c r="AS95" s="127">
        <v>0</v>
      </c>
      <c r="AT95" s="128">
        <f>ROUND(SUM(AV95:AW95),2)</f>
        <v>0</v>
      </c>
      <c r="AU95" s="129">
        <f>'SO.01 - Komunikace'!P127</f>
        <v>0</v>
      </c>
      <c r="AV95" s="128">
        <f>'SO.01 - Komunikace'!J33</f>
        <v>0</v>
      </c>
      <c r="AW95" s="128">
        <f>'SO.01 - Komunikace'!J34</f>
        <v>0</v>
      </c>
      <c r="AX95" s="128">
        <f>'SO.01 - Komunikace'!J35</f>
        <v>0</v>
      </c>
      <c r="AY95" s="128">
        <f>'SO.01 - Komunikace'!J36</f>
        <v>0</v>
      </c>
      <c r="AZ95" s="128">
        <f>'SO.01 - Komunikace'!F33</f>
        <v>0</v>
      </c>
      <c r="BA95" s="128">
        <f>'SO.01 - Komunikace'!F34</f>
        <v>0</v>
      </c>
      <c r="BB95" s="128">
        <f>'SO.01 - Komunikace'!F35</f>
        <v>0</v>
      </c>
      <c r="BC95" s="128">
        <f>'SO.01 - Komunikace'!F36</f>
        <v>0</v>
      </c>
      <c r="BD95" s="130">
        <f>'SO.01 - Komunikace'!F37</f>
        <v>0</v>
      </c>
      <c r="BE95" s="7"/>
      <c r="BT95" s="131" t="s">
        <v>86</v>
      </c>
      <c r="BV95" s="131" t="s">
        <v>80</v>
      </c>
      <c r="BW95" s="131" t="s">
        <v>87</v>
      </c>
      <c r="BX95" s="131" t="s">
        <v>5</v>
      </c>
      <c r="CL95" s="131" t="s">
        <v>1</v>
      </c>
      <c r="CM95" s="131" t="s">
        <v>88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NGoJfLAqhnQxO9D8pDYdCa56+rKJBrSZIThPp1uWPcUIV4ddK3yEzMhPXiBVt0i32CESVfroYOopkxlotxaJNQ==" hashValue="Dk0IsbC+BFGHVRPV1wDxL6YXF+pn+1cLuYsSzSNnQEH0b9bDkRp4Mobxt3paoe+5hqOf1H6cLRf4UdHjV8+y7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.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88</v>
      </c>
    </row>
    <row r="4" s="1" customFormat="1" ht="24.96" customHeight="1">
      <c r="B4" s="20"/>
      <c r="D4" s="134" t="s">
        <v>89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Obnova povrchu komunika ul. Mládežnická, Litvínov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27</v>
      </c>
      <c r="F15" s="38"/>
      <c r="G15" s="38"/>
      <c r="H15" s="38"/>
      <c r="I15" s="136" t="s">
        <v>28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29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31</v>
      </c>
      <c r="E20" s="38"/>
      <c r="F20" s="38"/>
      <c r="G20" s="38"/>
      <c r="H20" s="38"/>
      <c r="I20" s="136" t="s">
        <v>25</v>
      </c>
      <c r="J20" s="139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33</v>
      </c>
      <c r="F21" s="38"/>
      <c r="G21" s="38"/>
      <c r="H21" s="38"/>
      <c r="I21" s="136" t="s">
        <v>28</v>
      </c>
      <c r="J21" s="139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36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28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38</v>
      </c>
      <c r="E30" s="38"/>
      <c r="F30" s="38"/>
      <c r="G30" s="38"/>
      <c r="H30" s="38"/>
      <c r="I30" s="38"/>
      <c r="J30" s="147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40</v>
      </c>
      <c r="G32" s="38"/>
      <c r="H32" s="38"/>
      <c r="I32" s="148" t="s">
        <v>39</v>
      </c>
      <c r="J32" s="148" t="s">
        <v>41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42</v>
      </c>
      <c r="E33" s="136" t="s">
        <v>43</v>
      </c>
      <c r="F33" s="150">
        <f>ROUND((SUM(BE127:BE330)),  2)</f>
        <v>0</v>
      </c>
      <c r="G33" s="38"/>
      <c r="H33" s="38"/>
      <c r="I33" s="151">
        <v>0.20999999999999999</v>
      </c>
      <c r="J33" s="150">
        <f>ROUND(((SUM(BE127:BE330))*I33),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44</v>
      </c>
      <c r="F34" s="150">
        <f>ROUND((SUM(BF127:BF330)),  2)</f>
        <v>0</v>
      </c>
      <c r="G34" s="38"/>
      <c r="H34" s="38"/>
      <c r="I34" s="151">
        <v>0.12</v>
      </c>
      <c r="J34" s="150">
        <f>ROUND(((SUM(BF127:BF330))*I34),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50">
        <f>ROUND((SUM(BG127:BG330)),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46</v>
      </c>
      <c r="F36" s="150">
        <f>ROUND((SUM(BH127:BH330)),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47</v>
      </c>
      <c r="F37" s="150">
        <f>ROUND((SUM(BI127:BI330)),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51</v>
      </c>
      <c r="E50" s="160"/>
      <c r="F50" s="160"/>
      <c r="G50" s="159" t="s">
        <v>52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53</v>
      </c>
      <c r="E61" s="162"/>
      <c r="F61" s="163" t="s">
        <v>54</v>
      </c>
      <c r="G61" s="161" t="s">
        <v>53</v>
      </c>
      <c r="H61" s="162"/>
      <c r="I61" s="162"/>
      <c r="J61" s="164" t="s">
        <v>54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55</v>
      </c>
      <c r="E65" s="165"/>
      <c r="F65" s="165"/>
      <c r="G65" s="159" t="s">
        <v>56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53</v>
      </c>
      <c r="E76" s="162"/>
      <c r="F76" s="163" t="s">
        <v>54</v>
      </c>
      <c r="G76" s="161" t="s">
        <v>53</v>
      </c>
      <c r="H76" s="162"/>
      <c r="I76" s="162"/>
      <c r="J76" s="164" t="s">
        <v>54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Obnova povrchu komunika ul. Mládežnická,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SO.01 -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Litvínov</v>
      </c>
      <c r="G89" s="40"/>
      <c r="H89" s="40"/>
      <c r="I89" s="32" t="s">
        <v>22</v>
      </c>
      <c r="J89" s="79" t="str">
        <f>IF(J12="","",J12)</f>
        <v>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31</v>
      </c>
      <c r="J91" s="36" t="str">
        <f>E21</f>
        <v>MESSOR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>MESSOR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93</v>
      </c>
      <c r="D94" s="172"/>
      <c r="E94" s="172"/>
      <c r="F94" s="172"/>
      <c r="G94" s="172"/>
      <c r="H94" s="172"/>
      <c r="I94" s="172"/>
      <c r="J94" s="173" t="s">
        <v>94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5"/>
      <c r="C97" s="176"/>
      <c r="D97" s="177" t="s">
        <v>97</v>
      </c>
      <c r="E97" s="178"/>
      <c r="F97" s="178"/>
      <c r="G97" s="178"/>
      <c r="H97" s="178"/>
      <c r="I97" s="178"/>
      <c r="J97" s="179">
        <f>J128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98</v>
      </c>
      <c r="E98" s="184"/>
      <c r="F98" s="184"/>
      <c r="G98" s="184"/>
      <c r="H98" s="184"/>
      <c r="I98" s="184"/>
      <c r="J98" s="185">
        <f>J129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99</v>
      </c>
      <c r="E99" s="184"/>
      <c r="F99" s="184"/>
      <c r="G99" s="184"/>
      <c r="H99" s="184"/>
      <c r="I99" s="184"/>
      <c r="J99" s="185">
        <f>J166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100</v>
      </c>
      <c r="E100" s="184"/>
      <c r="F100" s="184"/>
      <c r="G100" s="184"/>
      <c r="H100" s="184"/>
      <c r="I100" s="184"/>
      <c r="J100" s="185">
        <f>J205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101</v>
      </c>
      <c r="E101" s="184"/>
      <c r="F101" s="184"/>
      <c r="G101" s="184"/>
      <c r="H101" s="184"/>
      <c r="I101" s="184"/>
      <c r="J101" s="185">
        <f>J216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102</v>
      </c>
      <c r="E102" s="184"/>
      <c r="F102" s="184"/>
      <c r="G102" s="184"/>
      <c r="H102" s="184"/>
      <c r="I102" s="184"/>
      <c r="J102" s="185">
        <f>J294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103</v>
      </c>
      <c r="E103" s="184"/>
      <c r="F103" s="184"/>
      <c r="G103" s="184"/>
      <c r="H103" s="184"/>
      <c r="I103" s="184"/>
      <c r="J103" s="185">
        <f>J306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104</v>
      </c>
      <c r="E104" s="178"/>
      <c r="F104" s="178"/>
      <c r="G104" s="178"/>
      <c r="H104" s="178"/>
      <c r="I104" s="178"/>
      <c r="J104" s="179">
        <f>J309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105</v>
      </c>
      <c r="E105" s="184"/>
      <c r="F105" s="184"/>
      <c r="G105" s="184"/>
      <c r="H105" s="184"/>
      <c r="I105" s="184"/>
      <c r="J105" s="185">
        <f>J310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106</v>
      </c>
      <c r="E106" s="184"/>
      <c r="F106" s="184"/>
      <c r="G106" s="184"/>
      <c r="H106" s="184"/>
      <c r="I106" s="184"/>
      <c r="J106" s="185">
        <f>J318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107</v>
      </c>
      <c r="E107" s="184"/>
      <c r="F107" s="184"/>
      <c r="G107" s="184"/>
      <c r="H107" s="184"/>
      <c r="I107" s="184"/>
      <c r="J107" s="185">
        <f>J326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0" t="str">
        <f>E7</f>
        <v>Obnova povrchu komunika ul. Mládežnická, Litvínov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SO.01 - Komunikace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Litvínov</v>
      </c>
      <c r="G121" s="40"/>
      <c r="H121" s="40"/>
      <c r="I121" s="32" t="s">
        <v>22</v>
      </c>
      <c r="J121" s="79" t="str">
        <f>IF(J12="","",J12)</f>
        <v>4. 4. 2025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Litvínov</v>
      </c>
      <c r="G123" s="40"/>
      <c r="H123" s="40"/>
      <c r="I123" s="32" t="s">
        <v>31</v>
      </c>
      <c r="J123" s="36" t="str">
        <f>E21</f>
        <v>MESSOR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IF(E18="","",E18)</f>
        <v>Vyplň údaj</v>
      </c>
      <c r="G124" s="40"/>
      <c r="H124" s="40"/>
      <c r="I124" s="32" t="s">
        <v>36</v>
      </c>
      <c r="J124" s="36" t="str">
        <f>E24</f>
        <v>MESSOR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7"/>
      <c r="B126" s="188"/>
      <c r="C126" s="189" t="s">
        <v>109</v>
      </c>
      <c r="D126" s="190" t="s">
        <v>63</v>
      </c>
      <c r="E126" s="190" t="s">
        <v>59</v>
      </c>
      <c r="F126" s="190" t="s">
        <v>60</v>
      </c>
      <c r="G126" s="190" t="s">
        <v>110</v>
      </c>
      <c r="H126" s="190" t="s">
        <v>111</v>
      </c>
      <c r="I126" s="190" t="s">
        <v>112</v>
      </c>
      <c r="J126" s="190" t="s">
        <v>94</v>
      </c>
      <c r="K126" s="191" t="s">
        <v>113</v>
      </c>
      <c r="L126" s="192"/>
      <c r="M126" s="100" t="s">
        <v>1</v>
      </c>
      <c r="N126" s="101" t="s">
        <v>42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193">
        <f>BK127</f>
        <v>0</v>
      </c>
      <c r="K127" s="40"/>
      <c r="L127" s="44"/>
      <c r="M127" s="103"/>
      <c r="N127" s="194"/>
      <c r="O127" s="104"/>
      <c r="P127" s="195">
        <f>P128+P309</f>
        <v>0</v>
      </c>
      <c r="Q127" s="104"/>
      <c r="R127" s="195">
        <f>R128+R309</f>
        <v>284.25956640000004</v>
      </c>
      <c r="S127" s="104"/>
      <c r="T127" s="196">
        <f>T128+T309</f>
        <v>661.66399999999999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77</v>
      </c>
      <c r="AU127" s="17" t="s">
        <v>96</v>
      </c>
      <c r="BK127" s="197">
        <f>BK128+BK309</f>
        <v>0</v>
      </c>
    </row>
    <row r="128" s="12" customFormat="1" ht="25.92" customHeight="1">
      <c r="A128" s="12"/>
      <c r="B128" s="198"/>
      <c r="C128" s="199"/>
      <c r="D128" s="200" t="s">
        <v>77</v>
      </c>
      <c r="E128" s="201" t="s">
        <v>121</v>
      </c>
      <c r="F128" s="201" t="s">
        <v>122</v>
      </c>
      <c r="G128" s="199"/>
      <c r="H128" s="199"/>
      <c r="I128" s="202"/>
      <c r="J128" s="203">
        <f>BK128</f>
        <v>0</v>
      </c>
      <c r="K128" s="199"/>
      <c r="L128" s="204"/>
      <c r="M128" s="205"/>
      <c r="N128" s="206"/>
      <c r="O128" s="206"/>
      <c r="P128" s="207">
        <f>P129+P166+P205+P216+P294+P306</f>
        <v>0</v>
      </c>
      <c r="Q128" s="206"/>
      <c r="R128" s="207">
        <f>R129+R166+R205+R216+R294+R306</f>
        <v>284.25956640000004</v>
      </c>
      <c r="S128" s="206"/>
      <c r="T128" s="208">
        <f>T129+T166+T205+T216+T294+T306</f>
        <v>661.66399999999999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86</v>
      </c>
      <c r="AT128" s="210" t="s">
        <v>77</v>
      </c>
      <c r="AU128" s="210" t="s">
        <v>78</v>
      </c>
      <c r="AY128" s="209" t="s">
        <v>123</v>
      </c>
      <c r="BK128" s="211">
        <f>BK129+BK166+BK205+BK216+BK294+BK306</f>
        <v>0</v>
      </c>
    </row>
    <row r="129" s="12" customFormat="1" ht="22.8" customHeight="1">
      <c r="A129" s="12"/>
      <c r="B129" s="198"/>
      <c r="C129" s="199"/>
      <c r="D129" s="200" t="s">
        <v>77</v>
      </c>
      <c r="E129" s="212" t="s">
        <v>86</v>
      </c>
      <c r="F129" s="212" t="s">
        <v>124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SUM(P130:P165)</f>
        <v>0</v>
      </c>
      <c r="Q129" s="206"/>
      <c r="R129" s="207">
        <f>SUM(R130:R165)</f>
        <v>0.055980000000000002</v>
      </c>
      <c r="S129" s="206"/>
      <c r="T129" s="208">
        <f>SUM(T130:T165)</f>
        <v>661.66399999999999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86</v>
      </c>
      <c r="AT129" s="210" t="s">
        <v>77</v>
      </c>
      <c r="AU129" s="210" t="s">
        <v>86</v>
      </c>
      <c r="AY129" s="209" t="s">
        <v>123</v>
      </c>
      <c r="BK129" s="211">
        <f>SUM(BK130:BK165)</f>
        <v>0</v>
      </c>
    </row>
    <row r="130" s="2" customFormat="1" ht="16.5" customHeight="1">
      <c r="A130" s="38"/>
      <c r="B130" s="39"/>
      <c r="C130" s="214" t="s">
        <v>86</v>
      </c>
      <c r="D130" s="214" t="s">
        <v>125</v>
      </c>
      <c r="E130" s="215" t="s">
        <v>126</v>
      </c>
      <c r="F130" s="216" t="s">
        <v>127</v>
      </c>
      <c r="G130" s="217" t="s">
        <v>128</v>
      </c>
      <c r="H130" s="218">
        <v>3110</v>
      </c>
      <c r="I130" s="219"/>
      <c r="J130" s="220">
        <f>ROUND(I130*H130,2)</f>
        <v>0</v>
      </c>
      <c r="K130" s="216" t="s">
        <v>129</v>
      </c>
      <c r="L130" s="44"/>
      <c r="M130" s="221" t="s">
        <v>1</v>
      </c>
      <c r="N130" s="222" t="s">
        <v>43</v>
      </c>
      <c r="O130" s="91"/>
      <c r="P130" s="223">
        <f>O130*H130</f>
        <v>0</v>
      </c>
      <c r="Q130" s="223">
        <v>1.0000000000000001E-05</v>
      </c>
      <c r="R130" s="223">
        <f>Q130*H130</f>
        <v>0.031100000000000003</v>
      </c>
      <c r="S130" s="223">
        <v>0.11500000000000001</v>
      </c>
      <c r="T130" s="224">
        <f>S130*H130</f>
        <v>357.65000000000003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5" t="s">
        <v>130</v>
      </c>
      <c r="AT130" s="225" t="s">
        <v>125</v>
      </c>
      <c r="AU130" s="225" t="s">
        <v>88</v>
      </c>
      <c r="AY130" s="17" t="s">
        <v>123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7" t="s">
        <v>86</v>
      </c>
      <c r="BK130" s="226">
        <f>ROUND(I130*H130,2)</f>
        <v>0</v>
      </c>
      <c r="BL130" s="17" t="s">
        <v>130</v>
      </c>
      <c r="BM130" s="225" t="s">
        <v>131</v>
      </c>
    </row>
    <row r="131" s="2" customFormat="1">
      <c r="A131" s="38"/>
      <c r="B131" s="39"/>
      <c r="C131" s="40"/>
      <c r="D131" s="227" t="s">
        <v>132</v>
      </c>
      <c r="E131" s="40"/>
      <c r="F131" s="228" t="s">
        <v>133</v>
      </c>
      <c r="G131" s="40"/>
      <c r="H131" s="40"/>
      <c r="I131" s="229"/>
      <c r="J131" s="40"/>
      <c r="K131" s="40"/>
      <c r="L131" s="44"/>
      <c r="M131" s="230"/>
      <c r="N131" s="231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132</v>
      </c>
      <c r="AU131" s="17" t="s">
        <v>88</v>
      </c>
    </row>
    <row r="132" s="13" customFormat="1">
      <c r="A132" s="13"/>
      <c r="B132" s="232"/>
      <c r="C132" s="233"/>
      <c r="D132" s="227" t="s">
        <v>134</v>
      </c>
      <c r="E132" s="234" t="s">
        <v>1</v>
      </c>
      <c r="F132" s="235" t="s">
        <v>135</v>
      </c>
      <c r="G132" s="233"/>
      <c r="H132" s="234" t="s">
        <v>1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134</v>
      </c>
      <c r="AU132" s="241" t="s">
        <v>88</v>
      </c>
      <c r="AV132" s="13" t="s">
        <v>86</v>
      </c>
      <c r="AW132" s="13" t="s">
        <v>35</v>
      </c>
      <c r="AX132" s="13" t="s">
        <v>78</v>
      </c>
      <c r="AY132" s="241" t="s">
        <v>123</v>
      </c>
    </row>
    <row r="133" s="14" customFormat="1">
      <c r="A133" s="14"/>
      <c r="B133" s="242"/>
      <c r="C133" s="243"/>
      <c r="D133" s="227" t="s">
        <v>134</v>
      </c>
      <c r="E133" s="244" t="s">
        <v>1</v>
      </c>
      <c r="F133" s="245" t="s">
        <v>136</v>
      </c>
      <c r="G133" s="243"/>
      <c r="H133" s="246">
        <v>3110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134</v>
      </c>
      <c r="AU133" s="252" t="s">
        <v>88</v>
      </c>
      <c r="AV133" s="14" t="s">
        <v>88</v>
      </c>
      <c r="AW133" s="14" t="s">
        <v>35</v>
      </c>
      <c r="AX133" s="14" t="s">
        <v>78</v>
      </c>
      <c r="AY133" s="252" t="s">
        <v>123</v>
      </c>
    </row>
    <row r="134" s="15" customFormat="1">
      <c r="A134" s="15"/>
      <c r="B134" s="253"/>
      <c r="C134" s="254"/>
      <c r="D134" s="227" t="s">
        <v>134</v>
      </c>
      <c r="E134" s="255" t="s">
        <v>1</v>
      </c>
      <c r="F134" s="256" t="s">
        <v>137</v>
      </c>
      <c r="G134" s="254"/>
      <c r="H134" s="257">
        <v>3110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3" t="s">
        <v>134</v>
      </c>
      <c r="AU134" s="263" t="s">
        <v>88</v>
      </c>
      <c r="AV134" s="15" t="s">
        <v>130</v>
      </c>
      <c r="AW134" s="15" t="s">
        <v>35</v>
      </c>
      <c r="AX134" s="15" t="s">
        <v>86</v>
      </c>
      <c r="AY134" s="263" t="s">
        <v>123</v>
      </c>
    </row>
    <row r="135" s="2" customFormat="1" ht="16.5" customHeight="1">
      <c r="A135" s="38"/>
      <c r="B135" s="39"/>
      <c r="C135" s="214" t="s">
        <v>88</v>
      </c>
      <c r="D135" s="214" t="s">
        <v>125</v>
      </c>
      <c r="E135" s="215" t="s">
        <v>138</v>
      </c>
      <c r="F135" s="216" t="s">
        <v>139</v>
      </c>
      <c r="G135" s="217" t="s">
        <v>128</v>
      </c>
      <c r="H135" s="218">
        <v>1244</v>
      </c>
      <c r="I135" s="219"/>
      <c r="J135" s="220">
        <f>ROUND(I135*H135,2)</f>
        <v>0</v>
      </c>
      <c r="K135" s="216" t="s">
        <v>129</v>
      </c>
      <c r="L135" s="44"/>
      <c r="M135" s="221" t="s">
        <v>1</v>
      </c>
      <c r="N135" s="222" t="s">
        <v>43</v>
      </c>
      <c r="O135" s="91"/>
      <c r="P135" s="223">
        <f>O135*H135</f>
        <v>0</v>
      </c>
      <c r="Q135" s="223">
        <v>2.0000000000000002E-05</v>
      </c>
      <c r="R135" s="223">
        <f>Q135*H135</f>
        <v>0.024880000000000003</v>
      </c>
      <c r="S135" s="223">
        <v>0.161</v>
      </c>
      <c r="T135" s="224">
        <f>S135*H135</f>
        <v>200.28399999999999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5" t="s">
        <v>130</v>
      </c>
      <c r="AT135" s="225" t="s">
        <v>125</v>
      </c>
      <c r="AU135" s="225" t="s">
        <v>88</v>
      </c>
      <c r="AY135" s="17" t="s">
        <v>123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7" t="s">
        <v>86</v>
      </c>
      <c r="BK135" s="226">
        <f>ROUND(I135*H135,2)</f>
        <v>0</v>
      </c>
      <c r="BL135" s="17" t="s">
        <v>130</v>
      </c>
      <c r="BM135" s="225" t="s">
        <v>140</v>
      </c>
    </row>
    <row r="136" s="2" customFormat="1">
      <c r="A136" s="38"/>
      <c r="B136" s="39"/>
      <c r="C136" s="40"/>
      <c r="D136" s="227" t="s">
        <v>132</v>
      </c>
      <c r="E136" s="40"/>
      <c r="F136" s="228" t="s">
        <v>141</v>
      </c>
      <c r="G136" s="40"/>
      <c r="H136" s="40"/>
      <c r="I136" s="229"/>
      <c r="J136" s="40"/>
      <c r="K136" s="40"/>
      <c r="L136" s="44"/>
      <c r="M136" s="230"/>
      <c r="N136" s="231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132</v>
      </c>
      <c r="AU136" s="17" t="s">
        <v>88</v>
      </c>
    </row>
    <row r="137" s="13" customFormat="1">
      <c r="A137" s="13"/>
      <c r="B137" s="232"/>
      <c r="C137" s="233"/>
      <c r="D137" s="227" t="s">
        <v>134</v>
      </c>
      <c r="E137" s="234" t="s">
        <v>1</v>
      </c>
      <c r="F137" s="235" t="s">
        <v>135</v>
      </c>
      <c r="G137" s="233"/>
      <c r="H137" s="234" t="s">
        <v>1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134</v>
      </c>
      <c r="AU137" s="241" t="s">
        <v>88</v>
      </c>
      <c r="AV137" s="13" t="s">
        <v>86</v>
      </c>
      <c r="AW137" s="13" t="s">
        <v>35</v>
      </c>
      <c r="AX137" s="13" t="s">
        <v>78</v>
      </c>
      <c r="AY137" s="241" t="s">
        <v>123</v>
      </c>
    </row>
    <row r="138" s="13" customFormat="1">
      <c r="A138" s="13"/>
      <c r="B138" s="232"/>
      <c r="C138" s="233"/>
      <c r="D138" s="227" t="s">
        <v>134</v>
      </c>
      <c r="E138" s="234" t="s">
        <v>1</v>
      </c>
      <c r="F138" s="235" t="s">
        <v>142</v>
      </c>
      <c r="G138" s="233"/>
      <c r="H138" s="234" t="s">
        <v>1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134</v>
      </c>
      <c r="AU138" s="241" t="s">
        <v>88</v>
      </c>
      <c r="AV138" s="13" t="s">
        <v>86</v>
      </c>
      <c r="AW138" s="13" t="s">
        <v>35</v>
      </c>
      <c r="AX138" s="13" t="s">
        <v>78</v>
      </c>
      <c r="AY138" s="241" t="s">
        <v>123</v>
      </c>
    </row>
    <row r="139" s="14" customFormat="1">
      <c r="A139" s="14"/>
      <c r="B139" s="242"/>
      <c r="C139" s="243"/>
      <c r="D139" s="227" t="s">
        <v>134</v>
      </c>
      <c r="E139" s="244" t="s">
        <v>1</v>
      </c>
      <c r="F139" s="245" t="s">
        <v>143</v>
      </c>
      <c r="G139" s="243"/>
      <c r="H139" s="246">
        <v>933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134</v>
      </c>
      <c r="AU139" s="252" t="s">
        <v>88</v>
      </c>
      <c r="AV139" s="14" t="s">
        <v>88</v>
      </c>
      <c r="AW139" s="14" t="s">
        <v>35</v>
      </c>
      <c r="AX139" s="14" t="s">
        <v>78</v>
      </c>
      <c r="AY139" s="252" t="s">
        <v>123</v>
      </c>
    </row>
    <row r="140" s="13" customFormat="1">
      <c r="A140" s="13"/>
      <c r="B140" s="232"/>
      <c r="C140" s="233"/>
      <c r="D140" s="227" t="s">
        <v>134</v>
      </c>
      <c r="E140" s="234" t="s">
        <v>1</v>
      </c>
      <c r="F140" s="235" t="s">
        <v>144</v>
      </c>
      <c r="G140" s="233"/>
      <c r="H140" s="234" t="s">
        <v>1</v>
      </c>
      <c r="I140" s="236"/>
      <c r="J140" s="233"/>
      <c r="K140" s="233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134</v>
      </c>
      <c r="AU140" s="241" t="s">
        <v>88</v>
      </c>
      <c r="AV140" s="13" t="s">
        <v>86</v>
      </c>
      <c r="AW140" s="13" t="s">
        <v>35</v>
      </c>
      <c r="AX140" s="13" t="s">
        <v>78</v>
      </c>
      <c r="AY140" s="241" t="s">
        <v>123</v>
      </c>
    </row>
    <row r="141" s="14" customFormat="1">
      <c r="A141" s="14"/>
      <c r="B141" s="242"/>
      <c r="C141" s="243"/>
      <c r="D141" s="227" t="s">
        <v>134</v>
      </c>
      <c r="E141" s="244" t="s">
        <v>1</v>
      </c>
      <c r="F141" s="245" t="s">
        <v>145</v>
      </c>
      <c r="G141" s="243"/>
      <c r="H141" s="246">
        <v>311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134</v>
      </c>
      <c r="AU141" s="252" t="s">
        <v>88</v>
      </c>
      <c r="AV141" s="14" t="s">
        <v>88</v>
      </c>
      <c r="AW141" s="14" t="s">
        <v>35</v>
      </c>
      <c r="AX141" s="14" t="s">
        <v>78</v>
      </c>
      <c r="AY141" s="252" t="s">
        <v>123</v>
      </c>
    </row>
    <row r="142" s="15" customFormat="1">
      <c r="A142" s="15"/>
      <c r="B142" s="253"/>
      <c r="C142" s="254"/>
      <c r="D142" s="227" t="s">
        <v>134</v>
      </c>
      <c r="E142" s="255" t="s">
        <v>1</v>
      </c>
      <c r="F142" s="256" t="s">
        <v>137</v>
      </c>
      <c r="G142" s="254"/>
      <c r="H142" s="257">
        <v>1244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3" t="s">
        <v>134</v>
      </c>
      <c r="AU142" s="263" t="s">
        <v>88</v>
      </c>
      <c r="AV142" s="15" t="s">
        <v>130</v>
      </c>
      <c r="AW142" s="15" t="s">
        <v>35</v>
      </c>
      <c r="AX142" s="15" t="s">
        <v>86</v>
      </c>
      <c r="AY142" s="263" t="s">
        <v>123</v>
      </c>
    </row>
    <row r="143" s="2" customFormat="1" ht="16.5" customHeight="1">
      <c r="A143" s="38"/>
      <c r="B143" s="39"/>
      <c r="C143" s="214" t="s">
        <v>146</v>
      </c>
      <c r="D143" s="214" t="s">
        <v>125</v>
      </c>
      <c r="E143" s="215" t="s">
        <v>147</v>
      </c>
      <c r="F143" s="216" t="s">
        <v>148</v>
      </c>
      <c r="G143" s="217" t="s">
        <v>149</v>
      </c>
      <c r="H143" s="218">
        <v>506</v>
      </c>
      <c r="I143" s="219"/>
      <c r="J143" s="220">
        <f>ROUND(I143*H143,2)</f>
        <v>0</v>
      </c>
      <c r="K143" s="216" t="s">
        <v>129</v>
      </c>
      <c r="L143" s="44"/>
      <c r="M143" s="221" t="s">
        <v>1</v>
      </c>
      <c r="N143" s="222" t="s">
        <v>43</v>
      </c>
      <c r="O143" s="91"/>
      <c r="P143" s="223">
        <f>O143*H143</f>
        <v>0</v>
      </c>
      <c r="Q143" s="223">
        <v>0</v>
      </c>
      <c r="R143" s="223">
        <f>Q143*H143</f>
        <v>0</v>
      </c>
      <c r="S143" s="223">
        <v>0.20499999999999999</v>
      </c>
      <c r="T143" s="224">
        <f>S143*H143</f>
        <v>103.72999999999999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5" t="s">
        <v>130</v>
      </c>
      <c r="AT143" s="225" t="s">
        <v>125</v>
      </c>
      <c r="AU143" s="225" t="s">
        <v>88</v>
      </c>
      <c r="AY143" s="17" t="s">
        <v>123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7" t="s">
        <v>86</v>
      </c>
      <c r="BK143" s="226">
        <f>ROUND(I143*H143,2)</f>
        <v>0</v>
      </c>
      <c r="BL143" s="17" t="s">
        <v>130</v>
      </c>
      <c r="BM143" s="225" t="s">
        <v>150</v>
      </c>
    </row>
    <row r="144" s="2" customFormat="1">
      <c r="A144" s="38"/>
      <c r="B144" s="39"/>
      <c r="C144" s="40"/>
      <c r="D144" s="227" t="s">
        <v>132</v>
      </c>
      <c r="E144" s="40"/>
      <c r="F144" s="228" t="s">
        <v>151</v>
      </c>
      <c r="G144" s="40"/>
      <c r="H144" s="40"/>
      <c r="I144" s="229"/>
      <c r="J144" s="40"/>
      <c r="K144" s="40"/>
      <c r="L144" s="44"/>
      <c r="M144" s="230"/>
      <c r="N144" s="231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88</v>
      </c>
    </row>
    <row r="145" s="13" customFormat="1">
      <c r="A145" s="13"/>
      <c r="B145" s="232"/>
      <c r="C145" s="233"/>
      <c r="D145" s="227" t="s">
        <v>134</v>
      </c>
      <c r="E145" s="234" t="s">
        <v>1</v>
      </c>
      <c r="F145" s="235" t="s">
        <v>135</v>
      </c>
      <c r="G145" s="233"/>
      <c r="H145" s="234" t="s">
        <v>1</v>
      </c>
      <c r="I145" s="236"/>
      <c r="J145" s="233"/>
      <c r="K145" s="233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134</v>
      </c>
      <c r="AU145" s="241" t="s">
        <v>88</v>
      </c>
      <c r="AV145" s="13" t="s">
        <v>86</v>
      </c>
      <c r="AW145" s="13" t="s">
        <v>35</v>
      </c>
      <c r="AX145" s="13" t="s">
        <v>78</v>
      </c>
      <c r="AY145" s="241" t="s">
        <v>123</v>
      </c>
    </row>
    <row r="146" s="14" customFormat="1">
      <c r="A146" s="14"/>
      <c r="B146" s="242"/>
      <c r="C146" s="243"/>
      <c r="D146" s="227" t="s">
        <v>134</v>
      </c>
      <c r="E146" s="244" t="s">
        <v>1</v>
      </c>
      <c r="F146" s="245" t="s">
        <v>152</v>
      </c>
      <c r="G146" s="243"/>
      <c r="H146" s="246">
        <v>506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134</v>
      </c>
      <c r="AU146" s="252" t="s">
        <v>88</v>
      </c>
      <c r="AV146" s="14" t="s">
        <v>88</v>
      </c>
      <c r="AW146" s="14" t="s">
        <v>35</v>
      </c>
      <c r="AX146" s="14" t="s">
        <v>78</v>
      </c>
      <c r="AY146" s="252" t="s">
        <v>123</v>
      </c>
    </row>
    <row r="147" s="15" customFormat="1">
      <c r="A147" s="15"/>
      <c r="B147" s="253"/>
      <c r="C147" s="254"/>
      <c r="D147" s="227" t="s">
        <v>134</v>
      </c>
      <c r="E147" s="255" t="s">
        <v>1</v>
      </c>
      <c r="F147" s="256" t="s">
        <v>137</v>
      </c>
      <c r="G147" s="254"/>
      <c r="H147" s="257">
        <v>506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3" t="s">
        <v>134</v>
      </c>
      <c r="AU147" s="263" t="s">
        <v>88</v>
      </c>
      <c r="AV147" s="15" t="s">
        <v>130</v>
      </c>
      <c r="AW147" s="15" t="s">
        <v>35</v>
      </c>
      <c r="AX147" s="15" t="s">
        <v>86</v>
      </c>
      <c r="AY147" s="263" t="s">
        <v>123</v>
      </c>
    </row>
    <row r="148" s="2" customFormat="1" ht="21.75" customHeight="1">
      <c r="A148" s="38"/>
      <c r="B148" s="39"/>
      <c r="C148" s="214" t="s">
        <v>130</v>
      </c>
      <c r="D148" s="214" t="s">
        <v>125</v>
      </c>
      <c r="E148" s="215" t="s">
        <v>153</v>
      </c>
      <c r="F148" s="216" t="s">
        <v>154</v>
      </c>
      <c r="G148" s="217" t="s">
        <v>155</v>
      </c>
      <c r="H148" s="218">
        <v>62.200000000000003</v>
      </c>
      <c r="I148" s="219"/>
      <c r="J148" s="220">
        <f>ROUND(I148*H148,2)</f>
        <v>0</v>
      </c>
      <c r="K148" s="216" t="s">
        <v>129</v>
      </c>
      <c r="L148" s="44"/>
      <c r="M148" s="221" t="s">
        <v>1</v>
      </c>
      <c r="N148" s="222" t="s">
        <v>43</v>
      </c>
      <c r="O148" s="91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130</v>
      </c>
      <c r="AT148" s="225" t="s">
        <v>125</v>
      </c>
      <c r="AU148" s="225" t="s">
        <v>88</v>
      </c>
      <c r="AY148" s="17" t="s">
        <v>123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86</v>
      </c>
      <c r="BK148" s="226">
        <f>ROUND(I148*H148,2)</f>
        <v>0</v>
      </c>
      <c r="BL148" s="17" t="s">
        <v>130</v>
      </c>
      <c r="BM148" s="225" t="s">
        <v>156</v>
      </c>
    </row>
    <row r="149" s="2" customFormat="1">
      <c r="A149" s="38"/>
      <c r="B149" s="39"/>
      <c r="C149" s="40"/>
      <c r="D149" s="227" t="s">
        <v>132</v>
      </c>
      <c r="E149" s="40"/>
      <c r="F149" s="228" t="s">
        <v>157</v>
      </c>
      <c r="G149" s="40"/>
      <c r="H149" s="40"/>
      <c r="I149" s="229"/>
      <c r="J149" s="40"/>
      <c r="K149" s="40"/>
      <c r="L149" s="44"/>
      <c r="M149" s="230"/>
      <c r="N149" s="231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132</v>
      </c>
      <c r="AU149" s="17" t="s">
        <v>88</v>
      </c>
    </row>
    <row r="150" s="13" customFormat="1">
      <c r="A150" s="13"/>
      <c r="B150" s="232"/>
      <c r="C150" s="233"/>
      <c r="D150" s="227" t="s">
        <v>134</v>
      </c>
      <c r="E150" s="234" t="s">
        <v>1</v>
      </c>
      <c r="F150" s="235" t="s">
        <v>135</v>
      </c>
      <c r="G150" s="233"/>
      <c r="H150" s="234" t="s">
        <v>1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134</v>
      </c>
      <c r="AU150" s="241" t="s">
        <v>88</v>
      </c>
      <c r="AV150" s="13" t="s">
        <v>86</v>
      </c>
      <c r="AW150" s="13" t="s">
        <v>35</v>
      </c>
      <c r="AX150" s="13" t="s">
        <v>78</v>
      </c>
      <c r="AY150" s="241" t="s">
        <v>123</v>
      </c>
    </row>
    <row r="151" s="13" customFormat="1">
      <c r="A151" s="13"/>
      <c r="B151" s="232"/>
      <c r="C151" s="233"/>
      <c r="D151" s="227" t="s">
        <v>134</v>
      </c>
      <c r="E151" s="234" t="s">
        <v>1</v>
      </c>
      <c r="F151" s="235" t="s">
        <v>158</v>
      </c>
      <c r="G151" s="233"/>
      <c r="H151" s="234" t="s">
        <v>1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134</v>
      </c>
      <c r="AU151" s="241" t="s">
        <v>88</v>
      </c>
      <c r="AV151" s="13" t="s">
        <v>86</v>
      </c>
      <c r="AW151" s="13" t="s">
        <v>35</v>
      </c>
      <c r="AX151" s="13" t="s">
        <v>78</v>
      </c>
      <c r="AY151" s="241" t="s">
        <v>123</v>
      </c>
    </row>
    <row r="152" s="14" customFormat="1">
      <c r="A152" s="14"/>
      <c r="B152" s="242"/>
      <c r="C152" s="243"/>
      <c r="D152" s="227" t="s">
        <v>134</v>
      </c>
      <c r="E152" s="244" t="s">
        <v>1</v>
      </c>
      <c r="F152" s="245" t="s">
        <v>159</v>
      </c>
      <c r="G152" s="243"/>
      <c r="H152" s="246">
        <v>62.200000000000003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2" t="s">
        <v>134</v>
      </c>
      <c r="AU152" s="252" t="s">
        <v>88</v>
      </c>
      <c r="AV152" s="14" t="s">
        <v>88</v>
      </c>
      <c r="AW152" s="14" t="s">
        <v>35</v>
      </c>
      <c r="AX152" s="14" t="s">
        <v>78</v>
      </c>
      <c r="AY152" s="252" t="s">
        <v>123</v>
      </c>
    </row>
    <row r="153" s="15" customFormat="1">
      <c r="A153" s="15"/>
      <c r="B153" s="253"/>
      <c r="C153" s="254"/>
      <c r="D153" s="227" t="s">
        <v>134</v>
      </c>
      <c r="E153" s="255" t="s">
        <v>1</v>
      </c>
      <c r="F153" s="256" t="s">
        <v>137</v>
      </c>
      <c r="G153" s="254"/>
      <c r="H153" s="257">
        <v>62.200000000000003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3" t="s">
        <v>134</v>
      </c>
      <c r="AU153" s="263" t="s">
        <v>88</v>
      </c>
      <c r="AV153" s="15" t="s">
        <v>130</v>
      </c>
      <c r="AW153" s="15" t="s">
        <v>35</v>
      </c>
      <c r="AX153" s="15" t="s">
        <v>86</v>
      </c>
      <c r="AY153" s="263" t="s">
        <v>123</v>
      </c>
    </row>
    <row r="154" s="2" customFormat="1" ht="21.75" customHeight="1">
      <c r="A154" s="38"/>
      <c r="B154" s="39"/>
      <c r="C154" s="214" t="s">
        <v>160</v>
      </c>
      <c r="D154" s="214" t="s">
        <v>125</v>
      </c>
      <c r="E154" s="215" t="s">
        <v>161</v>
      </c>
      <c r="F154" s="216" t="s">
        <v>162</v>
      </c>
      <c r="G154" s="217" t="s">
        <v>155</v>
      </c>
      <c r="H154" s="218">
        <v>62.200000000000003</v>
      </c>
      <c r="I154" s="219"/>
      <c r="J154" s="220">
        <f>ROUND(I154*H154,2)</f>
        <v>0</v>
      </c>
      <c r="K154" s="216" t="s">
        <v>129</v>
      </c>
      <c r="L154" s="44"/>
      <c r="M154" s="221" t="s">
        <v>1</v>
      </c>
      <c r="N154" s="222" t="s">
        <v>43</v>
      </c>
      <c r="O154" s="91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130</v>
      </c>
      <c r="AT154" s="225" t="s">
        <v>125</v>
      </c>
      <c r="AU154" s="225" t="s">
        <v>88</v>
      </c>
      <c r="AY154" s="17" t="s">
        <v>123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86</v>
      </c>
      <c r="BK154" s="226">
        <f>ROUND(I154*H154,2)</f>
        <v>0</v>
      </c>
      <c r="BL154" s="17" t="s">
        <v>130</v>
      </c>
      <c r="BM154" s="225" t="s">
        <v>163</v>
      </c>
    </row>
    <row r="155" s="2" customFormat="1">
      <c r="A155" s="38"/>
      <c r="B155" s="39"/>
      <c r="C155" s="40"/>
      <c r="D155" s="227" t="s">
        <v>132</v>
      </c>
      <c r="E155" s="40"/>
      <c r="F155" s="228" t="s">
        <v>164</v>
      </c>
      <c r="G155" s="40"/>
      <c r="H155" s="40"/>
      <c r="I155" s="229"/>
      <c r="J155" s="40"/>
      <c r="K155" s="40"/>
      <c r="L155" s="44"/>
      <c r="M155" s="230"/>
      <c r="N155" s="231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132</v>
      </c>
      <c r="AU155" s="17" t="s">
        <v>88</v>
      </c>
    </row>
    <row r="156" s="13" customFormat="1">
      <c r="A156" s="13"/>
      <c r="B156" s="232"/>
      <c r="C156" s="233"/>
      <c r="D156" s="227" t="s">
        <v>134</v>
      </c>
      <c r="E156" s="234" t="s">
        <v>1</v>
      </c>
      <c r="F156" s="235" t="s">
        <v>135</v>
      </c>
      <c r="G156" s="233"/>
      <c r="H156" s="234" t="s">
        <v>1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134</v>
      </c>
      <c r="AU156" s="241" t="s">
        <v>88</v>
      </c>
      <c r="AV156" s="13" t="s">
        <v>86</v>
      </c>
      <c r="AW156" s="13" t="s">
        <v>35</v>
      </c>
      <c r="AX156" s="13" t="s">
        <v>78</v>
      </c>
      <c r="AY156" s="241" t="s">
        <v>123</v>
      </c>
    </row>
    <row r="157" s="13" customFormat="1">
      <c r="A157" s="13"/>
      <c r="B157" s="232"/>
      <c r="C157" s="233"/>
      <c r="D157" s="227" t="s">
        <v>134</v>
      </c>
      <c r="E157" s="234" t="s">
        <v>1</v>
      </c>
      <c r="F157" s="235" t="s">
        <v>158</v>
      </c>
      <c r="G157" s="233"/>
      <c r="H157" s="234" t="s">
        <v>1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134</v>
      </c>
      <c r="AU157" s="241" t="s">
        <v>88</v>
      </c>
      <c r="AV157" s="13" t="s">
        <v>86</v>
      </c>
      <c r="AW157" s="13" t="s">
        <v>35</v>
      </c>
      <c r="AX157" s="13" t="s">
        <v>78</v>
      </c>
      <c r="AY157" s="241" t="s">
        <v>123</v>
      </c>
    </row>
    <row r="158" s="14" customFormat="1">
      <c r="A158" s="14"/>
      <c r="B158" s="242"/>
      <c r="C158" s="243"/>
      <c r="D158" s="227" t="s">
        <v>134</v>
      </c>
      <c r="E158" s="244" t="s">
        <v>1</v>
      </c>
      <c r="F158" s="245" t="s">
        <v>159</v>
      </c>
      <c r="G158" s="243"/>
      <c r="H158" s="246">
        <v>62.200000000000003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134</v>
      </c>
      <c r="AU158" s="252" t="s">
        <v>88</v>
      </c>
      <c r="AV158" s="14" t="s">
        <v>88</v>
      </c>
      <c r="AW158" s="14" t="s">
        <v>35</v>
      </c>
      <c r="AX158" s="14" t="s">
        <v>78</v>
      </c>
      <c r="AY158" s="252" t="s">
        <v>123</v>
      </c>
    </row>
    <row r="159" s="15" customFormat="1">
      <c r="A159" s="15"/>
      <c r="B159" s="253"/>
      <c r="C159" s="254"/>
      <c r="D159" s="227" t="s">
        <v>134</v>
      </c>
      <c r="E159" s="255" t="s">
        <v>1</v>
      </c>
      <c r="F159" s="256" t="s">
        <v>137</v>
      </c>
      <c r="G159" s="254"/>
      <c r="H159" s="257">
        <v>62.200000000000003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3" t="s">
        <v>134</v>
      </c>
      <c r="AU159" s="263" t="s">
        <v>88</v>
      </c>
      <c r="AV159" s="15" t="s">
        <v>130</v>
      </c>
      <c r="AW159" s="15" t="s">
        <v>35</v>
      </c>
      <c r="AX159" s="15" t="s">
        <v>86</v>
      </c>
      <c r="AY159" s="263" t="s">
        <v>123</v>
      </c>
    </row>
    <row r="160" s="2" customFormat="1" ht="16.5" customHeight="1">
      <c r="A160" s="38"/>
      <c r="B160" s="39"/>
      <c r="C160" s="214" t="s">
        <v>165</v>
      </c>
      <c r="D160" s="214" t="s">
        <v>125</v>
      </c>
      <c r="E160" s="215" t="s">
        <v>166</v>
      </c>
      <c r="F160" s="216" t="s">
        <v>167</v>
      </c>
      <c r="G160" s="217" t="s">
        <v>168</v>
      </c>
      <c r="H160" s="218">
        <v>111.95999999999999</v>
      </c>
      <c r="I160" s="219"/>
      <c r="J160" s="220">
        <f>ROUND(I160*H160,2)</f>
        <v>0</v>
      </c>
      <c r="K160" s="216" t="s">
        <v>129</v>
      </c>
      <c r="L160" s="44"/>
      <c r="M160" s="221" t="s">
        <v>1</v>
      </c>
      <c r="N160" s="222" t="s">
        <v>43</v>
      </c>
      <c r="O160" s="91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5" t="s">
        <v>130</v>
      </c>
      <c r="AT160" s="225" t="s">
        <v>125</v>
      </c>
      <c r="AU160" s="225" t="s">
        <v>88</v>
      </c>
      <c r="AY160" s="17" t="s">
        <v>123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7" t="s">
        <v>86</v>
      </c>
      <c r="BK160" s="226">
        <f>ROUND(I160*H160,2)</f>
        <v>0</v>
      </c>
      <c r="BL160" s="17" t="s">
        <v>130</v>
      </c>
      <c r="BM160" s="225" t="s">
        <v>169</v>
      </c>
    </row>
    <row r="161" s="2" customFormat="1">
      <c r="A161" s="38"/>
      <c r="B161" s="39"/>
      <c r="C161" s="40"/>
      <c r="D161" s="227" t="s">
        <v>132</v>
      </c>
      <c r="E161" s="40"/>
      <c r="F161" s="228" t="s">
        <v>170</v>
      </c>
      <c r="G161" s="40"/>
      <c r="H161" s="40"/>
      <c r="I161" s="229"/>
      <c r="J161" s="40"/>
      <c r="K161" s="40"/>
      <c r="L161" s="44"/>
      <c r="M161" s="230"/>
      <c r="N161" s="231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132</v>
      </c>
      <c r="AU161" s="17" t="s">
        <v>88</v>
      </c>
    </row>
    <row r="162" s="13" customFormat="1">
      <c r="A162" s="13"/>
      <c r="B162" s="232"/>
      <c r="C162" s="233"/>
      <c r="D162" s="227" t="s">
        <v>134</v>
      </c>
      <c r="E162" s="234" t="s">
        <v>1</v>
      </c>
      <c r="F162" s="235" t="s">
        <v>135</v>
      </c>
      <c r="G162" s="233"/>
      <c r="H162" s="234" t="s">
        <v>1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134</v>
      </c>
      <c r="AU162" s="241" t="s">
        <v>88</v>
      </c>
      <c r="AV162" s="13" t="s">
        <v>86</v>
      </c>
      <c r="AW162" s="13" t="s">
        <v>35</v>
      </c>
      <c r="AX162" s="13" t="s">
        <v>78</v>
      </c>
      <c r="AY162" s="241" t="s">
        <v>123</v>
      </c>
    </row>
    <row r="163" s="13" customFormat="1">
      <c r="A163" s="13"/>
      <c r="B163" s="232"/>
      <c r="C163" s="233"/>
      <c r="D163" s="227" t="s">
        <v>134</v>
      </c>
      <c r="E163" s="234" t="s">
        <v>1</v>
      </c>
      <c r="F163" s="235" t="s">
        <v>158</v>
      </c>
      <c r="G163" s="233"/>
      <c r="H163" s="234" t="s">
        <v>1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134</v>
      </c>
      <c r="AU163" s="241" t="s">
        <v>88</v>
      </c>
      <c r="AV163" s="13" t="s">
        <v>86</v>
      </c>
      <c r="AW163" s="13" t="s">
        <v>35</v>
      </c>
      <c r="AX163" s="13" t="s">
        <v>78</v>
      </c>
      <c r="AY163" s="241" t="s">
        <v>123</v>
      </c>
    </row>
    <row r="164" s="14" customFormat="1">
      <c r="A164" s="14"/>
      <c r="B164" s="242"/>
      <c r="C164" s="243"/>
      <c r="D164" s="227" t="s">
        <v>134</v>
      </c>
      <c r="E164" s="244" t="s">
        <v>1</v>
      </c>
      <c r="F164" s="245" t="s">
        <v>171</v>
      </c>
      <c r="G164" s="243"/>
      <c r="H164" s="246">
        <v>111.95999999999999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134</v>
      </c>
      <c r="AU164" s="252" t="s">
        <v>88</v>
      </c>
      <c r="AV164" s="14" t="s">
        <v>88</v>
      </c>
      <c r="AW164" s="14" t="s">
        <v>35</v>
      </c>
      <c r="AX164" s="14" t="s">
        <v>78</v>
      </c>
      <c r="AY164" s="252" t="s">
        <v>123</v>
      </c>
    </row>
    <row r="165" s="15" customFormat="1">
      <c r="A165" s="15"/>
      <c r="B165" s="253"/>
      <c r="C165" s="254"/>
      <c r="D165" s="227" t="s">
        <v>134</v>
      </c>
      <c r="E165" s="255" t="s">
        <v>1</v>
      </c>
      <c r="F165" s="256" t="s">
        <v>137</v>
      </c>
      <c r="G165" s="254"/>
      <c r="H165" s="257">
        <v>111.95999999999999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3" t="s">
        <v>134</v>
      </c>
      <c r="AU165" s="263" t="s">
        <v>88</v>
      </c>
      <c r="AV165" s="15" t="s">
        <v>130</v>
      </c>
      <c r="AW165" s="15" t="s">
        <v>35</v>
      </c>
      <c r="AX165" s="15" t="s">
        <v>86</v>
      </c>
      <c r="AY165" s="263" t="s">
        <v>123</v>
      </c>
    </row>
    <row r="166" s="12" customFormat="1" ht="22.8" customHeight="1">
      <c r="A166" s="12"/>
      <c r="B166" s="198"/>
      <c r="C166" s="199"/>
      <c r="D166" s="200" t="s">
        <v>77</v>
      </c>
      <c r="E166" s="212" t="s">
        <v>160</v>
      </c>
      <c r="F166" s="212" t="s">
        <v>172</v>
      </c>
      <c r="G166" s="199"/>
      <c r="H166" s="199"/>
      <c r="I166" s="202"/>
      <c r="J166" s="213">
        <f>BK166</f>
        <v>0</v>
      </c>
      <c r="K166" s="199"/>
      <c r="L166" s="204"/>
      <c r="M166" s="205"/>
      <c r="N166" s="206"/>
      <c r="O166" s="206"/>
      <c r="P166" s="207">
        <f>SUM(P167:P204)</f>
        <v>0</v>
      </c>
      <c r="Q166" s="206"/>
      <c r="R166" s="207">
        <f>SUM(R167:R204)</f>
        <v>145.7346</v>
      </c>
      <c r="S166" s="206"/>
      <c r="T166" s="208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9" t="s">
        <v>86</v>
      </c>
      <c r="AT166" s="210" t="s">
        <v>77</v>
      </c>
      <c r="AU166" s="210" t="s">
        <v>86</v>
      </c>
      <c r="AY166" s="209" t="s">
        <v>123</v>
      </c>
      <c r="BK166" s="211">
        <f>SUM(BK167:BK204)</f>
        <v>0</v>
      </c>
    </row>
    <row r="167" s="2" customFormat="1" ht="16.5" customHeight="1">
      <c r="A167" s="38"/>
      <c r="B167" s="39"/>
      <c r="C167" s="214" t="s">
        <v>173</v>
      </c>
      <c r="D167" s="214" t="s">
        <v>125</v>
      </c>
      <c r="E167" s="215" t="s">
        <v>174</v>
      </c>
      <c r="F167" s="216" t="s">
        <v>175</v>
      </c>
      <c r="G167" s="217" t="s">
        <v>128</v>
      </c>
      <c r="H167" s="218">
        <v>311</v>
      </c>
      <c r="I167" s="219"/>
      <c r="J167" s="220">
        <f>ROUND(I167*H167,2)</f>
        <v>0</v>
      </c>
      <c r="K167" s="216" t="s">
        <v>129</v>
      </c>
      <c r="L167" s="44"/>
      <c r="M167" s="221" t="s">
        <v>1</v>
      </c>
      <c r="N167" s="222" t="s">
        <v>43</v>
      </c>
      <c r="O167" s="91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5" t="s">
        <v>130</v>
      </c>
      <c r="AT167" s="225" t="s">
        <v>125</v>
      </c>
      <c r="AU167" s="225" t="s">
        <v>88</v>
      </c>
      <c r="AY167" s="17" t="s">
        <v>123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7" t="s">
        <v>86</v>
      </c>
      <c r="BK167" s="226">
        <f>ROUND(I167*H167,2)</f>
        <v>0</v>
      </c>
      <c r="BL167" s="17" t="s">
        <v>130</v>
      </c>
      <c r="BM167" s="225" t="s">
        <v>176</v>
      </c>
    </row>
    <row r="168" s="2" customFormat="1">
      <c r="A168" s="38"/>
      <c r="B168" s="39"/>
      <c r="C168" s="40"/>
      <c r="D168" s="227" t="s">
        <v>132</v>
      </c>
      <c r="E168" s="40"/>
      <c r="F168" s="228" t="s">
        <v>177</v>
      </c>
      <c r="G168" s="40"/>
      <c r="H168" s="40"/>
      <c r="I168" s="229"/>
      <c r="J168" s="40"/>
      <c r="K168" s="40"/>
      <c r="L168" s="44"/>
      <c r="M168" s="230"/>
      <c r="N168" s="231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132</v>
      </c>
      <c r="AU168" s="17" t="s">
        <v>88</v>
      </c>
    </row>
    <row r="169" s="13" customFormat="1">
      <c r="A169" s="13"/>
      <c r="B169" s="232"/>
      <c r="C169" s="233"/>
      <c r="D169" s="227" t="s">
        <v>134</v>
      </c>
      <c r="E169" s="234" t="s">
        <v>1</v>
      </c>
      <c r="F169" s="235" t="s">
        <v>135</v>
      </c>
      <c r="G169" s="233"/>
      <c r="H169" s="234" t="s">
        <v>1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1" t="s">
        <v>134</v>
      </c>
      <c r="AU169" s="241" t="s">
        <v>88</v>
      </c>
      <c r="AV169" s="13" t="s">
        <v>86</v>
      </c>
      <c r="AW169" s="13" t="s">
        <v>35</v>
      </c>
      <c r="AX169" s="13" t="s">
        <v>78</v>
      </c>
      <c r="AY169" s="241" t="s">
        <v>123</v>
      </c>
    </row>
    <row r="170" s="13" customFormat="1">
      <c r="A170" s="13"/>
      <c r="B170" s="232"/>
      <c r="C170" s="233"/>
      <c r="D170" s="227" t="s">
        <v>134</v>
      </c>
      <c r="E170" s="234" t="s">
        <v>1</v>
      </c>
      <c r="F170" s="235" t="s">
        <v>158</v>
      </c>
      <c r="G170" s="233"/>
      <c r="H170" s="234" t="s">
        <v>1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134</v>
      </c>
      <c r="AU170" s="241" t="s">
        <v>88</v>
      </c>
      <c r="AV170" s="13" t="s">
        <v>86</v>
      </c>
      <c r="AW170" s="13" t="s">
        <v>35</v>
      </c>
      <c r="AX170" s="13" t="s">
        <v>78</v>
      </c>
      <c r="AY170" s="241" t="s">
        <v>123</v>
      </c>
    </row>
    <row r="171" s="14" customFormat="1">
      <c r="A171" s="14"/>
      <c r="B171" s="242"/>
      <c r="C171" s="243"/>
      <c r="D171" s="227" t="s">
        <v>134</v>
      </c>
      <c r="E171" s="244" t="s">
        <v>1</v>
      </c>
      <c r="F171" s="245" t="s">
        <v>178</v>
      </c>
      <c r="G171" s="243"/>
      <c r="H171" s="246">
        <v>311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134</v>
      </c>
      <c r="AU171" s="252" t="s">
        <v>88</v>
      </c>
      <c r="AV171" s="14" t="s">
        <v>88</v>
      </c>
      <c r="AW171" s="14" t="s">
        <v>35</v>
      </c>
      <c r="AX171" s="14" t="s">
        <v>78</v>
      </c>
      <c r="AY171" s="252" t="s">
        <v>123</v>
      </c>
    </row>
    <row r="172" s="15" customFormat="1">
      <c r="A172" s="15"/>
      <c r="B172" s="253"/>
      <c r="C172" s="254"/>
      <c r="D172" s="227" t="s">
        <v>134</v>
      </c>
      <c r="E172" s="255" t="s">
        <v>1</v>
      </c>
      <c r="F172" s="256" t="s">
        <v>137</v>
      </c>
      <c r="G172" s="254"/>
      <c r="H172" s="257">
        <v>311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3" t="s">
        <v>134</v>
      </c>
      <c r="AU172" s="263" t="s">
        <v>88</v>
      </c>
      <c r="AV172" s="15" t="s">
        <v>130</v>
      </c>
      <c r="AW172" s="15" t="s">
        <v>35</v>
      </c>
      <c r="AX172" s="15" t="s">
        <v>86</v>
      </c>
      <c r="AY172" s="263" t="s">
        <v>123</v>
      </c>
    </row>
    <row r="173" s="2" customFormat="1" ht="16.5" customHeight="1">
      <c r="A173" s="38"/>
      <c r="B173" s="39"/>
      <c r="C173" s="214" t="s">
        <v>179</v>
      </c>
      <c r="D173" s="214" t="s">
        <v>125</v>
      </c>
      <c r="E173" s="215" t="s">
        <v>180</v>
      </c>
      <c r="F173" s="216" t="s">
        <v>181</v>
      </c>
      <c r="G173" s="217" t="s">
        <v>128</v>
      </c>
      <c r="H173" s="218">
        <v>1244</v>
      </c>
      <c r="I173" s="219"/>
      <c r="J173" s="220">
        <f>ROUND(I173*H173,2)</f>
        <v>0</v>
      </c>
      <c r="K173" s="216" t="s">
        <v>129</v>
      </c>
      <c r="L173" s="44"/>
      <c r="M173" s="221" t="s">
        <v>1</v>
      </c>
      <c r="N173" s="222" t="s">
        <v>43</v>
      </c>
      <c r="O173" s="91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5" t="s">
        <v>130</v>
      </c>
      <c r="AT173" s="225" t="s">
        <v>125</v>
      </c>
      <c r="AU173" s="225" t="s">
        <v>88</v>
      </c>
      <c r="AY173" s="17" t="s">
        <v>123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7" t="s">
        <v>86</v>
      </c>
      <c r="BK173" s="226">
        <f>ROUND(I173*H173,2)</f>
        <v>0</v>
      </c>
      <c r="BL173" s="17" t="s">
        <v>130</v>
      </c>
      <c r="BM173" s="225" t="s">
        <v>182</v>
      </c>
    </row>
    <row r="174" s="2" customFormat="1">
      <c r="A174" s="38"/>
      <c r="B174" s="39"/>
      <c r="C174" s="40"/>
      <c r="D174" s="227" t="s">
        <v>132</v>
      </c>
      <c r="E174" s="40"/>
      <c r="F174" s="228" t="s">
        <v>183</v>
      </c>
      <c r="G174" s="40"/>
      <c r="H174" s="40"/>
      <c r="I174" s="229"/>
      <c r="J174" s="40"/>
      <c r="K174" s="40"/>
      <c r="L174" s="44"/>
      <c r="M174" s="230"/>
      <c r="N174" s="231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132</v>
      </c>
      <c r="AU174" s="17" t="s">
        <v>88</v>
      </c>
    </row>
    <row r="175" s="13" customFormat="1">
      <c r="A175" s="13"/>
      <c r="B175" s="232"/>
      <c r="C175" s="233"/>
      <c r="D175" s="227" t="s">
        <v>134</v>
      </c>
      <c r="E175" s="234" t="s">
        <v>1</v>
      </c>
      <c r="F175" s="235" t="s">
        <v>184</v>
      </c>
      <c r="G175" s="233"/>
      <c r="H175" s="234" t="s">
        <v>1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134</v>
      </c>
      <c r="AU175" s="241" t="s">
        <v>88</v>
      </c>
      <c r="AV175" s="13" t="s">
        <v>86</v>
      </c>
      <c r="AW175" s="13" t="s">
        <v>35</v>
      </c>
      <c r="AX175" s="13" t="s">
        <v>78</v>
      </c>
      <c r="AY175" s="241" t="s">
        <v>123</v>
      </c>
    </row>
    <row r="176" s="13" customFormat="1">
      <c r="A176" s="13"/>
      <c r="B176" s="232"/>
      <c r="C176" s="233"/>
      <c r="D176" s="227" t="s">
        <v>134</v>
      </c>
      <c r="E176" s="234" t="s">
        <v>1</v>
      </c>
      <c r="F176" s="235" t="s">
        <v>142</v>
      </c>
      <c r="G176" s="233"/>
      <c r="H176" s="234" t="s">
        <v>1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134</v>
      </c>
      <c r="AU176" s="241" t="s">
        <v>88</v>
      </c>
      <c r="AV176" s="13" t="s">
        <v>86</v>
      </c>
      <c r="AW176" s="13" t="s">
        <v>35</v>
      </c>
      <c r="AX176" s="13" t="s">
        <v>78</v>
      </c>
      <c r="AY176" s="241" t="s">
        <v>123</v>
      </c>
    </row>
    <row r="177" s="14" customFormat="1">
      <c r="A177" s="14"/>
      <c r="B177" s="242"/>
      <c r="C177" s="243"/>
      <c r="D177" s="227" t="s">
        <v>134</v>
      </c>
      <c r="E177" s="244" t="s">
        <v>1</v>
      </c>
      <c r="F177" s="245" t="s">
        <v>143</v>
      </c>
      <c r="G177" s="243"/>
      <c r="H177" s="246">
        <v>933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134</v>
      </c>
      <c r="AU177" s="252" t="s">
        <v>88</v>
      </c>
      <c r="AV177" s="14" t="s">
        <v>88</v>
      </c>
      <c r="AW177" s="14" t="s">
        <v>35</v>
      </c>
      <c r="AX177" s="14" t="s">
        <v>78</v>
      </c>
      <c r="AY177" s="252" t="s">
        <v>123</v>
      </c>
    </row>
    <row r="178" s="13" customFormat="1">
      <c r="A178" s="13"/>
      <c r="B178" s="232"/>
      <c r="C178" s="233"/>
      <c r="D178" s="227" t="s">
        <v>134</v>
      </c>
      <c r="E178" s="234" t="s">
        <v>1</v>
      </c>
      <c r="F178" s="235" t="s">
        <v>158</v>
      </c>
      <c r="G178" s="233"/>
      <c r="H178" s="234" t="s">
        <v>1</v>
      </c>
      <c r="I178" s="236"/>
      <c r="J178" s="233"/>
      <c r="K178" s="233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134</v>
      </c>
      <c r="AU178" s="241" t="s">
        <v>88</v>
      </c>
      <c r="AV178" s="13" t="s">
        <v>86</v>
      </c>
      <c r="AW178" s="13" t="s">
        <v>35</v>
      </c>
      <c r="AX178" s="13" t="s">
        <v>78</v>
      </c>
      <c r="AY178" s="241" t="s">
        <v>123</v>
      </c>
    </row>
    <row r="179" s="14" customFormat="1">
      <c r="A179" s="14"/>
      <c r="B179" s="242"/>
      <c r="C179" s="243"/>
      <c r="D179" s="227" t="s">
        <v>134</v>
      </c>
      <c r="E179" s="244" t="s">
        <v>1</v>
      </c>
      <c r="F179" s="245" t="s">
        <v>145</v>
      </c>
      <c r="G179" s="243"/>
      <c r="H179" s="246">
        <v>311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2" t="s">
        <v>134</v>
      </c>
      <c r="AU179" s="252" t="s">
        <v>88</v>
      </c>
      <c r="AV179" s="14" t="s">
        <v>88</v>
      </c>
      <c r="AW179" s="14" t="s">
        <v>35</v>
      </c>
      <c r="AX179" s="14" t="s">
        <v>78</v>
      </c>
      <c r="AY179" s="252" t="s">
        <v>123</v>
      </c>
    </row>
    <row r="180" s="15" customFormat="1">
      <c r="A180" s="15"/>
      <c r="B180" s="253"/>
      <c r="C180" s="254"/>
      <c r="D180" s="227" t="s">
        <v>134</v>
      </c>
      <c r="E180" s="255" t="s">
        <v>1</v>
      </c>
      <c r="F180" s="256" t="s">
        <v>137</v>
      </c>
      <c r="G180" s="254"/>
      <c r="H180" s="257">
        <v>1244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3" t="s">
        <v>134</v>
      </c>
      <c r="AU180" s="263" t="s">
        <v>88</v>
      </c>
      <c r="AV180" s="15" t="s">
        <v>130</v>
      </c>
      <c r="AW180" s="15" t="s">
        <v>35</v>
      </c>
      <c r="AX180" s="15" t="s">
        <v>86</v>
      </c>
      <c r="AY180" s="263" t="s">
        <v>123</v>
      </c>
    </row>
    <row r="181" s="2" customFormat="1" ht="16.5" customHeight="1">
      <c r="A181" s="38"/>
      <c r="B181" s="39"/>
      <c r="C181" s="214" t="s">
        <v>185</v>
      </c>
      <c r="D181" s="214" t="s">
        <v>125</v>
      </c>
      <c r="E181" s="215" t="s">
        <v>186</v>
      </c>
      <c r="F181" s="216" t="s">
        <v>187</v>
      </c>
      <c r="G181" s="217" t="s">
        <v>128</v>
      </c>
      <c r="H181" s="218">
        <v>311</v>
      </c>
      <c r="I181" s="219"/>
      <c r="J181" s="220">
        <f>ROUND(I181*H181,2)</f>
        <v>0</v>
      </c>
      <c r="K181" s="216" t="s">
        <v>129</v>
      </c>
      <c r="L181" s="44"/>
      <c r="M181" s="221" t="s">
        <v>1</v>
      </c>
      <c r="N181" s="222" t="s">
        <v>43</v>
      </c>
      <c r="O181" s="91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5" t="s">
        <v>130</v>
      </c>
      <c r="AT181" s="225" t="s">
        <v>125</v>
      </c>
      <c r="AU181" s="225" t="s">
        <v>88</v>
      </c>
      <c r="AY181" s="17" t="s">
        <v>123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7" t="s">
        <v>86</v>
      </c>
      <c r="BK181" s="226">
        <f>ROUND(I181*H181,2)</f>
        <v>0</v>
      </c>
      <c r="BL181" s="17" t="s">
        <v>130</v>
      </c>
      <c r="BM181" s="225" t="s">
        <v>188</v>
      </c>
    </row>
    <row r="182" s="2" customFormat="1">
      <c r="A182" s="38"/>
      <c r="B182" s="39"/>
      <c r="C182" s="40"/>
      <c r="D182" s="227" t="s">
        <v>132</v>
      </c>
      <c r="E182" s="40"/>
      <c r="F182" s="228" t="s">
        <v>189</v>
      </c>
      <c r="G182" s="40"/>
      <c r="H182" s="40"/>
      <c r="I182" s="229"/>
      <c r="J182" s="40"/>
      <c r="K182" s="40"/>
      <c r="L182" s="44"/>
      <c r="M182" s="230"/>
      <c r="N182" s="231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132</v>
      </c>
      <c r="AU182" s="17" t="s">
        <v>88</v>
      </c>
    </row>
    <row r="183" s="13" customFormat="1">
      <c r="A183" s="13"/>
      <c r="B183" s="232"/>
      <c r="C183" s="233"/>
      <c r="D183" s="227" t="s">
        <v>134</v>
      </c>
      <c r="E183" s="234" t="s">
        <v>1</v>
      </c>
      <c r="F183" s="235" t="s">
        <v>135</v>
      </c>
      <c r="G183" s="233"/>
      <c r="H183" s="234" t="s">
        <v>1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134</v>
      </c>
      <c r="AU183" s="241" t="s">
        <v>88</v>
      </c>
      <c r="AV183" s="13" t="s">
        <v>86</v>
      </c>
      <c r="AW183" s="13" t="s">
        <v>35</v>
      </c>
      <c r="AX183" s="13" t="s">
        <v>78</v>
      </c>
      <c r="AY183" s="241" t="s">
        <v>123</v>
      </c>
    </row>
    <row r="184" s="13" customFormat="1">
      <c r="A184" s="13"/>
      <c r="B184" s="232"/>
      <c r="C184" s="233"/>
      <c r="D184" s="227" t="s">
        <v>134</v>
      </c>
      <c r="E184" s="234" t="s">
        <v>1</v>
      </c>
      <c r="F184" s="235" t="s">
        <v>158</v>
      </c>
      <c r="G184" s="233"/>
      <c r="H184" s="234" t="s">
        <v>1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134</v>
      </c>
      <c r="AU184" s="241" t="s">
        <v>88</v>
      </c>
      <c r="AV184" s="13" t="s">
        <v>86</v>
      </c>
      <c r="AW184" s="13" t="s">
        <v>35</v>
      </c>
      <c r="AX184" s="13" t="s">
        <v>78</v>
      </c>
      <c r="AY184" s="241" t="s">
        <v>123</v>
      </c>
    </row>
    <row r="185" s="14" customFormat="1">
      <c r="A185" s="14"/>
      <c r="B185" s="242"/>
      <c r="C185" s="243"/>
      <c r="D185" s="227" t="s">
        <v>134</v>
      </c>
      <c r="E185" s="244" t="s">
        <v>1</v>
      </c>
      <c r="F185" s="245" t="s">
        <v>145</v>
      </c>
      <c r="G185" s="243"/>
      <c r="H185" s="246">
        <v>311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2" t="s">
        <v>134</v>
      </c>
      <c r="AU185" s="252" t="s">
        <v>88</v>
      </c>
      <c r="AV185" s="14" t="s">
        <v>88</v>
      </c>
      <c r="AW185" s="14" t="s">
        <v>35</v>
      </c>
      <c r="AX185" s="14" t="s">
        <v>78</v>
      </c>
      <c r="AY185" s="252" t="s">
        <v>123</v>
      </c>
    </row>
    <row r="186" s="15" customFormat="1">
      <c r="A186" s="15"/>
      <c r="B186" s="253"/>
      <c r="C186" s="254"/>
      <c r="D186" s="227" t="s">
        <v>134</v>
      </c>
      <c r="E186" s="255" t="s">
        <v>1</v>
      </c>
      <c r="F186" s="256" t="s">
        <v>137</v>
      </c>
      <c r="G186" s="254"/>
      <c r="H186" s="257">
        <v>311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3" t="s">
        <v>134</v>
      </c>
      <c r="AU186" s="263" t="s">
        <v>88</v>
      </c>
      <c r="AV186" s="15" t="s">
        <v>130</v>
      </c>
      <c r="AW186" s="15" t="s">
        <v>35</v>
      </c>
      <c r="AX186" s="15" t="s">
        <v>86</v>
      </c>
      <c r="AY186" s="263" t="s">
        <v>123</v>
      </c>
    </row>
    <row r="187" s="2" customFormat="1" ht="16.5" customHeight="1">
      <c r="A187" s="38"/>
      <c r="B187" s="39"/>
      <c r="C187" s="214" t="s">
        <v>190</v>
      </c>
      <c r="D187" s="214" t="s">
        <v>125</v>
      </c>
      <c r="E187" s="215" t="s">
        <v>191</v>
      </c>
      <c r="F187" s="216" t="s">
        <v>192</v>
      </c>
      <c r="G187" s="217" t="s">
        <v>128</v>
      </c>
      <c r="H187" s="218">
        <v>933</v>
      </c>
      <c r="I187" s="219"/>
      <c r="J187" s="220">
        <f>ROUND(I187*H187,2)</f>
        <v>0</v>
      </c>
      <c r="K187" s="216" t="s">
        <v>129</v>
      </c>
      <c r="L187" s="44"/>
      <c r="M187" s="221" t="s">
        <v>1</v>
      </c>
      <c r="N187" s="222" t="s">
        <v>43</v>
      </c>
      <c r="O187" s="91"/>
      <c r="P187" s="223">
        <f>O187*H187</f>
        <v>0</v>
      </c>
      <c r="Q187" s="223">
        <v>0.15620000000000001</v>
      </c>
      <c r="R187" s="223">
        <f>Q187*H187</f>
        <v>145.7346</v>
      </c>
      <c r="S187" s="223">
        <v>0</v>
      </c>
      <c r="T187" s="22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5" t="s">
        <v>130</v>
      </c>
      <c r="AT187" s="225" t="s">
        <v>125</v>
      </c>
      <c r="AU187" s="225" t="s">
        <v>88</v>
      </c>
      <c r="AY187" s="17" t="s">
        <v>123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7" t="s">
        <v>86</v>
      </c>
      <c r="BK187" s="226">
        <f>ROUND(I187*H187,2)</f>
        <v>0</v>
      </c>
      <c r="BL187" s="17" t="s">
        <v>130</v>
      </c>
      <c r="BM187" s="225" t="s">
        <v>193</v>
      </c>
    </row>
    <row r="188" s="2" customFormat="1">
      <c r="A188" s="38"/>
      <c r="B188" s="39"/>
      <c r="C188" s="40"/>
      <c r="D188" s="227" t="s">
        <v>132</v>
      </c>
      <c r="E188" s="40"/>
      <c r="F188" s="228" t="s">
        <v>194</v>
      </c>
      <c r="G188" s="40"/>
      <c r="H188" s="40"/>
      <c r="I188" s="229"/>
      <c r="J188" s="40"/>
      <c r="K188" s="40"/>
      <c r="L188" s="44"/>
      <c r="M188" s="230"/>
      <c r="N188" s="231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132</v>
      </c>
      <c r="AU188" s="17" t="s">
        <v>88</v>
      </c>
    </row>
    <row r="189" s="13" customFormat="1">
      <c r="A189" s="13"/>
      <c r="B189" s="232"/>
      <c r="C189" s="233"/>
      <c r="D189" s="227" t="s">
        <v>134</v>
      </c>
      <c r="E189" s="234" t="s">
        <v>1</v>
      </c>
      <c r="F189" s="235" t="s">
        <v>184</v>
      </c>
      <c r="G189" s="233"/>
      <c r="H189" s="234" t="s">
        <v>1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134</v>
      </c>
      <c r="AU189" s="241" t="s">
        <v>88</v>
      </c>
      <c r="AV189" s="13" t="s">
        <v>86</v>
      </c>
      <c r="AW189" s="13" t="s">
        <v>35</v>
      </c>
      <c r="AX189" s="13" t="s">
        <v>78</v>
      </c>
      <c r="AY189" s="241" t="s">
        <v>123</v>
      </c>
    </row>
    <row r="190" s="13" customFormat="1">
      <c r="A190" s="13"/>
      <c r="B190" s="232"/>
      <c r="C190" s="233"/>
      <c r="D190" s="227" t="s">
        <v>134</v>
      </c>
      <c r="E190" s="234" t="s">
        <v>1</v>
      </c>
      <c r="F190" s="235" t="s">
        <v>195</v>
      </c>
      <c r="G190" s="233"/>
      <c r="H190" s="234" t="s">
        <v>1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134</v>
      </c>
      <c r="AU190" s="241" t="s">
        <v>88</v>
      </c>
      <c r="AV190" s="13" t="s">
        <v>86</v>
      </c>
      <c r="AW190" s="13" t="s">
        <v>35</v>
      </c>
      <c r="AX190" s="13" t="s">
        <v>78</v>
      </c>
      <c r="AY190" s="241" t="s">
        <v>123</v>
      </c>
    </row>
    <row r="191" s="14" customFormat="1">
      <c r="A191" s="14"/>
      <c r="B191" s="242"/>
      <c r="C191" s="243"/>
      <c r="D191" s="227" t="s">
        <v>134</v>
      </c>
      <c r="E191" s="244" t="s">
        <v>1</v>
      </c>
      <c r="F191" s="245" t="s">
        <v>143</v>
      </c>
      <c r="G191" s="243"/>
      <c r="H191" s="246">
        <v>933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2" t="s">
        <v>134</v>
      </c>
      <c r="AU191" s="252" t="s">
        <v>88</v>
      </c>
      <c r="AV191" s="14" t="s">
        <v>88</v>
      </c>
      <c r="AW191" s="14" t="s">
        <v>35</v>
      </c>
      <c r="AX191" s="14" t="s">
        <v>78</v>
      </c>
      <c r="AY191" s="252" t="s">
        <v>123</v>
      </c>
    </row>
    <row r="192" s="15" customFormat="1">
      <c r="A192" s="15"/>
      <c r="B192" s="253"/>
      <c r="C192" s="254"/>
      <c r="D192" s="227" t="s">
        <v>134</v>
      </c>
      <c r="E192" s="255" t="s">
        <v>1</v>
      </c>
      <c r="F192" s="256" t="s">
        <v>137</v>
      </c>
      <c r="G192" s="254"/>
      <c r="H192" s="257">
        <v>933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3" t="s">
        <v>134</v>
      </c>
      <c r="AU192" s="263" t="s">
        <v>88</v>
      </c>
      <c r="AV192" s="15" t="s">
        <v>130</v>
      </c>
      <c r="AW192" s="15" t="s">
        <v>35</v>
      </c>
      <c r="AX192" s="15" t="s">
        <v>86</v>
      </c>
      <c r="AY192" s="263" t="s">
        <v>123</v>
      </c>
    </row>
    <row r="193" s="2" customFormat="1" ht="16.5" customHeight="1">
      <c r="A193" s="38"/>
      <c r="B193" s="39"/>
      <c r="C193" s="214" t="s">
        <v>196</v>
      </c>
      <c r="D193" s="214" t="s">
        <v>125</v>
      </c>
      <c r="E193" s="215" t="s">
        <v>197</v>
      </c>
      <c r="F193" s="216" t="s">
        <v>198</v>
      </c>
      <c r="G193" s="217" t="s">
        <v>128</v>
      </c>
      <c r="H193" s="218">
        <v>4354</v>
      </c>
      <c r="I193" s="219"/>
      <c r="J193" s="220">
        <f>ROUND(I193*H193,2)</f>
        <v>0</v>
      </c>
      <c r="K193" s="216" t="s">
        <v>129</v>
      </c>
      <c r="L193" s="44"/>
      <c r="M193" s="221" t="s">
        <v>1</v>
      </c>
      <c r="N193" s="222" t="s">
        <v>43</v>
      </c>
      <c r="O193" s="91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130</v>
      </c>
      <c r="AT193" s="225" t="s">
        <v>125</v>
      </c>
      <c r="AU193" s="225" t="s">
        <v>88</v>
      </c>
      <c r="AY193" s="17" t="s">
        <v>123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86</v>
      </c>
      <c r="BK193" s="226">
        <f>ROUND(I193*H193,2)</f>
        <v>0</v>
      </c>
      <c r="BL193" s="17" t="s">
        <v>130</v>
      </c>
      <c r="BM193" s="225" t="s">
        <v>199</v>
      </c>
    </row>
    <row r="194" s="2" customFormat="1">
      <c r="A194" s="38"/>
      <c r="B194" s="39"/>
      <c r="C194" s="40"/>
      <c r="D194" s="227" t="s">
        <v>132</v>
      </c>
      <c r="E194" s="40"/>
      <c r="F194" s="228" t="s">
        <v>200</v>
      </c>
      <c r="G194" s="40"/>
      <c r="H194" s="40"/>
      <c r="I194" s="229"/>
      <c r="J194" s="40"/>
      <c r="K194" s="40"/>
      <c r="L194" s="44"/>
      <c r="M194" s="230"/>
      <c r="N194" s="231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132</v>
      </c>
      <c r="AU194" s="17" t="s">
        <v>88</v>
      </c>
    </row>
    <row r="195" s="13" customFormat="1">
      <c r="A195" s="13"/>
      <c r="B195" s="232"/>
      <c r="C195" s="233"/>
      <c r="D195" s="227" t="s">
        <v>134</v>
      </c>
      <c r="E195" s="234" t="s">
        <v>1</v>
      </c>
      <c r="F195" s="235" t="s">
        <v>184</v>
      </c>
      <c r="G195" s="233"/>
      <c r="H195" s="234" t="s">
        <v>1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1" t="s">
        <v>134</v>
      </c>
      <c r="AU195" s="241" t="s">
        <v>88</v>
      </c>
      <c r="AV195" s="13" t="s">
        <v>86</v>
      </c>
      <c r="AW195" s="13" t="s">
        <v>35</v>
      </c>
      <c r="AX195" s="13" t="s">
        <v>78</v>
      </c>
      <c r="AY195" s="241" t="s">
        <v>123</v>
      </c>
    </row>
    <row r="196" s="14" customFormat="1">
      <c r="A196" s="14"/>
      <c r="B196" s="242"/>
      <c r="C196" s="243"/>
      <c r="D196" s="227" t="s">
        <v>134</v>
      </c>
      <c r="E196" s="244" t="s">
        <v>1</v>
      </c>
      <c r="F196" s="245" t="s">
        <v>201</v>
      </c>
      <c r="G196" s="243"/>
      <c r="H196" s="246">
        <v>3110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134</v>
      </c>
      <c r="AU196" s="252" t="s">
        <v>88</v>
      </c>
      <c r="AV196" s="14" t="s">
        <v>88</v>
      </c>
      <c r="AW196" s="14" t="s">
        <v>35</v>
      </c>
      <c r="AX196" s="14" t="s">
        <v>78</v>
      </c>
      <c r="AY196" s="252" t="s">
        <v>123</v>
      </c>
    </row>
    <row r="197" s="14" customFormat="1">
      <c r="A197" s="14"/>
      <c r="B197" s="242"/>
      <c r="C197" s="243"/>
      <c r="D197" s="227" t="s">
        <v>134</v>
      </c>
      <c r="E197" s="244" t="s">
        <v>1</v>
      </c>
      <c r="F197" s="245" t="s">
        <v>202</v>
      </c>
      <c r="G197" s="243"/>
      <c r="H197" s="246">
        <v>933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134</v>
      </c>
      <c r="AU197" s="252" t="s">
        <v>88</v>
      </c>
      <c r="AV197" s="14" t="s">
        <v>88</v>
      </c>
      <c r="AW197" s="14" t="s">
        <v>35</v>
      </c>
      <c r="AX197" s="14" t="s">
        <v>78</v>
      </c>
      <c r="AY197" s="252" t="s">
        <v>123</v>
      </c>
    </row>
    <row r="198" s="14" customFormat="1">
      <c r="A198" s="14"/>
      <c r="B198" s="242"/>
      <c r="C198" s="243"/>
      <c r="D198" s="227" t="s">
        <v>134</v>
      </c>
      <c r="E198" s="244" t="s">
        <v>1</v>
      </c>
      <c r="F198" s="245" t="s">
        <v>203</v>
      </c>
      <c r="G198" s="243"/>
      <c r="H198" s="246">
        <v>311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2" t="s">
        <v>134</v>
      </c>
      <c r="AU198" s="252" t="s">
        <v>88</v>
      </c>
      <c r="AV198" s="14" t="s">
        <v>88</v>
      </c>
      <c r="AW198" s="14" t="s">
        <v>35</v>
      </c>
      <c r="AX198" s="14" t="s">
        <v>78</v>
      </c>
      <c r="AY198" s="252" t="s">
        <v>123</v>
      </c>
    </row>
    <row r="199" s="15" customFormat="1">
      <c r="A199" s="15"/>
      <c r="B199" s="253"/>
      <c r="C199" s="254"/>
      <c r="D199" s="227" t="s">
        <v>134</v>
      </c>
      <c r="E199" s="255" t="s">
        <v>1</v>
      </c>
      <c r="F199" s="256" t="s">
        <v>137</v>
      </c>
      <c r="G199" s="254"/>
      <c r="H199" s="257">
        <v>4354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3" t="s">
        <v>134</v>
      </c>
      <c r="AU199" s="263" t="s">
        <v>88</v>
      </c>
      <c r="AV199" s="15" t="s">
        <v>130</v>
      </c>
      <c r="AW199" s="15" t="s">
        <v>35</v>
      </c>
      <c r="AX199" s="15" t="s">
        <v>86</v>
      </c>
      <c r="AY199" s="263" t="s">
        <v>123</v>
      </c>
    </row>
    <row r="200" s="2" customFormat="1" ht="21.75" customHeight="1">
      <c r="A200" s="38"/>
      <c r="B200" s="39"/>
      <c r="C200" s="214" t="s">
        <v>8</v>
      </c>
      <c r="D200" s="214" t="s">
        <v>125</v>
      </c>
      <c r="E200" s="215" t="s">
        <v>204</v>
      </c>
      <c r="F200" s="216" t="s">
        <v>205</v>
      </c>
      <c r="G200" s="217" t="s">
        <v>128</v>
      </c>
      <c r="H200" s="218">
        <v>3110</v>
      </c>
      <c r="I200" s="219"/>
      <c r="J200" s="220">
        <f>ROUND(I200*H200,2)</f>
        <v>0</v>
      </c>
      <c r="K200" s="216" t="s">
        <v>129</v>
      </c>
      <c r="L200" s="44"/>
      <c r="M200" s="221" t="s">
        <v>1</v>
      </c>
      <c r="N200" s="222" t="s">
        <v>43</v>
      </c>
      <c r="O200" s="91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130</v>
      </c>
      <c r="AT200" s="225" t="s">
        <v>125</v>
      </c>
      <c r="AU200" s="225" t="s">
        <v>88</v>
      </c>
      <c r="AY200" s="17" t="s">
        <v>123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86</v>
      </c>
      <c r="BK200" s="226">
        <f>ROUND(I200*H200,2)</f>
        <v>0</v>
      </c>
      <c r="BL200" s="17" t="s">
        <v>130</v>
      </c>
      <c r="BM200" s="225" t="s">
        <v>206</v>
      </c>
    </row>
    <row r="201" s="2" customFormat="1">
      <c r="A201" s="38"/>
      <c r="B201" s="39"/>
      <c r="C201" s="40"/>
      <c r="D201" s="227" t="s">
        <v>132</v>
      </c>
      <c r="E201" s="40"/>
      <c r="F201" s="228" t="s">
        <v>207</v>
      </c>
      <c r="G201" s="40"/>
      <c r="H201" s="40"/>
      <c r="I201" s="229"/>
      <c r="J201" s="40"/>
      <c r="K201" s="40"/>
      <c r="L201" s="44"/>
      <c r="M201" s="230"/>
      <c r="N201" s="231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132</v>
      </c>
      <c r="AU201" s="17" t="s">
        <v>88</v>
      </c>
    </row>
    <row r="202" s="13" customFormat="1">
      <c r="A202" s="13"/>
      <c r="B202" s="232"/>
      <c r="C202" s="233"/>
      <c r="D202" s="227" t="s">
        <v>134</v>
      </c>
      <c r="E202" s="234" t="s">
        <v>1</v>
      </c>
      <c r="F202" s="235" t="s">
        <v>184</v>
      </c>
      <c r="G202" s="233"/>
      <c r="H202" s="234" t="s">
        <v>1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134</v>
      </c>
      <c r="AU202" s="241" t="s">
        <v>88</v>
      </c>
      <c r="AV202" s="13" t="s">
        <v>86</v>
      </c>
      <c r="AW202" s="13" t="s">
        <v>35</v>
      </c>
      <c r="AX202" s="13" t="s">
        <v>78</v>
      </c>
      <c r="AY202" s="241" t="s">
        <v>123</v>
      </c>
    </row>
    <row r="203" s="14" customFormat="1">
      <c r="A203" s="14"/>
      <c r="B203" s="242"/>
      <c r="C203" s="243"/>
      <c r="D203" s="227" t="s">
        <v>134</v>
      </c>
      <c r="E203" s="244" t="s">
        <v>1</v>
      </c>
      <c r="F203" s="245" t="s">
        <v>136</v>
      </c>
      <c r="G203" s="243"/>
      <c r="H203" s="246">
        <v>3110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2" t="s">
        <v>134</v>
      </c>
      <c r="AU203" s="252" t="s">
        <v>88</v>
      </c>
      <c r="AV203" s="14" t="s">
        <v>88</v>
      </c>
      <c r="AW203" s="14" t="s">
        <v>35</v>
      </c>
      <c r="AX203" s="14" t="s">
        <v>78</v>
      </c>
      <c r="AY203" s="252" t="s">
        <v>123</v>
      </c>
    </row>
    <row r="204" s="15" customFormat="1">
      <c r="A204" s="15"/>
      <c r="B204" s="253"/>
      <c r="C204" s="254"/>
      <c r="D204" s="227" t="s">
        <v>134</v>
      </c>
      <c r="E204" s="255" t="s">
        <v>1</v>
      </c>
      <c r="F204" s="256" t="s">
        <v>137</v>
      </c>
      <c r="G204" s="254"/>
      <c r="H204" s="257">
        <v>3110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3" t="s">
        <v>134</v>
      </c>
      <c r="AU204" s="263" t="s">
        <v>88</v>
      </c>
      <c r="AV204" s="15" t="s">
        <v>130</v>
      </c>
      <c r="AW204" s="15" t="s">
        <v>35</v>
      </c>
      <c r="AX204" s="15" t="s">
        <v>86</v>
      </c>
      <c r="AY204" s="263" t="s">
        <v>123</v>
      </c>
    </row>
    <row r="205" s="12" customFormat="1" ht="22.8" customHeight="1">
      <c r="A205" s="12"/>
      <c r="B205" s="198"/>
      <c r="C205" s="199"/>
      <c r="D205" s="200" t="s">
        <v>77</v>
      </c>
      <c r="E205" s="212" t="s">
        <v>185</v>
      </c>
      <c r="F205" s="212" t="s">
        <v>208</v>
      </c>
      <c r="G205" s="199"/>
      <c r="H205" s="199"/>
      <c r="I205" s="202"/>
      <c r="J205" s="213">
        <f>BK205</f>
        <v>0</v>
      </c>
      <c r="K205" s="199"/>
      <c r="L205" s="204"/>
      <c r="M205" s="205"/>
      <c r="N205" s="206"/>
      <c r="O205" s="206"/>
      <c r="P205" s="207">
        <f>SUM(P206:P215)</f>
        <v>0</v>
      </c>
      <c r="Q205" s="206"/>
      <c r="R205" s="207">
        <f>SUM(R206:R215)</f>
        <v>8.5220399999999987</v>
      </c>
      <c r="S205" s="206"/>
      <c r="T205" s="208">
        <f>SUM(T206:T215)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9" t="s">
        <v>86</v>
      </c>
      <c r="AT205" s="210" t="s">
        <v>77</v>
      </c>
      <c r="AU205" s="210" t="s">
        <v>86</v>
      </c>
      <c r="AY205" s="209" t="s">
        <v>123</v>
      </c>
      <c r="BK205" s="211">
        <f>SUM(BK206:BK215)</f>
        <v>0</v>
      </c>
    </row>
    <row r="206" s="2" customFormat="1" ht="16.5" customHeight="1">
      <c r="A206" s="38"/>
      <c r="B206" s="39"/>
      <c r="C206" s="214" t="s">
        <v>209</v>
      </c>
      <c r="D206" s="214" t="s">
        <v>125</v>
      </c>
      <c r="E206" s="215" t="s">
        <v>210</v>
      </c>
      <c r="F206" s="216" t="s">
        <v>211</v>
      </c>
      <c r="G206" s="217" t="s">
        <v>212</v>
      </c>
      <c r="H206" s="218">
        <v>5</v>
      </c>
      <c r="I206" s="219"/>
      <c r="J206" s="220">
        <f>ROUND(I206*H206,2)</f>
        <v>0</v>
      </c>
      <c r="K206" s="216" t="s">
        <v>213</v>
      </c>
      <c r="L206" s="44"/>
      <c r="M206" s="221" t="s">
        <v>1</v>
      </c>
      <c r="N206" s="222" t="s">
        <v>43</v>
      </c>
      <c r="O206" s="91"/>
      <c r="P206" s="223">
        <f>O206*H206</f>
        <v>0</v>
      </c>
      <c r="Q206" s="223">
        <v>0.42368</v>
      </c>
      <c r="R206" s="223">
        <f>Q206*H206</f>
        <v>2.1183999999999998</v>
      </c>
      <c r="S206" s="223">
        <v>0</v>
      </c>
      <c r="T206" s="22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5" t="s">
        <v>130</v>
      </c>
      <c r="AT206" s="225" t="s">
        <v>125</v>
      </c>
      <c r="AU206" s="225" t="s">
        <v>88</v>
      </c>
      <c r="AY206" s="17" t="s">
        <v>123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7" t="s">
        <v>86</v>
      </c>
      <c r="BK206" s="226">
        <f>ROUND(I206*H206,2)</f>
        <v>0</v>
      </c>
      <c r="BL206" s="17" t="s">
        <v>130</v>
      </c>
      <c r="BM206" s="225" t="s">
        <v>214</v>
      </c>
    </row>
    <row r="207" s="2" customFormat="1">
      <c r="A207" s="38"/>
      <c r="B207" s="39"/>
      <c r="C207" s="40"/>
      <c r="D207" s="227" t="s">
        <v>132</v>
      </c>
      <c r="E207" s="40"/>
      <c r="F207" s="228" t="s">
        <v>211</v>
      </c>
      <c r="G207" s="40"/>
      <c r="H207" s="40"/>
      <c r="I207" s="229"/>
      <c r="J207" s="40"/>
      <c r="K207" s="40"/>
      <c r="L207" s="44"/>
      <c r="M207" s="230"/>
      <c r="N207" s="231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132</v>
      </c>
      <c r="AU207" s="17" t="s">
        <v>88</v>
      </c>
    </row>
    <row r="208" s="14" customFormat="1">
      <c r="A208" s="14"/>
      <c r="B208" s="242"/>
      <c r="C208" s="243"/>
      <c r="D208" s="227" t="s">
        <v>134</v>
      </c>
      <c r="E208" s="244" t="s">
        <v>1</v>
      </c>
      <c r="F208" s="245" t="s">
        <v>160</v>
      </c>
      <c r="G208" s="243"/>
      <c r="H208" s="246">
        <v>5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2" t="s">
        <v>134</v>
      </c>
      <c r="AU208" s="252" t="s">
        <v>88</v>
      </c>
      <c r="AV208" s="14" t="s">
        <v>88</v>
      </c>
      <c r="AW208" s="14" t="s">
        <v>35</v>
      </c>
      <c r="AX208" s="14" t="s">
        <v>86</v>
      </c>
      <c r="AY208" s="252" t="s">
        <v>123</v>
      </c>
    </row>
    <row r="209" s="2" customFormat="1" ht="16.5" customHeight="1">
      <c r="A209" s="38"/>
      <c r="B209" s="39"/>
      <c r="C209" s="214" t="s">
        <v>215</v>
      </c>
      <c r="D209" s="214" t="s">
        <v>125</v>
      </c>
      <c r="E209" s="215" t="s">
        <v>216</v>
      </c>
      <c r="F209" s="216" t="s">
        <v>217</v>
      </c>
      <c r="G209" s="217" t="s">
        <v>212</v>
      </c>
      <c r="H209" s="218">
        <v>13</v>
      </c>
      <c r="I209" s="219"/>
      <c r="J209" s="220">
        <f>ROUND(I209*H209,2)</f>
        <v>0</v>
      </c>
      <c r="K209" s="216" t="s">
        <v>213</v>
      </c>
      <c r="L209" s="44"/>
      <c r="M209" s="221" t="s">
        <v>1</v>
      </c>
      <c r="N209" s="222" t="s">
        <v>43</v>
      </c>
      <c r="O209" s="91"/>
      <c r="P209" s="223">
        <f>O209*H209</f>
        <v>0</v>
      </c>
      <c r="Q209" s="223">
        <v>0.42080000000000001</v>
      </c>
      <c r="R209" s="223">
        <f>Q209*H209</f>
        <v>5.4703999999999997</v>
      </c>
      <c r="S209" s="223">
        <v>0</v>
      </c>
      <c r="T209" s="22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5" t="s">
        <v>130</v>
      </c>
      <c r="AT209" s="225" t="s">
        <v>125</v>
      </c>
      <c r="AU209" s="225" t="s">
        <v>88</v>
      </c>
      <c r="AY209" s="17" t="s">
        <v>123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7" t="s">
        <v>86</v>
      </c>
      <c r="BK209" s="226">
        <f>ROUND(I209*H209,2)</f>
        <v>0</v>
      </c>
      <c r="BL209" s="17" t="s">
        <v>130</v>
      </c>
      <c r="BM209" s="225" t="s">
        <v>218</v>
      </c>
    </row>
    <row r="210" s="2" customFormat="1">
      <c r="A210" s="38"/>
      <c r="B210" s="39"/>
      <c r="C210" s="40"/>
      <c r="D210" s="227" t="s">
        <v>132</v>
      </c>
      <c r="E210" s="40"/>
      <c r="F210" s="228" t="s">
        <v>217</v>
      </c>
      <c r="G210" s="40"/>
      <c r="H210" s="40"/>
      <c r="I210" s="229"/>
      <c r="J210" s="40"/>
      <c r="K210" s="40"/>
      <c r="L210" s="44"/>
      <c r="M210" s="230"/>
      <c r="N210" s="231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132</v>
      </c>
      <c r="AU210" s="17" t="s">
        <v>88</v>
      </c>
    </row>
    <row r="211" s="14" customFormat="1">
      <c r="A211" s="14"/>
      <c r="B211" s="242"/>
      <c r="C211" s="243"/>
      <c r="D211" s="227" t="s">
        <v>134</v>
      </c>
      <c r="E211" s="244" t="s">
        <v>1</v>
      </c>
      <c r="F211" s="245" t="s">
        <v>219</v>
      </c>
      <c r="G211" s="243"/>
      <c r="H211" s="246">
        <v>13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134</v>
      </c>
      <c r="AU211" s="252" t="s">
        <v>88</v>
      </c>
      <c r="AV211" s="14" t="s">
        <v>88</v>
      </c>
      <c r="AW211" s="14" t="s">
        <v>35</v>
      </c>
      <c r="AX211" s="14" t="s">
        <v>86</v>
      </c>
      <c r="AY211" s="252" t="s">
        <v>123</v>
      </c>
    </row>
    <row r="212" s="2" customFormat="1" ht="21.75" customHeight="1">
      <c r="A212" s="38"/>
      <c r="B212" s="39"/>
      <c r="C212" s="214" t="s">
        <v>219</v>
      </c>
      <c r="D212" s="214" t="s">
        <v>125</v>
      </c>
      <c r="E212" s="215" t="s">
        <v>220</v>
      </c>
      <c r="F212" s="216" t="s">
        <v>221</v>
      </c>
      <c r="G212" s="217" t="s">
        <v>212</v>
      </c>
      <c r="H212" s="218">
        <v>3</v>
      </c>
      <c r="I212" s="219"/>
      <c r="J212" s="220">
        <f>ROUND(I212*H212,2)</f>
        <v>0</v>
      </c>
      <c r="K212" s="216" t="s">
        <v>213</v>
      </c>
      <c r="L212" s="44"/>
      <c r="M212" s="221" t="s">
        <v>1</v>
      </c>
      <c r="N212" s="222" t="s">
        <v>43</v>
      </c>
      <c r="O212" s="91"/>
      <c r="P212" s="223">
        <f>O212*H212</f>
        <v>0</v>
      </c>
      <c r="Q212" s="223">
        <v>0.31108000000000002</v>
      </c>
      <c r="R212" s="223">
        <f>Q212*H212</f>
        <v>0.93324000000000007</v>
      </c>
      <c r="S212" s="223">
        <v>0</v>
      </c>
      <c r="T212" s="22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5" t="s">
        <v>130</v>
      </c>
      <c r="AT212" s="225" t="s">
        <v>125</v>
      </c>
      <c r="AU212" s="225" t="s">
        <v>88</v>
      </c>
      <c r="AY212" s="17" t="s">
        <v>123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7" t="s">
        <v>86</v>
      </c>
      <c r="BK212" s="226">
        <f>ROUND(I212*H212,2)</f>
        <v>0</v>
      </c>
      <c r="BL212" s="17" t="s">
        <v>130</v>
      </c>
      <c r="BM212" s="225" t="s">
        <v>222</v>
      </c>
    </row>
    <row r="213" s="2" customFormat="1">
      <c r="A213" s="38"/>
      <c r="B213" s="39"/>
      <c r="C213" s="40"/>
      <c r="D213" s="227" t="s">
        <v>132</v>
      </c>
      <c r="E213" s="40"/>
      <c r="F213" s="228" t="s">
        <v>223</v>
      </c>
      <c r="G213" s="40"/>
      <c r="H213" s="40"/>
      <c r="I213" s="229"/>
      <c r="J213" s="40"/>
      <c r="K213" s="40"/>
      <c r="L213" s="44"/>
      <c r="M213" s="230"/>
      <c r="N213" s="231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132</v>
      </c>
      <c r="AU213" s="17" t="s">
        <v>88</v>
      </c>
    </row>
    <row r="214" s="14" customFormat="1">
      <c r="A214" s="14"/>
      <c r="B214" s="242"/>
      <c r="C214" s="243"/>
      <c r="D214" s="227" t="s">
        <v>134</v>
      </c>
      <c r="E214" s="244" t="s">
        <v>1</v>
      </c>
      <c r="F214" s="245" t="s">
        <v>146</v>
      </c>
      <c r="G214" s="243"/>
      <c r="H214" s="246">
        <v>3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134</v>
      </c>
      <c r="AU214" s="252" t="s">
        <v>88</v>
      </c>
      <c r="AV214" s="14" t="s">
        <v>88</v>
      </c>
      <c r="AW214" s="14" t="s">
        <v>35</v>
      </c>
      <c r="AX214" s="14" t="s">
        <v>78</v>
      </c>
      <c r="AY214" s="252" t="s">
        <v>123</v>
      </c>
    </row>
    <row r="215" s="15" customFormat="1">
      <c r="A215" s="15"/>
      <c r="B215" s="253"/>
      <c r="C215" s="254"/>
      <c r="D215" s="227" t="s">
        <v>134</v>
      </c>
      <c r="E215" s="255" t="s">
        <v>1</v>
      </c>
      <c r="F215" s="256" t="s">
        <v>137</v>
      </c>
      <c r="G215" s="254"/>
      <c r="H215" s="257">
        <v>3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3" t="s">
        <v>134</v>
      </c>
      <c r="AU215" s="263" t="s">
        <v>88</v>
      </c>
      <c r="AV215" s="15" t="s">
        <v>130</v>
      </c>
      <c r="AW215" s="15" t="s">
        <v>35</v>
      </c>
      <c r="AX215" s="15" t="s">
        <v>86</v>
      </c>
      <c r="AY215" s="263" t="s">
        <v>123</v>
      </c>
    </row>
    <row r="216" s="12" customFormat="1" ht="22.8" customHeight="1">
      <c r="A216" s="12"/>
      <c r="B216" s="198"/>
      <c r="C216" s="199"/>
      <c r="D216" s="200" t="s">
        <v>77</v>
      </c>
      <c r="E216" s="212" t="s">
        <v>179</v>
      </c>
      <c r="F216" s="212" t="s">
        <v>224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SUM(P217:P293)</f>
        <v>0</v>
      </c>
      <c r="Q216" s="206"/>
      <c r="R216" s="207">
        <f>SUM(R217:R293)</f>
        <v>129.9469464</v>
      </c>
      <c r="S216" s="206"/>
      <c r="T216" s="208">
        <f>SUM(T217:T293)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86</v>
      </c>
      <c r="AT216" s="210" t="s">
        <v>77</v>
      </c>
      <c r="AU216" s="210" t="s">
        <v>86</v>
      </c>
      <c r="AY216" s="209" t="s">
        <v>123</v>
      </c>
      <c r="BK216" s="211">
        <f>SUM(BK217:BK293)</f>
        <v>0</v>
      </c>
    </row>
    <row r="217" s="2" customFormat="1" ht="16.5" customHeight="1">
      <c r="A217" s="38"/>
      <c r="B217" s="39"/>
      <c r="C217" s="214" t="s">
        <v>225</v>
      </c>
      <c r="D217" s="214" t="s">
        <v>125</v>
      </c>
      <c r="E217" s="215" t="s">
        <v>226</v>
      </c>
      <c r="F217" s="216" t="s">
        <v>227</v>
      </c>
      <c r="G217" s="217" t="s">
        <v>149</v>
      </c>
      <c r="H217" s="218">
        <v>197.5</v>
      </c>
      <c r="I217" s="219"/>
      <c r="J217" s="220">
        <f>ROUND(I217*H217,2)</f>
        <v>0</v>
      </c>
      <c r="K217" s="216" t="s">
        <v>129</v>
      </c>
      <c r="L217" s="44"/>
      <c r="M217" s="221" t="s">
        <v>1</v>
      </c>
      <c r="N217" s="222" t="s">
        <v>43</v>
      </c>
      <c r="O217" s="91"/>
      <c r="P217" s="223">
        <f>O217*H217</f>
        <v>0</v>
      </c>
      <c r="Q217" s="223">
        <v>0.00010000000000000001</v>
      </c>
      <c r="R217" s="223">
        <f>Q217*H217</f>
        <v>0.01975</v>
      </c>
      <c r="S217" s="223">
        <v>0</v>
      </c>
      <c r="T217" s="22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5" t="s">
        <v>130</v>
      </c>
      <c r="AT217" s="225" t="s">
        <v>125</v>
      </c>
      <c r="AU217" s="225" t="s">
        <v>88</v>
      </c>
      <c r="AY217" s="17" t="s">
        <v>123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7" t="s">
        <v>86</v>
      </c>
      <c r="BK217" s="226">
        <f>ROUND(I217*H217,2)</f>
        <v>0</v>
      </c>
      <c r="BL217" s="17" t="s">
        <v>130</v>
      </c>
      <c r="BM217" s="225" t="s">
        <v>228</v>
      </c>
    </row>
    <row r="218" s="2" customFormat="1">
      <c r="A218" s="38"/>
      <c r="B218" s="39"/>
      <c r="C218" s="40"/>
      <c r="D218" s="227" t="s">
        <v>132</v>
      </c>
      <c r="E218" s="40"/>
      <c r="F218" s="228" t="s">
        <v>229</v>
      </c>
      <c r="G218" s="40"/>
      <c r="H218" s="40"/>
      <c r="I218" s="229"/>
      <c r="J218" s="40"/>
      <c r="K218" s="40"/>
      <c r="L218" s="44"/>
      <c r="M218" s="230"/>
      <c r="N218" s="231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132</v>
      </c>
      <c r="AU218" s="17" t="s">
        <v>88</v>
      </c>
    </row>
    <row r="219" s="13" customFormat="1">
      <c r="A219" s="13"/>
      <c r="B219" s="232"/>
      <c r="C219" s="233"/>
      <c r="D219" s="227" t="s">
        <v>134</v>
      </c>
      <c r="E219" s="234" t="s">
        <v>1</v>
      </c>
      <c r="F219" s="235" t="s">
        <v>184</v>
      </c>
      <c r="G219" s="233"/>
      <c r="H219" s="234" t="s">
        <v>1</v>
      </c>
      <c r="I219" s="236"/>
      <c r="J219" s="233"/>
      <c r="K219" s="233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134</v>
      </c>
      <c r="AU219" s="241" t="s">
        <v>88</v>
      </c>
      <c r="AV219" s="13" t="s">
        <v>86</v>
      </c>
      <c r="AW219" s="13" t="s">
        <v>35</v>
      </c>
      <c r="AX219" s="13" t="s">
        <v>78</v>
      </c>
      <c r="AY219" s="241" t="s">
        <v>123</v>
      </c>
    </row>
    <row r="220" s="14" customFormat="1">
      <c r="A220" s="14"/>
      <c r="B220" s="242"/>
      <c r="C220" s="243"/>
      <c r="D220" s="227" t="s">
        <v>134</v>
      </c>
      <c r="E220" s="244" t="s">
        <v>1</v>
      </c>
      <c r="F220" s="245" t="s">
        <v>230</v>
      </c>
      <c r="G220" s="243"/>
      <c r="H220" s="246">
        <v>197.5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2" t="s">
        <v>134</v>
      </c>
      <c r="AU220" s="252" t="s">
        <v>88</v>
      </c>
      <c r="AV220" s="14" t="s">
        <v>88</v>
      </c>
      <c r="AW220" s="14" t="s">
        <v>35</v>
      </c>
      <c r="AX220" s="14" t="s">
        <v>78</v>
      </c>
      <c r="AY220" s="252" t="s">
        <v>123</v>
      </c>
    </row>
    <row r="221" s="15" customFormat="1">
      <c r="A221" s="15"/>
      <c r="B221" s="253"/>
      <c r="C221" s="254"/>
      <c r="D221" s="227" t="s">
        <v>134</v>
      </c>
      <c r="E221" s="255" t="s">
        <v>1</v>
      </c>
      <c r="F221" s="256" t="s">
        <v>137</v>
      </c>
      <c r="G221" s="254"/>
      <c r="H221" s="257">
        <v>197.5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3" t="s">
        <v>134</v>
      </c>
      <c r="AU221" s="263" t="s">
        <v>88</v>
      </c>
      <c r="AV221" s="15" t="s">
        <v>130</v>
      </c>
      <c r="AW221" s="15" t="s">
        <v>35</v>
      </c>
      <c r="AX221" s="15" t="s">
        <v>86</v>
      </c>
      <c r="AY221" s="263" t="s">
        <v>123</v>
      </c>
    </row>
    <row r="222" s="2" customFormat="1" ht="16.5" customHeight="1">
      <c r="A222" s="38"/>
      <c r="B222" s="39"/>
      <c r="C222" s="214" t="s">
        <v>7</v>
      </c>
      <c r="D222" s="214" t="s">
        <v>125</v>
      </c>
      <c r="E222" s="215" t="s">
        <v>231</v>
      </c>
      <c r="F222" s="216" t="s">
        <v>232</v>
      </c>
      <c r="G222" s="217" t="s">
        <v>149</v>
      </c>
      <c r="H222" s="218">
        <v>59.5</v>
      </c>
      <c r="I222" s="219"/>
      <c r="J222" s="220">
        <f>ROUND(I222*H222,2)</f>
        <v>0</v>
      </c>
      <c r="K222" s="216" t="s">
        <v>129</v>
      </c>
      <c r="L222" s="44"/>
      <c r="M222" s="221" t="s">
        <v>1</v>
      </c>
      <c r="N222" s="222" t="s">
        <v>43</v>
      </c>
      <c r="O222" s="91"/>
      <c r="P222" s="223">
        <f>O222*H222</f>
        <v>0</v>
      </c>
      <c r="Q222" s="223">
        <v>0.00010000000000000001</v>
      </c>
      <c r="R222" s="223">
        <f>Q222*H222</f>
        <v>0.0059500000000000004</v>
      </c>
      <c r="S222" s="223">
        <v>0</v>
      </c>
      <c r="T222" s="22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5" t="s">
        <v>130</v>
      </c>
      <c r="AT222" s="225" t="s">
        <v>125</v>
      </c>
      <c r="AU222" s="225" t="s">
        <v>88</v>
      </c>
      <c r="AY222" s="17" t="s">
        <v>123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7" t="s">
        <v>86</v>
      </c>
      <c r="BK222" s="226">
        <f>ROUND(I222*H222,2)</f>
        <v>0</v>
      </c>
      <c r="BL222" s="17" t="s">
        <v>130</v>
      </c>
      <c r="BM222" s="225" t="s">
        <v>233</v>
      </c>
    </row>
    <row r="223" s="2" customFormat="1">
      <c r="A223" s="38"/>
      <c r="B223" s="39"/>
      <c r="C223" s="40"/>
      <c r="D223" s="227" t="s">
        <v>132</v>
      </c>
      <c r="E223" s="40"/>
      <c r="F223" s="228" t="s">
        <v>234</v>
      </c>
      <c r="G223" s="40"/>
      <c r="H223" s="40"/>
      <c r="I223" s="229"/>
      <c r="J223" s="40"/>
      <c r="K223" s="40"/>
      <c r="L223" s="44"/>
      <c r="M223" s="230"/>
      <c r="N223" s="231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132</v>
      </c>
      <c r="AU223" s="17" t="s">
        <v>88</v>
      </c>
    </row>
    <row r="224" s="13" customFormat="1">
      <c r="A224" s="13"/>
      <c r="B224" s="232"/>
      <c r="C224" s="233"/>
      <c r="D224" s="227" t="s">
        <v>134</v>
      </c>
      <c r="E224" s="234" t="s">
        <v>1</v>
      </c>
      <c r="F224" s="235" t="s">
        <v>184</v>
      </c>
      <c r="G224" s="233"/>
      <c r="H224" s="234" t="s">
        <v>1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134</v>
      </c>
      <c r="AU224" s="241" t="s">
        <v>88</v>
      </c>
      <c r="AV224" s="13" t="s">
        <v>86</v>
      </c>
      <c r="AW224" s="13" t="s">
        <v>35</v>
      </c>
      <c r="AX224" s="13" t="s">
        <v>78</v>
      </c>
      <c r="AY224" s="241" t="s">
        <v>123</v>
      </c>
    </row>
    <row r="225" s="14" customFormat="1">
      <c r="A225" s="14"/>
      <c r="B225" s="242"/>
      <c r="C225" s="243"/>
      <c r="D225" s="227" t="s">
        <v>134</v>
      </c>
      <c r="E225" s="244" t="s">
        <v>1</v>
      </c>
      <c r="F225" s="245" t="s">
        <v>235</v>
      </c>
      <c r="G225" s="243"/>
      <c r="H225" s="246">
        <v>37.5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134</v>
      </c>
      <c r="AU225" s="252" t="s">
        <v>88</v>
      </c>
      <c r="AV225" s="14" t="s">
        <v>88</v>
      </c>
      <c r="AW225" s="14" t="s">
        <v>35</v>
      </c>
      <c r="AX225" s="14" t="s">
        <v>78</v>
      </c>
      <c r="AY225" s="252" t="s">
        <v>123</v>
      </c>
    </row>
    <row r="226" s="14" customFormat="1">
      <c r="A226" s="14"/>
      <c r="B226" s="242"/>
      <c r="C226" s="243"/>
      <c r="D226" s="227" t="s">
        <v>134</v>
      </c>
      <c r="E226" s="244" t="s">
        <v>1</v>
      </c>
      <c r="F226" s="245" t="s">
        <v>236</v>
      </c>
      <c r="G226" s="243"/>
      <c r="H226" s="246">
        <v>22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134</v>
      </c>
      <c r="AU226" s="252" t="s">
        <v>88</v>
      </c>
      <c r="AV226" s="14" t="s">
        <v>88</v>
      </c>
      <c r="AW226" s="14" t="s">
        <v>35</v>
      </c>
      <c r="AX226" s="14" t="s">
        <v>78</v>
      </c>
      <c r="AY226" s="252" t="s">
        <v>123</v>
      </c>
    </row>
    <row r="227" s="15" customFormat="1">
      <c r="A227" s="15"/>
      <c r="B227" s="253"/>
      <c r="C227" s="254"/>
      <c r="D227" s="227" t="s">
        <v>134</v>
      </c>
      <c r="E227" s="255" t="s">
        <v>1</v>
      </c>
      <c r="F227" s="256" t="s">
        <v>137</v>
      </c>
      <c r="G227" s="254"/>
      <c r="H227" s="257">
        <v>59.5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3" t="s">
        <v>134</v>
      </c>
      <c r="AU227" s="263" t="s">
        <v>88</v>
      </c>
      <c r="AV227" s="15" t="s">
        <v>130</v>
      </c>
      <c r="AW227" s="15" t="s">
        <v>35</v>
      </c>
      <c r="AX227" s="15" t="s">
        <v>86</v>
      </c>
      <c r="AY227" s="263" t="s">
        <v>123</v>
      </c>
    </row>
    <row r="228" s="2" customFormat="1" ht="16.5" customHeight="1">
      <c r="A228" s="38"/>
      <c r="B228" s="39"/>
      <c r="C228" s="214" t="s">
        <v>237</v>
      </c>
      <c r="D228" s="214" t="s">
        <v>125</v>
      </c>
      <c r="E228" s="215" t="s">
        <v>238</v>
      </c>
      <c r="F228" s="216" t="s">
        <v>239</v>
      </c>
      <c r="G228" s="217" t="s">
        <v>149</v>
      </c>
      <c r="H228" s="218">
        <v>197.5</v>
      </c>
      <c r="I228" s="219"/>
      <c r="J228" s="220">
        <f>ROUND(I228*H228,2)</f>
        <v>0</v>
      </c>
      <c r="K228" s="216" t="s">
        <v>129</v>
      </c>
      <c r="L228" s="44"/>
      <c r="M228" s="221" t="s">
        <v>1</v>
      </c>
      <c r="N228" s="222" t="s">
        <v>43</v>
      </c>
      <c r="O228" s="91"/>
      <c r="P228" s="223">
        <f>O228*H228</f>
        <v>0</v>
      </c>
      <c r="Q228" s="223">
        <v>0.00020000000000000001</v>
      </c>
      <c r="R228" s="223">
        <f>Q228*H228</f>
        <v>0.0395</v>
      </c>
      <c r="S228" s="223">
        <v>0</v>
      </c>
      <c r="T228" s="22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5" t="s">
        <v>130</v>
      </c>
      <c r="AT228" s="225" t="s">
        <v>125</v>
      </c>
      <c r="AU228" s="225" t="s">
        <v>88</v>
      </c>
      <c r="AY228" s="17" t="s">
        <v>123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7" t="s">
        <v>86</v>
      </c>
      <c r="BK228" s="226">
        <f>ROUND(I228*H228,2)</f>
        <v>0</v>
      </c>
      <c r="BL228" s="17" t="s">
        <v>130</v>
      </c>
      <c r="BM228" s="225" t="s">
        <v>240</v>
      </c>
    </row>
    <row r="229" s="2" customFormat="1">
      <c r="A229" s="38"/>
      <c r="B229" s="39"/>
      <c r="C229" s="40"/>
      <c r="D229" s="227" t="s">
        <v>132</v>
      </c>
      <c r="E229" s="40"/>
      <c r="F229" s="228" t="s">
        <v>241</v>
      </c>
      <c r="G229" s="40"/>
      <c r="H229" s="40"/>
      <c r="I229" s="229"/>
      <c r="J229" s="40"/>
      <c r="K229" s="40"/>
      <c r="L229" s="44"/>
      <c r="M229" s="230"/>
      <c r="N229" s="231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132</v>
      </c>
      <c r="AU229" s="17" t="s">
        <v>88</v>
      </c>
    </row>
    <row r="230" s="13" customFormat="1">
      <c r="A230" s="13"/>
      <c r="B230" s="232"/>
      <c r="C230" s="233"/>
      <c r="D230" s="227" t="s">
        <v>134</v>
      </c>
      <c r="E230" s="234" t="s">
        <v>1</v>
      </c>
      <c r="F230" s="235" t="s">
        <v>184</v>
      </c>
      <c r="G230" s="233"/>
      <c r="H230" s="234" t="s">
        <v>1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134</v>
      </c>
      <c r="AU230" s="241" t="s">
        <v>88</v>
      </c>
      <c r="AV230" s="13" t="s">
        <v>86</v>
      </c>
      <c r="AW230" s="13" t="s">
        <v>35</v>
      </c>
      <c r="AX230" s="13" t="s">
        <v>78</v>
      </c>
      <c r="AY230" s="241" t="s">
        <v>123</v>
      </c>
    </row>
    <row r="231" s="14" customFormat="1">
      <c r="A231" s="14"/>
      <c r="B231" s="242"/>
      <c r="C231" s="243"/>
      <c r="D231" s="227" t="s">
        <v>134</v>
      </c>
      <c r="E231" s="244" t="s">
        <v>1</v>
      </c>
      <c r="F231" s="245" t="s">
        <v>230</v>
      </c>
      <c r="G231" s="243"/>
      <c r="H231" s="246">
        <v>197.5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134</v>
      </c>
      <c r="AU231" s="252" t="s">
        <v>88</v>
      </c>
      <c r="AV231" s="14" t="s">
        <v>88</v>
      </c>
      <c r="AW231" s="14" t="s">
        <v>35</v>
      </c>
      <c r="AX231" s="14" t="s">
        <v>78</v>
      </c>
      <c r="AY231" s="252" t="s">
        <v>123</v>
      </c>
    </row>
    <row r="232" s="15" customFormat="1">
      <c r="A232" s="15"/>
      <c r="B232" s="253"/>
      <c r="C232" s="254"/>
      <c r="D232" s="227" t="s">
        <v>134</v>
      </c>
      <c r="E232" s="255" t="s">
        <v>1</v>
      </c>
      <c r="F232" s="256" t="s">
        <v>137</v>
      </c>
      <c r="G232" s="254"/>
      <c r="H232" s="257">
        <v>197.5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3" t="s">
        <v>134</v>
      </c>
      <c r="AU232" s="263" t="s">
        <v>88</v>
      </c>
      <c r="AV232" s="15" t="s">
        <v>130</v>
      </c>
      <c r="AW232" s="15" t="s">
        <v>35</v>
      </c>
      <c r="AX232" s="15" t="s">
        <v>86</v>
      </c>
      <c r="AY232" s="263" t="s">
        <v>123</v>
      </c>
    </row>
    <row r="233" s="2" customFormat="1" ht="16.5" customHeight="1">
      <c r="A233" s="38"/>
      <c r="B233" s="39"/>
      <c r="C233" s="214" t="s">
        <v>242</v>
      </c>
      <c r="D233" s="214" t="s">
        <v>125</v>
      </c>
      <c r="E233" s="215" t="s">
        <v>243</v>
      </c>
      <c r="F233" s="216" t="s">
        <v>244</v>
      </c>
      <c r="G233" s="217" t="s">
        <v>149</v>
      </c>
      <c r="H233" s="218">
        <v>59.5</v>
      </c>
      <c r="I233" s="219"/>
      <c r="J233" s="220">
        <f>ROUND(I233*H233,2)</f>
        <v>0</v>
      </c>
      <c r="K233" s="216" t="s">
        <v>129</v>
      </c>
      <c r="L233" s="44"/>
      <c r="M233" s="221" t="s">
        <v>1</v>
      </c>
      <c r="N233" s="222" t="s">
        <v>43</v>
      </c>
      <c r="O233" s="91"/>
      <c r="P233" s="223">
        <f>O233*H233</f>
        <v>0</v>
      </c>
      <c r="Q233" s="223">
        <v>0.00020000000000000001</v>
      </c>
      <c r="R233" s="223">
        <f>Q233*H233</f>
        <v>0.011900000000000001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130</v>
      </c>
      <c r="AT233" s="225" t="s">
        <v>125</v>
      </c>
      <c r="AU233" s="225" t="s">
        <v>88</v>
      </c>
      <c r="AY233" s="17" t="s">
        <v>123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86</v>
      </c>
      <c r="BK233" s="226">
        <f>ROUND(I233*H233,2)</f>
        <v>0</v>
      </c>
      <c r="BL233" s="17" t="s">
        <v>130</v>
      </c>
      <c r="BM233" s="225" t="s">
        <v>245</v>
      </c>
    </row>
    <row r="234" s="2" customFormat="1">
      <c r="A234" s="38"/>
      <c r="B234" s="39"/>
      <c r="C234" s="40"/>
      <c r="D234" s="227" t="s">
        <v>132</v>
      </c>
      <c r="E234" s="40"/>
      <c r="F234" s="228" t="s">
        <v>246</v>
      </c>
      <c r="G234" s="40"/>
      <c r="H234" s="40"/>
      <c r="I234" s="229"/>
      <c r="J234" s="40"/>
      <c r="K234" s="40"/>
      <c r="L234" s="44"/>
      <c r="M234" s="230"/>
      <c r="N234" s="231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132</v>
      </c>
      <c r="AU234" s="17" t="s">
        <v>88</v>
      </c>
    </row>
    <row r="235" s="13" customFormat="1">
      <c r="A235" s="13"/>
      <c r="B235" s="232"/>
      <c r="C235" s="233"/>
      <c r="D235" s="227" t="s">
        <v>134</v>
      </c>
      <c r="E235" s="234" t="s">
        <v>1</v>
      </c>
      <c r="F235" s="235" t="s">
        <v>184</v>
      </c>
      <c r="G235" s="233"/>
      <c r="H235" s="234" t="s">
        <v>1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1" t="s">
        <v>134</v>
      </c>
      <c r="AU235" s="241" t="s">
        <v>88</v>
      </c>
      <c r="AV235" s="13" t="s">
        <v>86</v>
      </c>
      <c r="AW235" s="13" t="s">
        <v>35</v>
      </c>
      <c r="AX235" s="13" t="s">
        <v>78</v>
      </c>
      <c r="AY235" s="241" t="s">
        <v>123</v>
      </c>
    </row>
    <row r="236" s="14" customFormat="1">
      <c r="A236" s="14"/>
      <c r="B236" s="242"/>
      <c r="C236" s="243"/>
      <c r="D236" s="227" t="s">
        <v>134</v>
      </c>
      <c r="E236" s="244" t="s">
        <v>1</v>
      </c>
      <c r="F236" s="245" t="s">
        <v>235</v>
      </c>
      <c r="G236" s="243"/>
      <c r="H236" s="246">
        <v>37.5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2" t="s">
        <v>134</v>
      </c>
      <c r="AU236" s="252" t="s">
        <v>88</v>
      </c>
      <c r="AV236" s="14" t="s">
        <v>88</v>
      </c>
      <c r="AW236" s="14" t="s">
        <v>35</v>
      </c>
      <c r="AX236" s="14" t="s">
        <v>78</v>
      </c>
      <c r="AY236" s="252" t="s">
        <v>123</v>
      </c>
    </row>
    <row r="237" s="14" customFormat="1">
      <c r="A237" s="14"/>
      <c r="B237" s="242"/>
      <c r="C237" s="243"/>
      <c r="D237" s="227" t="s">
        <v>134</v>
      </c>
      <c r="E237" s="244" t="s">
        <v>1</v>
      </c>
      <c r="F237" s="245" t="s">
        <v>236</v>
      </c>
      <c r="G237" s="243"/>
      <c r="H237" s="246">
        <v>22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134</v>
      </c>
      <c r="AU237" s="252" t="s">
        <v>88</v>
      </c>
      <c r="AV237" s="14" t="s">
        <v>88</v>
      </c>
      <c r="AW237" s="14" t="s">
        <v>35</v>
      </c>
      <c r="AX237" s="14" t="s">
        <v>78</v>
      </c>
      <c r="AY237" s="252" t="s">
        <v>123</v>
      </c>
    </row>
    <row r="238" s="15" customFormat="1">
      <c r="A238" s="15"/>
      <c r="B238" s="253"/>
      <c r="C238" s="254"/>
      <c r="D238" s="227" t="s">
        <v>134</v>
      </c>
      <c r="E238" s="255" t="s">
        <v>1</v>
      </c>
      <c r="F238" s="256" t="s">
        <v>137</v>
      </c>
      <c r="G238" s="254"/>
      <c r="H238" s="257">
        <v>59.5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3" t="s">
        <v>134</v>
      </c>
      <c r="AU238" s="263" t="s">
        <v>88</v>
      </c>
      <c r="AV238" s="15" t="s">
        <v>130</v>
      </c>
      <c r="AW238" s="15" t="s">
        <v>35</v>
      </c>
      <c r="AX238" s="15" t="s">
        <v>86</v>
      </c>
      <c r="AY238" s="263" t="s">
        <v>123</v>
      </c>
    </row>
    <row r="239" s="2" customFormat="1" ht="16.5" customHeight="1">
      <c r="A239" s="38"/>
      <c r="B239" s="39"/>
      <c r="C239" s="214" t="s">
        <v>247</v>
      </c>
      <c r="D239" s="214" t="s">
        <v>125</v>
      </c>
      <c r="E239" s="215" t="s">
        <v>248</v>
      </c>
      <c r="F239" s="216" t="s">
        <v>249</v>
      </c>
      <c r="G239" s="217" t="s">
        <v>149</v>
      </c>
      <c r="H239" s="218">
        <v>257</v>
      </c>
      <c r="I239" s="219"/>
      <c r="J239" s="220">
        <f>ROUND(I239*H239,2)</f>
        <v>0</v>
      </c>
      <c r="K239" s="216" t="s">
        <v>129</v>
      </c>
      <c r="L239" s="44"/>
      <c r="M239" s="221" t="s">
        <v>1</v>
      </c>
      <c r="N239" s="222" t="s">
        <v>43</v>
      </c>
      <c r="O239" s="91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5" t="s">
        <v>130</v>
      </c>
      <c r="AT239" s="225" t="s">
        <v>125</v>
      </c>
      <c r="AU239" s="225" t="s">
        <v>88</v>
      </c>
      <c r="AY239" s="17" t="s">
        <v>123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7" t="s">
        <v>86</v>
      </c>
      <c r="BK239" s="226">
        <f>ROUND(I239*H239,2)</f>
        <v>0</v>
      </c>
      <c r="BL239" s="17" t="s">
        <v>130</v>
      </c>
      <c r="BM239" s="225" t="s">
        <v>250</v>
      </c>
    </row>
    <row r="240" s="2" customFormat="1">
      <c r="A240" s="38"/>
      <c r="B240" s="39"/>
      <c r="C240" s="40"/>
      <c r="D240" s="227" t="s">
        <v>132</v>
      </c>
      <c r="E240" s="40"/>
      <c r="F240" s="228" t="s">
        <v>251</v>
      </c>
      <c r="G240" s="40"/>
      <c r="H240" s="40"/>
      <c r="I240" s="229"/>
      <c r="J240" s="40"/>
      <c r="K240" s="40"/>
      <c r="L240" s="44"/>
      <c r="M240" s="230"/>
      <c r="N240" s="231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132</v>
      </c>
      <c r="AU240" s="17" t="s">
        <v>88</v>
      </c>
    </row>
    <row r="241" s="13" customFormat="1">
      <c r="A241" s="13"/>
      <c r="B241" s="232"/>
      <c r="C241" s="233"/>
      <c r="D241" s="227" t="s">
        <v>134</v>
      </c>
      <c r="E241" s="234" t="s">
        <v>1</v>
      </c>
      <c r="F241" s="235" t="s">
        <v>184</v>
      </c>
      <c r="G241" s="233"/>
      <c r="H241" s="234" t="s">
        <v>1</v>
      </c>
      <c r="I241" s="236"/>
      <c r="J241" s="233"/>
      <c r="K241" s="233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134</v>
      </c>
      <c r="AU241" s="241" t="s">
        <v>88</v>
      </c>
      <c r="AV241" s="13" t="s">
        <v>86</v>
      </c>
      <c r="AW241" s="13" t="s">
        <v>35</v>
      </c>
      <c r="AX241" s="13" t="s">
        <v>78</v>
      </c>
      <c r="AY241" s="241" t="s">
        <v>123</v>
      </c>
    </row>
    <row r="242" s="14" customFormat="1">
      <c r="A242" s="14"/>
      <c r="B242" s="242"/>
      <c r="C242" s="243"/>
      <c r="D242" s="227" t="s">
        <v>134</v>
      </c>
      <c r="E242" s="244" t="s">
        <v>1</v>
      </c>
      <c r="F242" s="245" t="s">
        <v>230</v>
      </c>
      <c r="G242" s="243"/>
      <c r="H242" s="246">
        <v>197.5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2" t="s">
        <v>134</v>
      </c>
      <c r="AU242" s="252" t="s">
        <v>88</v>
      </c>
      <c r="AV242" s="14" t="s">
        <v>88</v>
      </c>
      <c r="AW242" s="14" t="s">
        <v>35</v>
      </c>
      <c r="AX242" s="14" t="s">
        <v>78</v>
      </c>
      <c r="AY242" s="252" t="s">
        <v>123</v>
      </c>
    </row>
    <row r="243" s="14" customFormat="1">
      <c r="A243" s="14"/>
      <c r="B243" s="242"/>
      <c r="C243" s="243"/>
      <c r="D243" s="227" t="s">
        <v>134</v>
      </c>
      <c r="E243" s="244" t="s">
        <v>1</v>
      </c>
      <c r="F243" s="245" t="s">
        <v>235</v>
      </c>
      <c r="G243" s="243"/>
      <c r="H243" s="246">
        <v>37.5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134</v>
      </c>
      <c r="AU243" s="252" t="s">
        <v>88</v>
      </c>
      <c r="AV243" s="14" t="s">
        <v>88</v>
      </c>
      <c r="AW243" s="14" t="s">
        <v>35</v>
      </c>
      <c r="AX243" s="14" t="s">
        <v>78</v>
      </c>
      <c r="AY243" s="252" t="s">
        <v>123</v>
      </c>
    </row>
    <row r="244" s="14" customFormat="1">
      <c r="A244" s="14"/>
      <c r="B244" s="242"/>
      <c r="C244" s="243"/>
      <c r="D244" s="227" t="s">
        <v>134</v>
      </c>
      <c r="E244" s="244" t="s">
        <v>1</v>
      </c>
      <c r="F244" s="245" t="s">
        <v>236</v>
      </c>
      <c r="G244" s="243"/>
      <c r="H244" s="246">
        <v>22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2" t="s">
        <v>134</v>
      </c>
      <c r="AU244" s="252" t="s">
        <v>88</v>
      </c>
      <c r="AV244" s="14" t="s">
        <v>88</v>
      </c>
      <c r="AW244" s="14" t="s">
        <v>35</v>
      </c>
      <c r="AX244" s="14" t="s">
        <v>78</v>
      </c>
      <c r="AY244" s="252" t="s">
        <v>123</v>
      </c>
    </row>
    <row r="245" s="15" customFormat="1">
      <c r="A245" s="15"/>
      <c r="B245" s="253"/>
      <c r="C245" s="254"/>
      <c r="D245" s="227" t="s">
        <v>134</v>
      </c>
      <c r="E245" s="255" t="s">
        <v>1</v>
      </c>
      <c r="F245" s="256" t="s">
        <v>137</v>
      </c>
      <c r="G245" s="254"/>
      <c r="H245" s="257">
        <v>257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3" t="s">
        <v>134</v>
      </c>
      <c r="AU245" s="263" t="s">
        <v>88</v>
      </c>
      <c r="AV245" s="15" t="s">
        <v>130</v>
      </c>
      <c r="AW245" s="15" t="s">
        <v>35</v>
      </c>
      <c r="AX245" s="15" t="s">
        <v>86</v>
      </c>
      <c r="AY245" s="263" t="s">
        <v>123</v>
      </c>
    </row>
    <row r="246" s="2" customFormat="1" ht="16.5" customHeight="1">
      <c r="A246" s="38"/>
      <c r="B246" s="39"/>
      <c r="C246" s="214" t="s">
        <v>252</v>
      </c>
      <c r="D246" s="214" t="s">
        <v>125</v>
      </c>
      <c r="E246" s="215" t="s">
        <v>253</v>
      </c>
      <c r="F246" s="216" t="s">
        <v>254</v>
      </c>
      <c r="G246" s="217" t="s">
        <v>149</v>
      </c>
      <c r="H246" s="218">
        <v>506</v>
      </c>
      <c r="I246" s="219"/>
      <c r="J246" s="220">
        <f>ROUND(I246*H246,2)</f>
        <v>0</v>
      </c>
      <c r="K246" s="216" t="s">
        <v>129</v>
      </c>
      <c r="L246" s="44"/>
      <c r="M246" s="221" t="s">
        <v>1</v>
      </c>
      <c r="N246" s="222" t="s">
        <v>43</v>
      </c>
      <c r="O246" s="91"/>
      <c r="P246" s="223">
        <f>O246*H246</f>
        <v>0</v>
      </c>
      <c r="Q246" s="223">
        <v>0.16850000000000001</v>
      </c>
      <c r="R246" s="223">
        <f>Q246*H246</f>
        <v>85.26100000000001</v>
      </c>
      <c r="S246" s="223">
        <v>0</v>
      </c>
      <c r="T246" s="22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5" t="s">
        <v>130</v>
      </c>
      <c r="AT246" s="225" t="s">
        <v>125</v>
      </c>
      <c r="AU246" s="225" t="s">
        <v>88</v>
      </c>
      <c r="AY246" s="17" t="s">
        <v>123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7" t="s">
        <v>86</v>
      </c>
      <c r="BK246" s="226">
        <f>ROUND(I246*H246,2)</f>
        <v>0</v>
      </c>
      <c r="BL246" s="17" t="s">
        <v>130</v>
      </c>
      <c r="BM246" s="225" t="s">
        <v>255</v>
      </c>
    </row>
    <row r="247" s="2" customFormat="1">
      <c r="A247" s="38"/>
      <c r="B247" s="39"/>
      <c r="C247" s="40"/>
      <c r="D247" s="227" t="s">
        <v>132</v>
      </c>
      <c r="E247" s="40"/>
      <c r="F247" s="228" t="s">
        <v>256</v>
      </c>
      <c r="G247" s="40"/>
      <c r="H247" s="40"/>
      <c r="I247" s="229"/>
      <c r="J247" s="40"/>
      <c r="K247" s="40"/>
      <c r="L247" s="44"/>
      <c r="M247" s="230"/>
      <c r="N247" s="231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132</v>
      </c>
      <c r="AU247" s="17" t="s">
        <v>88</v>
      </c>
    </row>
    <row r="248" s="13" customFormat="1">
      <c r="A248" s="13"/>
      <c r="B248" s="232"/>
      <c r="C248" s="233"/>
      <c r="D248" s="227" t="s">
        <v>134</v>
      </c>
      <c r="E248" s="234" t="s">
        <v>1</v>
      </c>
      <c r="F248" s="235" t="s">
        <v>184</v>
      </c>
      <c r="G248" s="233"/>
      <c r="H248" s="234" t="s">
        <v>1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134</v>
      </c>
      <c r="AU248" s="241" t="s">
        <v>88</v>
      </c>
      <c r="AV248" s="13" t="s">
        <v>86</v>
      </c>
      <c r="AW248" s="13" t="s">
        <v>35</v>
      </c>
      <c r="AX248" s="13" t="s">
        <v>78</v>
      </c>
      <c r="AY248" s="241" t="s">
        <v>123</v>
      </c>
    </row>
    <row r="249" s="14" customFormat="1">
      <c r="A249" s="14"/>
      <c r="B249" s="242"/>
      <c r="C249" s="243"/>
      <c r="D249" s="227" t="s">
        <v>134</v>
      </c>
      <c r="E249" s="244" t="s">
        <v>1</v>
      </c>
      <c r="F249" s="245" t="s">
        <v>152</v>
      </c>
      <c r="G249" s="243"/>
      <c r="H249" s="246">
        <v>506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2" t="s">
        <v>134</v>
      </c>
      <c r="AU249" s="252" t="s">
        <v>88</v>
      </c>
      <c r="AV249" s="14" t="s">
        <v>88</v>
      </c>
      <c r="AW249" s="14" t="s">
        <v>35</v>
      </c>
      <c r="AX249" s="14" t="s">
        <v>78</v>
      </c>
      <c r="AY249" s="252" t="s">
        <v>123</v>
      </c>
    </row>
    <row r="250" s="15" customFormat="1">
      <c r="A250" s="15"/>
      <c r="B250" s="253"/>
      <c r="C250" s="254"/>
      <c r="D250" s="227" t="s">
        <v>134</v>
      </c>
      <c r="E250" s="255" t="s">
        <v>1</v>
      </c>
      <c r="F250" s="256" t="s">
        <v>137</v>
      </c>
      <c r="G250" s="254"/>
      <c r="H250" s="257">
        <v>506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3" t="s">
        <v>134</v>
      </c>
      <c r="AU250" s="263" t="s">
        <v>88</v>
      </c>
      <c r="AV250" s="15" t="s">
        <v>130</v>
      </c>
      <c r="AW250" s="15" t="s">
        <v>35</v>
      </c>
      <c r="AX250" s="15" t="s">
        <v>86</v>
      </c>
      <c r="AY250" s="263" t="s">
        <v>123</v>
      </c>
    </row>
    <row r="251" s="2" customFormat="1" ht="16.5" customHeight="1">
      <c r="A251" s="38"/>
      <c r="B251" s="39"/>
      <c r="C251" s="264" t="s">
        <v>257</v>
      </c>
      <c r="D251" s="264" t="s">
        <v>258</v>
      </c>
      <c r="E251" s="265" t="s">
        <v>259</v>
      </c>
      <c r="F251" s="266" t="s">
        <v>260</v>
      </c>
      <c r="G251" s="267" t="s">
        <v>149</v>
      </c>
      <c r="H251" s="268">
        <v>256.01999999999998</v>
      </c>
      <c r="I251" s="269"/>
      <c r="J251" s="270">
        <f>ROUND(I251*H251,2)</f>
        <v>0</v>
      </c>
      <c r="K251" s="266" t="s">
        <v>129</v>
      </c>
      <c r="L251" s="271"/>
      <c r="M251" s="272" t="s">
        <v>1</v>
      </c>
      <c r="N251" s="273" t="s">
        <v>43</v>
      </c>
      <c r="O251" s="91"/>
      <c r="P251" s="223">
        <f>O251*H251</f>
        <v>0</v>
      </c>
      <c r="Q251" s="223">
        <v>0.048300000000000003</v>
      </c>
      <c r="R251" s="223">
        <f>Q251*H251</f>
        <v>12.365765999999999</v>
      </c>
      <c r="S251" s="223">
        <v>0</v>
      </c>
      <c r="T251" s="22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5" t="s">
        <v>185</v>
      </c>
      <c r="AT251" s="225" t="s">
        <v>258</v>
      </c>
      <c r="AU251" s="225" t="s">
        <v>88</v>
      </c>
      <c r="AY251" s="17" t="s">
        <v>123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7" t="s">
        <v>86</v>
      </c>
      <c r="BK251" s="226">
        <f>ROUND(I251*H251,2)</f>
        <v>0</v>
      </c>
      <c r="BL251" s="17" t="s">
        <v>130</v>
      </c>
      <c r="BM251" s="225" t="s">
        <v>261</v>
      </c>
    </row>
    <row r="252" s="2" customFormat="1">
      <c r="A252" s="38"/>
      <c r="B252" s="39"/>
      <c r="C252" s="40"/>
      <c r="D252" s="227" t="s">
        <v>132</v>
      </c>
      <c r="E252" s="40"/>
      <c r="F252" s="228" t="s">
        <v>260</v>
      </c>
      <c r="G252" s="40"/>
      <c r="H252" s="40"/>
      <c r="I252" s="229"/>
      <c r="J252" s="40"/>
      <c r="K252" s="40"/>
      <c r="L252" s="44"/>
      <c r="M252" s="230"/>
      <c r="N252" s="231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132</v>
      </c>
      <c r="AU252" s="17" t="s">
        <v>88</v>
      </c>
    </row>
    <row r="253" s="14" customFormat="1">
      <c r="A253" s="14"/>
      <c r="B253" s="242"/>
      <c r="C253" s="243"/>
      <c r="D253" s="227" t="s">
        <v>134</v>
      </c>
      <c r="E253" s="244" t="s">
        <v>1</v>
      </c>
      <c r="F253" s="245" t="s">
        <v>262</v>
      </c>
      <c r="G253" s="243"/>
      <c r="H253" s="246">
        <v>251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134</v>
      </c>
      <c r="AU253" s="252" t="s">
        <v>88</v>
      </c>
      <c r="AV253" s="14" t="s">
        <v>88</v>
      </c>
      <c r="AW253" s="14" t="s">
        <v>35</v>
      </c>
      <c r="AX253" s="14" t="s">
        <v>86</v>
      </c>
      <c r="AY253" s="252" t="s">
        <v>123</v>
      </c>
    </row>
    <row r="254" s="14" customFormat="1">
      <c r="A254" s="14"/>
      <c r="B254" s="242"/>
      <c r="C254" s="243"/>
      <c r="D254" s="227" t="s">
        <v>134</v>
      </c>
      <c r="E254" s="243"/>
      <c r="F254" s="245" t="s">
        <v>263</v>
      </c>
      <c r="G254" s="243"/>
      <c r="H254" s="246">
        <v>256.01999999999998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134</v>
      </c>
      <c r="AU254" s="252" t="s">
        <v>88</v>
      </c>
      <c r="AV254" s="14" t="s">
        <v>88</v>
      </c>
      <c r="AW254" s="14" t="s">
        <v>4</v>
      </c>
      <c r="AX254" s="14" t="s">
        <v>86</v>
      </c>
      <c r="AY254" s="252" t="s">
        <v>123</v>
      </c>
    </row>
    <row r="255" s="2" customFormat="1" ht="16.5" customHeight="1">
      <c r="A255" s="38"/>
      <c r="B255" s="39"/>
      <c r="C255" s="264" t="s">
        <v>264</v>
      </c>
      <c r="D255" s="264" t="s">
        <v>258</v>
      </c>
      <c r="E255" s="265" t="s">
        <v>265</v>
      </c>
      <c r="F255" s="266" t="s">
        <v>266</v>
      </c>
      <c r="G255" s="267" t="s">
        <v>149</v>
      </c>
      <c r="H255" s="268">
        <v>260.10000000000002</v>
      </c>
      <c r="I255" s="269"/>
      <c r="J255" s="270">
        <f>ROUND(I255*H255,2)</f>
        <v>0</v>
      </c>
      <c r="K255" s="266" t="s">
        <v>129</v>
      </c>
      <c r="L255" s="271"/>
      <c r="M255" s="272" t="s">
        <v>1</v>
      </c>
      <c r="N255" s="273" t="s">
        <v>43</v>
      </c>
      <c r="O255" s="91"/>
      <c r="P255" s="223">
        <f>O255*H255</f>
        <v>0</v>
      </c>
      <c r="Q255" s="223">
        <v>0.080000000000000002</v>
      </c>
      <c r="R255" s="223">
        <f>Q255*H255</f>
        <v>20.808000000000003</v>
      </c>
      <c r="S255" s="223">
        <v>0</v>
      </c>
      <c r="T255" s="22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5" t="s">
        <v>185</v>
      </c>
      <c r="AT255" s="225" t="s">
        <v>258</v>
      </c>
      <c r="AU255" s="225" t="s">
        <v>88</v>
      </c>
      <c r="AY255" s="17" t="s">
        <v>123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7" t="s">
        <v>86</v>
      </c>
      <c r="BK255" s="226">
        <f>ROUND(I255*H255,2)</f>
        <v>0</v>
      </c>
      <c r="BL255" s="17" t="s">
        <v>130</v>
      </c>
      <c r="BM255" s="225" t="s">
        <v>267</v>
      </c>
    </row>
    <row r="256" s="2" customFormat="1">
      <c r="A256" s="38"/>
      <c r="B256" s="39"/>
      <c r="C256" s="40"/>
      <c r="D256" s="227" t="s">
        <v>132</v>
      </c>
      <c r="E256" s="40"/>
      <c r="F256" s="228" t="s">
        <v>266</v>
      </c>
      <c r="G256" s="40"/>
      <c r="H256" s="40"/>
      <c r="I256" s="229"/>
      <c r="J256" s="40"/>
      <c r="K256" s="40"/>
      <c r="L256" s="44"/>
      <c r="M256" s="230"/>
      <c r="N256" s="231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132</v>
      </c>
      <c r="AU256" s="17" t="s">
        <v>88</v>
      </c>
    </row>
    <row r="257" s="13" customFormat="1">
      <c r="A257" s="13"/>
      <c r="B257" s="232"/>
      <c r="C257" s="233"/>
      <c r="D257" s="227" t="s">
        <v>134</v>
      </c>
      <c r="E257" s="234" t="s">
        <v>1</v>
      </c>
      <c r="F257" s="235" t="s">
        <v>184</v>
      </c>
      <c r="G257" s="233"/>
      <c r="H257" s="234" t="s">
        <v>1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1" t="s">
        <v>134</v>
      </c>
      <c r="AU257" s="241" t="s">
        <v>88</v>
      </c>
      <c r="AV257" s="13" t="s">
        <v>86</v>
      </c>
      <c r="AW257" s="13" t="s">
        <v>35</v>
      </c>
      <c r="AX257" s="13" t="s">
        <v>78</v>
      </c>
      <c r="AY257" s="241" t="s">
        <v>123</v>
      </c>
    </row>
    <row r="258" s="14" customFormat="1">
      <c r="A258" s="14"/>
      <c r="B258" s="242"/>
      <c r="C258" s="243"/>
      <c r="D258" s="227" t="s">
        <v>134</v>
      </c>
      <c r="E258" s="244" t="s">
        <v>1</v>
      </c>
      <c r="F258" s="245" t="s">
        <v>152</v>
      </c>
      <c r="G258" s="243"/>
      <c r="H258" s="246">
        <v>506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2" t="s">
        <v>134</v>
      </c>
      <c r="AU258" s="252" t="s">
        <v>88</v>
      </c>
      <c r="AV258" s="14" t="s">
        <v>88</v>
      </c>
      <c r="AW258" s="14" t="s">
        <v>35</v>
      </c>
      <c r="AX258" s="14" t="s">
        <v>78</v>
      </c>
      <c r="AY258" s="252" t="s">
        <v>123</v>
      </c>
    </row>
    <row r="259" s="14" customFormat="1">
      <c r="A259" s="14"/>
      <c r="B259" s="242"/>
      <c r="C259" s="243"/>
      <c r="D259" s="227" t="s">
        <v>134</v>
      </c>
      <c r="E259" s="244" t="s">
        <v>1</v>
      </c>
      <c r="F259" s="245" t="s">
        <v>268</v>
      </c>
      <c r="G259" s="243"/>
      <c r="H259" s="246">
        <v>-251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2" t="s">
        <v>134</v>
      </c>
      <c r="AU259" s="252" t="s">
        <v>88</v>
      </c>
      <c r="AV259" s="14" t="s">
        <v>88</v>
      </c>
      <c r="AW259" s="14" t="s">
        <v>35</v>
      </c>
      <c r="AX259" s="14" t="s">
        <v>78</v>
      </c>
      <c r="AY259" s="252" t="s">
        <v>123</v>
      </c>
    </row>
    <row r="260" s="15" customFormat="1">
      <c r="A260" s="15"/>
      <c r="B260" s="253"/>
      <c r="C260" s="254"/>
      <c r="D260" s="227" t="s">
        <v>134</v>
      </c>
      <c r="E260" s="255" t="s">
        <v>1</v>
      </c>
      <c r="F260" s="256" t="s">
        <v>137</v>
      </c>
      <c r="G260" s="254"/>
      <c r="H260" s="257">
        <v>255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3" t="s">
        <v>134</v>
      </c>
      <c r="AU260" s="263" t="s">
        <v>88</v>
      </c>
      <c r="AV260" s="15" t="s">
        <v>130</v>
      </c>
      <c r="AW260" s="15" t="s">
        <v>35</v>
      </c>
      <c r="AX260" s="15" t="s">
        <v>86</v>
      </c>
      <c r="AY260" s="263" t="s">
        <v>123</v>
      </c>
    </row>
    <row r="261" s="14" customFormat="1">
      <c r="A261" s="14"/>
      <c r="B261" s="242"/>
      <c r="C261" s="243"/>
      <c r="D261" s="227" t="s">
        <v>134</v>
      </c>
      <c r="E261" s="243"/>
      <c r="F261" s="245" t="s">
        <v>269</v>
      </c>
      <c r="G261" s="243"/>
      <c r="H261" s="246">
        <v>260.10000000000002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2" t="s">
        <v>134</v>
      </c>
      <c r="AU261" s="252" t="s">
        <v>88</v>
      </c>
      <c r="AV261" s="14" t="s">
        <v>88</v>
      </c>
      <c r="AW261" s="14" t="s">
        <v>4</v>
      </c>
      <c r="AX261" s="14" t="s">
        <v>86</v>
      </c>
      <c r="AY261" s="252" t="s">
        <v>123</v>
      </c>
    </row>
    <row r="262" s="2" customFormat="1" ht="16.5" customHeight="1">
      <c r="A262" s="38"/>
      <c r="B262" s="39"/>
      <c r="C262" s="214" t="s">
        <v>270</v>
      </c>
      <c r="D262" s="214" t="s">
        <v>125</v>
      </c>
      <c r="E262" s="215" t="s">
        <v>271</v>
      </c>
      <c r="F262" s="216" t="s">
        <v>272</v>
      </c>
      <c r="G262" s="217" t="s">
        <v>155</v>
      </c>
      <c r="H262" s="218">
        <v>5.0599999999999996</v>
      </c>
      <c r="I262" s="219"/>
      <c r="J262" s="220">
        <f>ROUND(I262*H262,2)</f>
        <v>0</v>
      </c>
      <c r="K262" s="216" t="s">
        <v>129</v>
      </c>
      <c r="L262" s="44"/>
      <c r="M262" s="221" t="s">
        <v>1</v>
      </c>
      <c r="N262" s="222" t="s">
        <v>43</v>
      </c>
      <c r="O262" s="91"/>
      <c r="P262" s="223">
        <f>O262*H262</f>
        <v>0</v>
      </c>
      <c r="Q262" s="223">
        <v>2.2563399999999998</v>
      </c>
      <c r="R262" s="223">
        <f>Q262*H262</f>
        <v>11.417080399999998</v>
      </c>
      <c r="S262" s="223">
        <v>0</v>
      </c>
      <c r="T262" s="22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5" t="s">
        <v>130</v>
      </c>
      <c r="AT262" s="225" t="s">
        <v>125</v>
      </c>
      <c r="AU262" s="225" t="s">
        <v>88</v>
      </c>
      <c r="AY262" s="17" t="s">
        <v>123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7" t="s">
        <v>86</v>
      </c>
      <c r="BK262" s="226">
        <f>ROUND(I262*H262,2)</f>
        <v>0</v>
      </c>
      <c r="BL262" s="17" t="s">
        <v>130</v>
      </c>
      <c r="BM262" s="225" t="s">
        <v>273</v>
      </c>
    </row>
    <row r="263" s="2" customFormat="1">
      <c r="A263" s="38"/>
      <c r="B263" s="39"/>
      <c r="C263" s="40"/>
      <c r="D263" s="227" t="s">
        <v>132</v>
      </c>
      <c r="E263" s="40"/>
      <c r="F263" s="228" t="s">
        <v>272</v>
      </c>
      <c r="G263" s="40"/>
      <c r="H263" s="40"/>
      <c r="I263" s="229"/>
      <c r="J263" s="40"/>
      <c r="K263" s="40"/>
      <c r="L263" s="44"/>
      <c r="M263" s="230"/>
      <c r="N263" s="231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132</v>
      </c>
      <c r="AU263" s="17" t="s">
        <v>88</v>
      </c>
    </row>
    <row r="264" s="13" customFormat="1">
      <c r="A264" s="13"/>
      <c r="B264" s="232"/>
      <c r="C264" s="233"/>
      <c r="D264" s="227" t="s">
        <v>134</v>
      </c>
      <c r="E264" s="234" t="s">
        <v>1</v>
      </c>
      <c r="F264" s="235" t="s">
        <v>274</v>
      </c>
      <c r="G264" s="233"/>
      <c r="H264" s="234" t="s">
        <v>1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1" t="s">
        <v>134</v>
      </c>
      <c r="AU264" s="241" t="s">
        <v>88</v>
      </c>
      <c r="AV264" s="13" t="s">
        <v>86</v>
      </c>
      <c r="AW264" s="13" t="s">
        <v>35</v>
      </c>
      <c r="AX264" s="13" t="s">
        <v>78</v>
      </c>
      <c r="AY264" s="241" t="s">
        <v>123</v>
      </c>
    </row>
    <row r="265" s="14" customFormat="1">
      <c r="A265" s="14"/>
      <c r="B265" s="242"/>
      <c r="C265" s="243"/>
      <c r="D265" s="227" t="s">
        <v>134</v>
      </c>
      <c r="E265" s="244" t="s">
        <v>1</v>
      </c>
      <c r="F265" s="245" t="s">
        <v>275</v>
      </c>
      <c r="G265" s="243"/>
      <c r="H265" s="246">
        <v>5.0599999999999996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2" t="s">
        <v>134</v>
      </c>
      <c r="AU265" s="252" t="s">
        <v>88</v>
      </c>
      <c r="AV265" s="14" t="s">
        <v>88</v>
      </c>
      <c r="AW265" s="14" t="s">
        <v>35</v>
      </c>
      <c r="AX265" s="14" t="s">
        <v>78</v>
      </c>
      <c r="AY265" s="252" t="s">
        <v>123</v>
      </c>
    </row>
    <row r="266" s="15" customFormat="1">
      <c r="A266" s="15"/>
      <c r="B266" s="253"/>
      <c r="C266" s="254"/>
      <c r="D266" s="227" t="s">
        <v>134</v>
      </c>
      <c r="E266" s="255" t="s">
        <v>1</v>
      </c>
      <c r="F266" s="256" t="s">
        <v>137</v>
      </c>
      <c r="G266" s="254"/>
      <c r="H266" s="257">
        <v>5.0599999999999996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3" t="s">
        <v>134</v>
      </c>
      <c r="AU266" s="263" t="s">
        <v>88</v>
      </c>
      <c r="AV266" s="15" t="s">
        <v>130</v>
      </c>
      <c r="AW266" s="15" t="s">
        <v>35</v>
      </c>
      <c r="AX266" s="15" t="s">
        <v>86</v>
      </c>
      <c r="AY266" s="263" t="s">
        <v>123</v>
      </c>
    </row>
    <row r="267" s="2" customFormat="1" ht="16.5" customHeight="1">
      <c r="A267" s="38"/>
      <c r="B267" s="39"/>
      <c r="C267" s="214" t="s">
        <v>276</v>
      </c>
      <c r="D267" s="214" t="s">
        <v>125</v>
      </c>
      <c r="E267" s="215" t="s">
        <v>277</v>
      </c>
      <c r="F267" s="216" t="s">
        <v>278</v>
      </c>
      <c r="G267" s="217" t="s">
        <v>149</v>
      </c>
      <c r="H267" s="218">
        <v>30</v>
      </c>
      <c r="I267" s="219"/>
      <c r="J267" s="220">
        <f>ROUND(I267*H267,2)</f>
        <v>0</v>
      </c>
      <c r="K267" s="216" t="s">
        <v>129</v>
      </c>
      <c r="L267" s="44"/>
      <c r="M267" s="221" t="s">
        <v>1</v>
      </c>
      <c r="N267" s="222" t="s">
        <v>43</v>
      </c>
      <c r="O267" s="91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5" t="s">
        <v>130</v>
      </c>
      <c r="AT267" s="225" t="s">
        <v>125</v>
      </c>
      <c r="AU267" s="225" t="s">
        <v>88</v>
      </c>
      <c r="AY267" s="17" t="s">
        <v>123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7" t="s">
        <v>86</v>
      </c>
      <c r="BK267" s="226">
        <f>ROUND(I267*H267,2)</f>
        <v>0</v>
      </c>
      <c r="BL267" s="17" t="s">
        <v>130</v>
      </c>
      <c r="BM267" s="225" t="s">
        <v>279</v>
      </c>
    </row>
    <row r="268" s="2" customFormat="1">
      <c r="A268" s="38"/>
      <c r="B268" s="39"/>
      <c r="C268" s="40"/>
      <c r="D268" s="227" t="s">
        <v>132</v>
      </c>
      <c r="E268" s="40"/>
      <c r="F268" s="228" t="s">
        <v>280</v>
      </c>
      <c r="G268" s="40"/>
      <c r="H268" s="40"/>
      <c r="I268" s="229"/>
      <c r="J268" s="40"/>
      <c r="K268" s="40"/>
      <c r="L268" s="44"/>
      <c r="M268" s="230"/>
      <c r="N268" s="231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132</v>
      </c>
      <c r="AU268" s="17" t="s">
        <v>88</v>
      </c>
    </row>
    <row r="269" s="13" customFormat="1">
      <c r="A269" s="13"/>
      <c r="B269" s="232"/>
      <c r="C269" s="233"/>
      <c r="D269" s="227" t="s">
        <v>134</v>
      </c>
      <c r="E269" s="234" t="s">
        <v>1</v>
      </c>
      <c r="F269" s="235" t="s">
        <v>135</v>
      </c>
      <c r="G269" s="233"/>
      <c r="H269" s="234" t="s">
        <v>1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1" t="s">
        <v>134</v>
      </c>
      <c r="AU269" s="241" t="s">
        <v>88</v>
      </c>
      <c r="AV269" s="13" t="s">
        <v>86</v>
      </c>
      <c r="AW269" s="13" t="s">
        <v>35</v>
      </c>
      <c r="AX269" s="13" t="s">
        <v>78</v>
      </c>
      <c r="AY269" s="241" t="s">
        <v>123</v>
      </c>
    </row>
    <row r="270" s="14" customFormat="1">
      <c r="A270" s="14"/>
      <c r="B270" s="242"/>
      <c r="C270" s="243"/>
      <c r="D270" s="227" t="s">
        <v>134</v>
      </c>
      <c r="E270" s="244" t="s">
        <v>1</v>
      </c>
      <c r="F270" s="245" t="s">
        <v>281</v>
      </c>
      <c r="G270" s="243"/>
      <c r="H270" s="246">
        <v>30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2" t="s">
        <v>134</v>
      </c>
      <c r="AU270" s="252" t="s">
        <v>88</v>
      </c>
      <c r="AV270" s="14" t="s">
        <v>88</v>
      </c>
      <c r="AW270" s="14" t="s">
        <v>35</v>
      </c>
      <c r="AX270" s="14" t="s">
        <v>78</v>
      </c>
      <c r="AY270" s="252" t="s">
        <v>123</v>
      </c>
    </row>
    <row r="271" s="15" customFormat="1">
      <c r="A271" s="15"/>
      <c r="B271" s="253"/>
      <c r="C271" s="254"/>
      <c r="D271" s="227" t="s">
        <v>134</v>
      </c>
      <c r="E271" s="255" t="s">
        <v>1</v>
      </c>
      <c r="F271" s="256" t="s">
        <v>137</v>
      </c>
      <c r="G271" s="254"/>
      <c r="H271" s="257">
        <v>30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3" t="s">
        <v>134</v>
      </c>
      <c r="AU271" s="263" t="s">
        <v>88</v>
      </c>
      <c r="AV271" s="15" t="s">
        <v>130</v>
      </c>
      <c r="AW271" s="15" t="s">
        <v>35</v>
      </c>
      <c r="AX271" s="15" t="s">
        <v>86</v>
      </c>
      <c r="AY271" s="263" t="s">
        <v>123</v>
      </c>
    </row>
    <row r="272" s="2" customFormat="1" ht="16.5" customHeight="1">
      <c r="A272" s="38"/>
      <c r="B272" s="39"/>
      <c r="C272" s="214" t="s">
        <v>282</v>
      </c>
      <c r="D272" s="214" t="s">
        <v>125</v>
      </c>
      <c r="E272" s="215" t="s">
        <v>283</v>
      </c>
      <c r="F272" s="216" t="s">
        <v>284</v>
      </c>
      <c r="G272" s="217" t="s">
        <v>149</v>
      </c>
      <c r="H272" s="218">
        <v>506</v>
      </c>
      <c r="I272" s="219"/>
      <c r="J272" s="220">
        <f>ROUND(I272*H272,2)</f>
        <v>0</v>
      </c>
      <c r="K272" s="216" t="s">
        <v>129</v>
      </c>
      <c r="L272" s="44"/>
      <c r="M272" s="221" t="s">
        <v>1</v>
      </c>
      <c r="N272" s="222" t="s">
        <v>43</v>
      </c>
      <c r="O272" s="91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5" t="s">
        <v>130</v>
      </c>
      <c r="AT272" s="225" t="s">
        <v>125</v>
      </c>
      <c r="AU272" s="225" t="s">
        <v>88</v>
      </c>
      <c r="AY272" s="17" t="s">
        <v>123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7" t="s">
        <v>86</v>
      </c>
      <c r="BK272" s="226">
        <f>ROUND(I272*H272,2)</f>
        <v>0</v>
      </c>
      <c r="BL272" s="17" t="s">
        <v>130</v>
      </c>
      <c r="BM272" s="225" t="s">
        <v>285</v>
      </c>
    </row>
    <row r="273" s="2" customFormat="1">
      <c r="A273" s="38"/>
      <c r="B273" s="39"/>
      <c r="C273" s="40"/>
      <c r="D273" s="227" t="s">
        <v>132</v>
      </c>
      <c r="E273" s="40"/>
      <c r="F273" s="228" t="s">
        <v>286</v>
      </c>
      <c r="G273" s="40"/>
      <c r="H273" s="40"/>
      <c r="I273" s="229"/>
      <c r="J273" s="40"/>
      <c r="K273" s="40"/>
      <c r="L273" s="44"/>
      <c r="M273" s="230"/>
      <c r="N273" s="231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132</v>
      </c>
      <c r="AU273" s="17" t="s">
        <v>88</v>
      </c>
    </row>
    <row r="274" s="13" customFormat="1">
      <c r="A274" s="13"/>
      <c r="B274" s="232"/>
      <c r="C274" s="233"/>
      <c r="D274" s="227" t="s">
        <v>134</v>
      </c>
      <c r="E274" s="234" t="s">
        <v>1</v>
      </c>
      <c r="F274" s="235" t="s">
        <v>135</v>
      </c>
      <c r="G274" s="233"/>
      <c r="H274" s="234" t="s">
        <v>1</v>
      </c>
      <c r="I274" s="236"/>
      <c r="J274" s="233"/>
      <c r="K274" s="233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134</v>
      </c>
      <c r="AU274" s="241" t="s">
        <v>88</v>
      </c>
      <c r="AV274" s="13" t="s">
        <v>86</v>
      </c>
      <c r="AW274" s="13" t="s">
        <v>35</v>
      </c>
      <c r="AX274" s="13" t="s">
        <v>78</v>
      </c>
      <c r="AY274" s="241" t="s">
        <v>123</v>
      </c>
    </row>
    <row r="275" s="13" customFormat="1">
      <c r="A275" s="13"/>
      <c r="B275" s="232"/>
      <c r="C275" s="233"/>
      <c r="D275" s="227" t="s">
        <v>134</v>
      </c>
      <c r="E275" s="234" t="s">
        <v>1</v>
      </c>
      <c r="F275" s="235" t="s">
        <v>287</v>
      </c>
      <c r="G275" s="233"/>
      <c r="H275" s="234" t="s">
        <v>1</v>
      </c>
      <c r="I275" s="236"/>
      <c r="J275" s="233"/>
      <c r="K275" s="233"/>
      <c r="L275" s="237"/>
      <c r="M275" s="238"/>
      <c r="N275" s="239"/>
      <c r="O275" s="239"/>
      <c r="P275" s="239"/>
      <c r="Q275" s="239"/>
      <c r="R275" s="239"/>
      <c r="S275" s="239"/>
      <c r="T275" s="24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1" t="s">
        <v>134</v>
      </c>
      <c r="AU275" s="241" t="s">
        <v>88</v>
      </c>
      <c r="AV275" s="13" t="s">
        <v>86</v>
      </c>
      <c r="AW275" s="13" t="s">
        <v>35</v>
      </c>
      <c r="AX275" s="13" t="s">
        <v>78</v>
      </c>
      <c r="AY275" s="241" t="s">
        <v>123</v>
      </c>
    </row>
    <row r="276" s="14" customFormat="1">
      <c r="A276" s="14"/>
      <c r="B276" s="242"/>
      <c r="C276" s="243"/>
      <c r="D276" s="227" t="s">
        <v>134</v>
      </c>
      <c r="E276" s="244" t="s">
        <v>1</v>
      </c>
      <c r="F276" s="245" t="s">
        <v>152</v>
      </c>
      <c r="G276" s="243"/>
      <c r="H276" s="246">
        <v>506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2" t="s">
        <v>134</v>
      </c>
      <c r="AU276" s="252" t="s">
        <v>88</v>
      </c>
      <c r="AV276" s="14" t="s">
        <v>88</v>
      </c>
      <c r="AW276" s="14" t="s">
        <v>35</v>
      </c>
      <c r="AX276" s="14" t="s">
        <v>78</v>
      </c>
      <c r="AY276" s="252" t="s">
        <v>123</v>
      </c>
    </row>
    <row r="277" s="15" customFormat="1">
      <c r="A277" s="15"/>
      <c r="B277" s="253"/>
      <c r="C277" s="254"/>
      <c r="D277" s="227" t="s">
        <v>134</v>
      </c>
      <c r="E277" s="255" t="s">
        <v>1</v>
      </c>
      <c r="F277" s="256" t="s">
        <v>137</v>
      </c>
      <c r="G277" s="254"/>
      <c r="H277" s="257">
        <v>506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3" t="s">
        <v>134</v>
      </c>
      <c r="AU277" s="263" t="s">
        <v>88</v>
      </c>
      <c r="AV277" s="15" t="s">
        <v>130</v>
      </c>
      <c r="AW277" s="15" t="s">
        <v>35</v>
      </c>
      <c r="AX277" s="15" t="s">
        <v>86</v>
      </c>
      <c r="AY277" s="263" t="s">
        <v>123</v>
      </c>
    </row>
    <row r="278" s="2" customFormat="1" ht="21.75" customHeight="1">
      <c r="A278" s="38"/>
      <c r="B278" s="39"/>
      <c r="C278" s="214" t="s">
        <v>288</v>
      </c>
      <c r="D278" s="214" t="s">
        <v>125</v>
      </c>
      <c r="E278" s="215" t="s">
        <v>289</v>
      </c>
      <c r="F278" s="216" t="s">
        <v>290</v>
      </c>
      <c r="G278" s="217" t="s">
        <v>149</v>
      </c>
      <c r="H278" s="218">
        <v>30</v>
      </c>
      <c r="I278" s="219"/>
      <c r="J278" s="220">
        <f>ROUND(I278*H278,2)</f>
        <v>0</v>
      </c>
      <c r="K278" s="216" t="s">
        <v>129</v>
      </c>
      <c r="L278" s="44"/>
      <c r="M278" s="221" t="s">
        <v>1</v>
      </c>
      <c r="N278" s="222" t="s">
        <v>43</v>
      </c>
      <c r="O278" s="91"/>
      <c r="P278" s="223">
        <f>O278*H278</f>
        <v>0</v>
      </c>
      <c r="Q278" s="223">
        <v>0.00059999999999999995</v>
      </c>
      <c r="R278" s="223">
        <f>Q278*H278</f>
        <v>0.017999999999999999</v>
      </c>
      <c r="S278" s="223">
        <v>0</v>
      </c>
      <c r="T278" s="22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5" t="s">
        <v>130</v>
      </c>
      <c r="AT278" s="225" t="s">
        <v>125</v>
      </c>
      <c r="AU278" s="225" t="s">
        <v>88</v>
      </c>
      <c r="AY278" s="17" t="s">
        <v>123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7" t="s">
        <v>86</v>
      </c>
      <c r="BK278" s="226">
        <f>ROUND(I278*H278,2)</f>
        <v>0</v>
      </c>
      <c r="BL278" s="17" t="s">
        <v>130</v>
      </c>
      <c r="BM278" s="225" t="s">
        <v>291</v>
      </c>
    </row>
    <row r="279" s="2" customFormat="1">
      <c r="A279" s="38"/>
      <c r="B279" s="39"/>
      <c r="C279" s="40"/>
      <c r="D279" s="227" t="s">
        <v>132</v>
      </c>
      <c r="E279" s="40"/>
      <c r="F279" s="228" t="s">
        <v>292</v>
      </c>
      <c r="G279" s="40"/>
      <c r="H279" s="40"/>
      <c r="I279" s="229"/>
      <c r="J279" s="40"/>
      <c r="K279" s="40"/>
      <c r="L279" s="44"/>
      <c r="M279" s="230"/>
      <c r="N279" s="231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132</v>
      </c>
      <c r="AU279" s="17" t="s">
        <v>88</v>
      </c>
    </row>
    <row r="280" s="13" customFormat="1">
      <c r="A280" s="13"/>
      <c r="B280" s="232"/>
      <c r="C280" s="233"/>
      <c r="D280" s="227" t="s">
        <v>134</v>
      </c>
      <c r="E280" s="234" t="s">
        <v>1</v>
      </c>
      <c r="F280" s="235" t="s">
        <v>135</v>
      </c>
      <c r="G280" s="233"/>
      <c r="H280" s="234" t="s">
        <v>1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1" t="s">
        <v>134</v>
      </c>
      <c r="AU280" s="241" t="s">
        <v>88</v>
      </c>
      <c r="AV280" s="13" t="s">
        <v>86</v>
      </c>
      <c r="AW280" s="13" t="s">
        <v>35</v>
      </c>
      <c r="AX280" s="13" t="s">
        <v>78</v>
      </c>
      <c r="AY280" s="241" t="s">
        <v>123</v>
      </c>
    </row>
    <row r="281" s="14" customFormat="1">
      <c r="A281" s="14"/>
      <c r="B281" s="242"/>
      <c r="C281" s="243"/>
      <c r="D281" s="227" t="s">
        <v>134</v>
      </c>
      <c r="E281" s="244" t="s">
        <v>1</v>
      </c>
      <c r="F281" s="245" t="s">
        <v>281</v>
      </c>
      <c r="G281" s="243"/>
      <c r="H281" s="246">
        <v>30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2" t="s">
        <v>134</v>
      </c>
      <c r="AU281" s="252" t="s">
        <v>88</v>
      </c>
      <c r="AV281" s="14" t="s">
        <v>88</v>
      </c>
      <c r="AW281" s="14" t="s">
        <v>35</v>
      </c>
      <c r="AX281" s="14" t="s">
        <v>78</v>
      </c>
      <c r="AY281" s="252" t="s">
        <v>123</v>
      </c>
    </row>
    <row r="282" s="15" customFormat="1">
      <c r="A282" s="15"/>
      <c r="B282" s="253"/>
      <c r="C282" s="254"/>
      <c r="D282" s="227" t="s">
        <v>134</v>
      </c>
      <c r="E282" s="255" t="s">
        <v>1</v>
      </c>
      <c r="F282" s="256" t="s">
        <v>137</v>
      </c>
      <c r="G282" s="254"/>
      <c r="H282" s="257">
        <v>30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3" t="s">
        <v>134</v>
      </c>
      <c r="AU282" s="263" t="s">
        <v>88</v>
      </c>
      <c r="AV282" s="15" t="s">
        <v>130</v>
      </c>
      <c r="AW282" s="15" t="s">
        <v>35</v>
      </c>
      <c r="AX282" s="15" t="s">
        <v>86</v>
      </c>
      <c r="AY282" s="263" t="s">
        <v>123</v>
      </c>
    </row>
    <row r="283" s="2" customFormat="1" ht="16.5" customHeight="1">
      <c r="A283" s="38"/>
      <c r="B283" s="39"/>
      <c r="C283" s="214" t="s">
        <v>293</v>
      </c>
      <c r="D283" s="214" t="s">
        <v>125</v>
      </c>
      <c r="E283" s="215" t="s">
        <v>294</v>
      </c>
      <c r="F283" s="216" t="s">
        <v>295</v>
      </c>
      <c r="G283" s="217" t="s">
        <v>149</v>
      </c>
      <c r="H283" s="218">
        <v>30</v>
      </c>
      <c r="I283" s="219"/>
      <c r="J283" s="220">
        <f>ROUND(I283*H283,2)</f>
        <v>0</v>
      </c>
      <c r="K283" s="216" t="s">
        <v>129</v>
      </c>
      <c r="L283" s="44"/>
      <c r="M283" s="221" t="s">
        <v>1</v>
      </c>
      <c r="N283" s="222" t="s">
        <v>43</v>
      </c>
      <c r="O283" s="91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5" t="s">
        <v>130</v>
      </c>
      <c r="AT283" s="225" t="s">
        <v>125</v>
      </c>
      <c r="AU283" s="225" t="s">
        <v>88</v>
      </c>
      <c r="AY283" s="17" t="s">
        <v>123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7" t="s">
        <v>86</v>
      </c>
      <c r="BK283" s="226">
        <f>ROUND(I283*H283,2)</f>
        <v>0</v>
      </c>
      <c r="BL283" s="17" t="s">
        <v>130</v>
      </c>
      <c r="BM283" s="225" t="s">
        <v>296</v>
      </c>
    </row>
    <row r="284" s="2" customFormat="1">
      <c r="A284" s="38"/>
      <c r="B284" s="39"/>
      <c r="C284" s="40"/>
      <c r="D284" s="227" t="s">
        <v>132</v>
      </c>
      <c r="E284" s="40"/>
      <c r="F284" s="228" t="s">
        <v>297</v>
      </c>
      <c r="G284" s="40"/>
      <c r="H284" s="40"/>
      <c r="I284" s="229"/>
      <c r="J284" s="40"/>
      <c r="K284" s="40"/>
      <c r="L284" s="44"/>
      <c r="M284" s="230"/>
      <c r="N284" s="231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132</v>
      </c>
      <c r="AU284" s="17" t="s">
        <v>88</v>
      </c>
    </row>
    <row r="285" s="13" customFormat="1">
      <c r="A285" s="13"/>
      <c r="B285" s="232"/>
      <c r="C285" s="233"/>
      <c r="D285" s="227" t="s">
        <v>134</v>
      </c>
      <c r="E285" s="234" t="s">
        <v>1</v>
      </c>
      <c r="F285" s="235" t="s">
        <v>135</v>
      </c>
      <c r="G285" s="233"/>
      <c r="H285" s="234" t="s">
        <v>1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1" t="s">
        <v>134</v>
      </c>
      <c r="AU285" s="241" t="s">
        <v>88</v>
      </c>
      <c r="AV285" s="13" t="s">
        <v>86</v>
      </c>
      <c r="AW285" s="13" t="s">
        <v>35</v>
      </c>
      <c r="AX285" s="13" t="s">
        <v>78</v>
      </c>
      <c r="AY285" s="241" t="s">
        <v>123</v>
      </c>
    </row>
    <row r="286" s="14" customFormat="1">
      <c r="A286" s="14"/>
      <c r="B286" s="242"/>
      <c r="C286" s="243"/>
      <c r="D286" s="227" t="s">
        <v>134</v>
      </c>
      <c r="E286" s="244" t="s">
        <v>1</v>
      </c>
      <c r="F286" s="245" t="s">
        <v>281</v>
      </c>
      <c r="G286" s="243"/>
      <c r="H286" s="246">
        <v>30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2" t="s">
        <v>134</v>
      </c>
      <c r="AU286" s="252" t="s">
        <v>88</v>
      </c>
      <c r="AV286" s="14" t="s">
        <v>88</v>
      </c>
      <c r="AW286" s="14" t="s">
        <v>35</v>
      </c>
      <c r="AX286" s="14" t="s">
        <v>78</v>
      </c>
      <c r="AY286" s="252" t="s">
        <v>123</v>
      </c>
    </row>
    <row r="287" s="15" customFormat="1">
      <c r="A287" s="15"/>
      <c r="B287" s="253"/>
      <c r="C287" s="254"/>
      <c r="D287" s="227" t="s">
        <v>134</v>
      </c>
      <c r="E287" s="255" t="s">
        <v>1</v>
      </c>
      <c r="F287" s="256" t="s">
        <v>137</v>
      </c>
      <c r="G287" s="254"/>
      <c r="H287" s="257">
        <v>30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3" t="s">
        <v>134</v>
      </c>
      <c r="AU287" s="263" t="s">
        <v>88</v>
      </c>
      <c r="AV287" s="15" t="s">
        <v>130</v>
      </c>
      <c r="AW287" s="15" t="s">
        <v>35</v>
      </c>
      <c r="AX287" s="15" t="s">
        <v>86</v>
      </c>
      <c r="AY287" s="263" t="s">
        <v>123</v>
      </c>
    </row>
    <row r="288" s="2" customFormat="1" ht="16.5" customHeight="1">
      <c r="A288" s="38"/>
      <c r="B288" s="39"/>
      <c r="C288" s="214" t="s">
        <v>298</v>
      </c>
      <c r="D288" s="214" t="s">
        <v>125</v>
      </c>
      <c r="E288" s="215" t="s">
        <v>299</v>
      </c>
      <c r="F288" s="216" t="s">
        <v>300</v>
      </c>
      <c r="G288" s="217" t="s">
        <v>149</v>
      </c>
      <c r="H288" s="218">
        <v>506</v>
      </c>
      <c r="I288" s="219"/>
      <c r="J288" s="220">
        <f>ROUND(I288*H288,2)</f>
        <v>0</v>
      </c>
      <c r="K288" s="216" t="s">
        <v>129</v>
      </c>
      <c r="L288" s="44"/>
      <c r="M288" s="221" t="s">
        <v>1</v>
      </c>
      <c r="N288" s="222" t="s">
        <v>43</v>
      </c>
      <c r="O288" s="91"/>
      <c r="P288" s="223">
        <f>O288*H288</f>
        <v>0</v>
      </c>
      <c r="Q288" s="223">
        <v>0</v>
      </c>
      <c r="R288" s="223">
        <f>Q288*H288</f>
        <v>0</v>
      </c>
      <c r="S288" s="223">
        <v>0</v>
      </c>
      <c r="T288" s="22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5" t="s">
        <v>130</v>
      </c>
      <c r="AT288" s="225" t="s">
        <v>125</v>
      </c>
      <c r="AU288" s="225" t="s">
        <v>88</v>
      </c>
      <c r="AY288" s="17" t="s">
        <v>123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7" t="s">
        <v>86</v>
      </c>
      <c r="BK288" s="226">
        <f>ROUND(I288*H288,2)</f>
        <v>0</v>
      </c>
      <c r="BL288" s="17" t="s">
        <v>130</v>
      </c>
      <c r="BM288" s="225" t="s">
        <v>301</v>
      </c>
    </row>
    <row r="289" s="2" customFormat="1">
      <c r="A289" s="38"/>
      <c r="B289" s="39"/>
      <c r="C289" s="40"/>
      <c r="D289" s="227" t="s">
        <v>132</v>
      </c>
      <c r="E289" s="40"/>
      <c r="F289" s="228" t="s">
        <v>302</v>
      </c>
      <c r="G289" s="40"/>
      <c r="H289" s="40"/>
      <c r="I289" s="229"/>
      <c r="J289" s="40"/>
      <c r="K289" s="40"/>
      <c r="L289" s="44"/>
      <c r="M289" s="230"/>
      <c r="N289" s="231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132</v>
      </c>
      <c r="AU289" s="17" t="s">
        <v>88</v>
      </c>
    </row>
    <row r="290" s="13" customFormat="1">
      <c r="A290" s="13"/>
      <c r="B290" s="232"/>
      <c r="C290" s="233"/>
      <c r="D290" s="227" t="s">
        <v>134</v>
      </c>
      <c r="E290" s="234" t="s">
        <v>1</v>
      </c>
      <c r="F290" s="235" t="s">
        <v>135</v>
      </c>
      <c r="G290" s="233"/>
      <c r="H290" s="234" t="s">
        <v>1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1" t="s">
        <v>134</v>
      </c>
      <c r="AU290" s="241" t="s">
        <v>88</v>
      </c>
      <c r="AV290" s="13" t="s">
        <v>86</v>
      </c>
      <c r="AW290" s="13" t="s">
        <v>35</v>
      </c>
      <c r="AX290" s="13" t="s">
        <v>78</v>
      </c>
      <c r="AY290" s="241" t="s">
        <v>123</v>
      </c>
    </row>
    <row r="291" s="13" customFormat="1">
      <c r="A291" s="13"/>
      <c r="B291" s="232"/>
      <c r="C291" s="233"/>
      <c r="D291" s="227" t="s">
        <v>134</v>
      </c>
      <c r="E291" s="234" t="s">
        <v>1</v>
      </c>
      <c r="F291" s="235" t="s">
        <v>287</v>
      </c>
      <c r="G291" s="233"/>
      <c r="H291" s="234" t="s">
        <v>1</v>
      </c>
      <c r="I291" s="236"/>
      <c r="J291" s="233"/>
      <c r="K291" s="233"/>
      <c r="L291" s="237"/>
      <c r="M291" s="238"/>
      <c r="N291" s="239"/>
      <c r="O291" s="239"/>
      <c r="P291" s="239"/>
      <c r="Q291" s="239"/>
      <c r="R291" s="239"/>
      <c r="S291" s="239"/>
      <c r="T291" s="24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1" t="s">
        <v>134</v>
      </c>
      <c r="AU291" s="241" t="s">
        <v>88</v>
      </c>
      <c r="AV291" s="13" t="s">
        <v>86</v>
      </c>
      <c r="AW291" s="13" t="s">
        <v>35</v>
      </c>
      <c r="AX291" s="13" t="s">
        <v>78</v>
      </c>
      <c r="AY291" s="241" t="s">
        <v>123</v>
      </c>
    </row>
    <row r="292" s="14" customFormat="1">
      <c r="A292" s="14"/>
      <c r="B292" s="242"/>
      <c r="C292" s="243"/>
      <c r="D292" s="227" t="s">
        <v>134</v>
      </c>
      <c r="E292" s="244" t="s">
        <v>1</v>
      </c>
      <c r="F292" s="245" t="s">
        <v>152</v>
      </c>
      <c r="G292" s="243"/>
      <c r="H292" s="246">
        <v>506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2" t="s">
        <v>134</v>
      </c>
      <c r="AU292" s="252" t="s">
        <v>88</v>
      </c>
      <c r="AV292" s="14" t="s">
        <v>88</v>
      </c>
      <c r="AW292" s="14" t="s">
        <v>35</v>
      </c>
      <c r="AX292" s="14" t="s">
        <v>78</v>
      </c>
      <c r="AY292" s="252" t="s">
        <v>123</v>
      </c>
    </row>
    <row r="293" s="15" customFormat="1">
      <c r="A293" s="15"/>
      <c r="B293" s="253"/>
      <c r="C293" s="254"/>
      <c r="D293" s="227" t="s">
        <v>134</v>
      </c>
      <c r="E293" s="255" t="s">
        <v>1</v>
      </c>
      <c r="F293" s="256" t="s">
        <v>137</v>
      </c>
      <c r="G293" s="254"/>
      <c r="H293" s="257">
        <v>506</v>
      </c>
      <c r="I293" s="258"/>
      <c r="J293" s="254"/>
      <c r="K293" s="254"/>
      <c r="L293" s="259"/>
      <c r="M293" s="260"/>
      <c r="N293" s="261"/>
      <c r="O293" s="261"/>
      <c r="P293" s="261"/>
      <c r="Q293" s="261"/>
      <c r="R293" s="261"/>
      <c r="S293" s="261"/>
      <c r="T293" s="262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3" t="s">
        <v>134</v>
      </c>
      <c r="AU293" s="263" t="s">
        <v>88</v>
      </c>
      <c r="AV293" s="15" t="s">
        <v>130</v>
      </c>
      <c r="AW293" s="15" t="s">
        <v>35</v>
      </c>
      <c r="AX293" s="15" t="s">
        <v>86</v>
      </c>
      <c r="AY293" s="263" t="s">
        <v>123</v>
      </c>
    </row>
    <row r="294" s="12" customFormat="1" ht="22.8" customHeight="1">
      <c r="A294" s="12"/>
      <c r="B294" s="198"/>
      <c r="C294" s="199"/>
      <c r="D294" s="200" t="s">
        <v>77</v>
      </c>
      <c r="E294" s="212" t="s">
        <v>303</v>
      </c>
      <c r="F294" s="212" t="s">
        <v>304</v>
      </c>
      <c r="G294" s="199"/>
      <c r="H294" s="199"/>
      <c r="I294" s="202"/>
      <c r="J294" s="213">
        <f>BK294</f>
        <v>0</v>
      </c>
      <c r="K294" s="199"/>
      <c r="L294" s="204"/>
      <c r="M294" s="205"/>
      <c r="N294" s="206"/>
      <c r="O294" s="206"/>
      <c r="P294" s="207">
        <f>SUM(P295:P305)</f>
        <v>0</v>
      </c>
      <c r="Q294" s="206"/>
      <c r="R294" s="207">
        <f>SUM(R295:R305)</f>
        <v>0</v>
      </c>
      <c r="S294" s="206"/>
      <c r="T294" s="208">
        <f>SUM(T295:T305)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9" t="s">
        <v>86</v>
      </c>
      <c r="AT294" s="210" t="s">
        <v>77</v>
      </c>
      <c r="AU294" s="210" t="s">
        <v>86</v>
      </c>
      <c r="AY294" s="209" t="s">
        <v>123</v>
      </c>
      <c r="BK294" s="211">
        <f>SUM(BK295:BK305)</f>
        <v>0</v>
      </c>
    </row>
    <row r="295" s="2" customFormat="1" ht="16.5" customHeight="1">
      <c r="A295" s="38"/>
      <c r="B295" s="39"/>
      <c r="C295" s="214" t="s">
        <v>305</v>
      </c>
      <c r="D295" s="214" t="s">
        <v>125</v>
      </c>
      <c r="E295" s="215" t="s">
        <v>306</v>
      </c>
      <c r="F295" s="216" t="s">
        <v>307</v>
      </c>
      <c r="G295" s="217" t="s">
        <v>168</v>
      </c>
      <c r="H295" s="218">
        <v>661.66399999999999</v>
      </c>
      <c r="I295" s="219"/>
      <c r="J295" s="220">
        <f>ROUND(I295*H295,2)</f>
        <v>0</v>
      </c>
      <c r="K295" s="216" t="s">
        <v>129</v>
      </c>
      <c r="L295" s="44"/>
      <c r="M295" s="221" t="s">
        <v>1</v>
      </c>
      <c r="N295" s="222" t="s">
        <v>43</v>
      </c>
      <c r="O295" s="91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5" t="s">
        <v>130</v>
      </c>
      <c r="AT295" s="225" t="s">
        <v>125</v>
      </c>
      <c r="AU295" s="225" t="s">
        <v>88</v>
      </c>
      <c r="AY295" s="17" t="s">
        <v>123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7" t="s">
        <v>86</v>
      </c>
      <c r="BK295" s="226">
        <f>ROUND(I295*H295,2)</f>
        <v>0</v>
      </c>
      <c r="BL295" s="17" t="s">
        <v>130</v>
      </c>
      <c r="BM295" s="225" t="s">
        <v>308</v>
      </c>
    </row>
    <row r="296" s="2" customFormat="1">
      <c r="A296" s="38"/>
      <c r="B296" s="39"/>
      <c r="C296" s="40"/>
      <c r="D296" s="227" t="s">
        <v>132</v>
      </c>
      <c r="E296" s="40"/>
      <c r="F296" s="228" t="s">
        <v>309</v>
      </c>
      <c r="G296" s="40"/>
      <c r="H296" s="40"/>
      <c r="I296" s="229"/>
      <c r="J296" s="40"/>
      <c r="K296" s="40"/>
      <c r="L296" s="44"/>
      <c r="M296" s="230"/>
      <c r="N296" s="231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132</v>
      </c>
      <c r="AU296" s="17" t="s">
        <v>88</v>
      </c>
    </row>
    <row r="297" s="2" customFormat="1" ht="16.5" customHeight="1">
      <c r="A297" s="38"/>
      <c r="B297" s="39"/>
      <c r="C297" s="214" t="s">
        <v>310</v>
      </c>
      <c r="D297" s="214" t="s">
        <v>125</v>
      </c>
      <c r="E297" s="215" t="s">
        <v>311</v>
      </c>
      <c r="F297" s="216" t="s">
        <v>312</v>
      </c>
      <c r="G297" s="217" t="s">
        <v>168</v>
      </c>
      <c r="H297" s="218">
        <v>5954.9759999999997</v>
      </c>
      <c r="I297" s="219"/>
      <c r="J297" s="220">
        <f>ROUND(I297*H297,2)</f>
        <v>0</v>
      </c>
      <c r="K297" s="216" t="s">
        <v>129</v>
      </c>
      <c r="L297" s="44"/>
      <c r="M297" s="221" t="s">
        <v>1</v>
      </c>
      <c r="N297" s="222" t="s">
        <v>43</v>
      </c>
      <c r="O297" s="91"/>
      <c r="P297" s="223">
        <f>O297*H297</f>
        <v>0</v>
      </c>
      <c r="Q297" s="223">
        <v>0</v>
      </c>
      <c r="R297" s="223">
        <f>Q297*H297</f>
        <v>0</v>
      </c>
      <c r="S297" s="223">
        <v>0</v>
      </c>
      <c r="T297" s="22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5" t="s">
        <v>130</v>
      </c>
      <c r="AT297" s="225" t="s">
        <v>125</v>
      </c>
      <c r="AU297" s="225" t="s">
        <v>88</v>
      </c>
      <c r="AY297" s="17" t="s">
        <v>123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7" t="s">
        <v>86</v>
      </c>
      <c r="BK297" s="226">
        <f>ROUND(I297*H297,2)</f>
        <v>0</v>
      </c>
      <c r="BL297" s="17" t="s">
        <v>130</v>
      </c>
      <c r="BM297" s="225" t="s">
        <v>313</v>
      </c>
    </row>
    <row r="298" s="2" customFormat="1">
      <c r="A298" s="38"/>
      <c r="B298" s="39"/>
      <c r="C298" s="40"/>
      <c r="D298" s="227" t="s">
        <v>132</v>
      </c>
      <c r="E298" s="40"/>
      <c r="F298" s="228" t="s">
        <v>314</v>
      </c>
      <c r="G298" s="40"/>
      <c r="H298" s="40"/>
      <c r="I298" s="229"/>
      <c r="J298" s="40"/>
      <c r="K298" s="40"/>
      <c r="L298" s="44"/>
      <c r="M298" s="230"/>
      <c r="N298" s="231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132</v>
      </c>
      <c r="AU298" s="17" t="s">
        <v>88</v>
      </c>
    </row>
    <row r="299" s="14" customFormat="1">
      <c r="A299" s="14"/>
      <c r="B299" s="242"/>
      <c r="C299" s="243"/>
      <c r="D299" s="227" t="s">
        <v>134</v>
      </c>
      <c r="E299" s="243"/>
      <c r="F299" s="245" t="s">
        <v>315</v>
      </c>
      <c r="G299" s="243"/>
      <c r="H299" s="246">
        <v>5954.9759999999997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2" t="s">
        <v>134</v>
      </c>
      <c r="AU299" s="252" t="s">
        <v>88</v>
      </c>
      <c r="AV299" s="14" t="s">
        <v>88</v>
      </c>
      <c r="AW299" s="14" t="s">
        <v>4</v>
      </c>
      <c r="AX299" s="14" t="s">
        <v>86</v>
      </c>
      <c r="AY299" s="252" t="s">
        <v>123</v>
      </c>
    </row>
    <row r="300" s="2" customFormat="1" ht="24.15" customHeight="1">
      <c r="A300" s="38"/>
      <c r="B300" s="39"/>
      <c r="C300" s="214" t="s">
        <v>316</v>
      </c>
      <c r="D300" s="214" t="s">
        <v>125</v>
      </c>
      <c r="E300" s="215" t="s">
        <v>317</v>
      </c>
      <c r="F300" s="216" t="s">
        <v>318</v>
      </c>
      <c r="G300" s="217" t="s">
        <v>168</v>
      </c>
      <c r="H300" s="218">
        <v>103.73</v>
      </c>
      <c r="I300" s="219"/>
      <c r="J300" s="220">
        <f>ROUND(I300*H300,2)</f>
        <v>0</v>
      </c>
      <c r="K300" s="216" t="s">
        <v>129</v>
      </c>
      <c r="L300" s="44"/>
      <c r="M300" s="221" t="s">
        <v>1</v>
      </c>
      <c r="N300" s="222" t="s">
        <v>43</v>
      </c>
      <c r="O300" s="91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5" t="s">
        <v>130</v>
      </c>
      <c r="AT300" s="225" t="s">
        <v>125</v>
      </c>
      <c r="AU300" s="225" t="s">
        <v>88</v>
      </c>
      <c r="AY300" s="17" t="s">
        <v>123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7" t="s">
        <v>86</v>
      </c>
      <c r="BK300" s="226">
        <f>ROUND(I300*H300,2)</f>
        <v>0</v>
      </c>
      <c r="BL300" s="17" t="s">
        <v>130</v>
      </c>
      <c r="BM300" s="225" t="s">
        <v>319</v>
      </c>
    </row>
    <row r="301" s="2" customFormat="1">
      <c r="A301" s="38"/>
      <c r="B301" s="39"/>
      <c r="C301" s="40"/>
      <c r="D301" s="227" t="s">
        <v>132</v>
      </c>
      <c r="E301" s="40"/>
      <c r="F301" s="228" t="s">
        <v>320</v>
      </c>
      <c r="G301" s="40"/>
      <c r="H301" s="40"/>
      <c r="I301" s="229"/>
      <c r="J301" s="40"/>
      <c r="K301" s="40"/>
      <c r="L301" s="44"/>
      <c r="M301" s="230"/>
      <c r="N301" s="231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132</v>
      </c>
      <c r="AU301" s="17" t="s">
        <v>88</v>
      </c>
    </row>
    <row r="302" s="14" customFormat="1">
      <c r="A302" s="14"/>
      <c r="B302" s="242"/>
      <c r="C302" s="243"/>
      <c r="D302" s="227" t="s">
        <v>134</v>
      </c>
      <c r="E302" s="244" t="s">
        <v>1</v>
      </c>
      <c r="F302" s="245" t="s">
        <v>321</v>
      </c>
      <c r="G302" s="243"/>
      <c r="H302" s="246">
        <v>103.73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2" t="s">
        <v>134</v>
      </c>
      <c r="AU302" s="252" t="s">
        <v>88</v>
      </c>
      <c r="AV302" s="14" t="s">
        <v>88</v>
      </c>
      <c r="AW302" s="14" t="s">
        <v>35</v>
      </c>
      <c r="AX302" s="14" t="s">
        <v>86</v>
      </c>
      <c r="AY302" s="252" t="s">
        <v>123</v>
      </c>
    </row>
    <row r="303" s="2" customFormat="1" ht="24.15" customHeight="1">
      <c r="A303" s="38"/>
      <c r="B303" s="39"/>
      <c r="C303" s="214" t="s">
        <v>322</v>
      </c>
      <c r="D303" s="214" t="s">
        <v>125</v>
      </c>
      <c r="E303" s="215" t="s">
        <v>323</v>
      </c>
      <c r="F303" s="216" t="s">
        <v>324</v>
      </c>
      <c r="G303" s="217" t="s">
        <v>168</v>
      </c>
      <c r="H303" s="218">
        <v>557.93399999999997</v>
      </c>
      <c r="I303" s="219"/>
      <c r="J303" s="220">
        <f>ROUND(I303*H303,2)</f>
        <v>0</v>
      </c>
      <c r="K303" s="216" t="s">
        <v>129</v>
      </c>
      <c r="L303" s="44"/>
      <c r="M303" s="221" t="s">
        <v>1</v>
      </c>
      <c r="N303" s="222" t="s">
        <v>43</v>
      </c>
      <c r="O303" s="91"/>
      <c r="P303" s="223">
        <f>O303*H303</f>
        <v>0</v>
      </c>
      <c r="Q303" s="223">
        <v>0</v>
      </c>
      <c r="R303" s="223">
        <f>Q303*H303</f>
        <v>0</v>
      </c>
      <c r="S303" s="223">
        <v>0</v>
      </c>
      <c r="T303" s="22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5" t="s">
        <v>130</v>
      </c>
      <c r="AT303" s="225" t="s">
        <v>125</v>
      </c>
      <c r="AU303" s="225" t="s">
        <v>88</v>
      </c>
      <c r="AY303" s="17" t="s">
        <v>123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7" t="s">
        <v>86</v>
      </c>
      <c r="BK303" s="226">
        <f>ROUND(I303*H303,2)</f>
        <v>0</v>
      </c>
      <c r="BL303" s="17" t="s">
        <v>130</v>
      </c>
      <c r="BM303" s="225" t="s">
        <v>325</v>
      </c>
    </row>
    <row r="304" s="2" customFormat="1">
      <c r="A304" s="38"/>
      <c r="B304" s="39"/>
      <c r="C304" s="40"/>
      <c r="D304" s="227" t="s">
        <v>132</v>
      </c>
      <c r="E304" s="40"/>
      <c r="F304" s="228" t="s">
        <v>324</v>
      </c>
      <c r="G304" s="40"/>
      <c r="H304" s="40"/>
      <c r="I304" s="229"/>
      <c r="J304" s="40"/>
      <c r="K304" s="40"/>
      <c r="L304" s="44"/>
      <c r="M304" s="230"/>
      <c r="N304" s="231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132</v>
      </c>
      <c r="AU304" s="17" t="s">
        <v>88</v>
      </c>
    </row>
    <row r="305" s="14" customFormat="1">
      <c r="A305" s="14"/>
      <c r="B305" s="242"/>
      <c r="C305" s="243"/>
      <c r="D305" s="227" t="s">
        <v>134</v>
      </c>
      <c r="E305" s="244" t="s">
        <v>1</v>
      </c>
      <c r="F305" s="245" t="s">
        <v>326</v>
      </c>
      <c r="G305" s="243"/>
      <c r="H305" s="246">
        <v>557.93399999999997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2" t="s">
        <v>134</v>
      </c>
      <c r="AU305" s="252" t="s">
        <v>88</v>
      </c>
      <c r="AV305" s="14" t="s">
        <v>88</v>
      </c>
      <c r="AW305" s="14" t="s">
        <v>35</v>
      </c>
      <c r="AX305" s="14" t="s">
        <v>86</v>
      </c>
      <c r="AY305" s="252" t="s">
        <v>123</v>
      </c>
    </row>
    <row r="306" s="12" customFormat="1" ht="22.8" customHeight="1">
      <c r="A306" s="12"/>
      <c r="B306" s="198"/>
      <c r="C306" s="199"/>
      <c r="D306" s="200" t="s">
        <v>77</v>
      </c>
      <c r="E306" s="212" t="s">
        <v>327</v>
      </c>
      <c r="F306" s="212" t="s">
        <v>328</v>
      </c>
      <c r="G306" s="199"/>
      <c r="H306" s="199"/>
      <c r="I306" s="202"/>
      <c r="J306" s="213">
        <f>BK306</f>
        <v>0</v>
      </c>
      <c r="K306" s="199"/>
      <c r="L306" s="204"/>
      <c r="M306" s="205"/>
      <c r="N306" s="206"/>
      <c r="O306" s="206"/>
      <c r="P306" s="207">
        <f>SUM(P307:P308)</f>
        <v>0</v>
      </c>
      <c r="Q306" s="206"/>
      <c r="R306" s="207">
        <f>SUM(R307:R308)</f>
        <v>0</v>
      </c>
      <c r="S306" s="206"/>
      <c r="T306" s="208">
        <f>SUM(T307:T308)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9" t="s">
        <v>86</v>
      </c>
      <c r="AT306" s="210" t="s">
        <v>77</v>
      </c>
      <c r="AU306" s="210" t="s">
        <v>86</v>
      </c>
      <c r="AY306" s="209" t="s">
        <v>123</v>
      </c>
      <c r="BK306" s="211">
        <f>SUM(BK307:BK308)</f>
        <v>0</v>
      </c>
    </row>
    <row r="307" s="2" customFormat="1" ht="21.75" customHeight="1">
      <c r="A307" s="38"/>
      <c r="B307" s="39"/>
      <c r="C307" s="214" t="s">
        <v>329</v>
      </c>
      <c r="D307" s="214" t="s">
        <v>125</v>
      </c>
      <c r="E307" s="215" t="s">
        <v>330</v>
      </c>
      <c r="F307" s="216" t="s">
        <v>331</v>
      </c>
      <c r="G307" s="217" t="s">
        <v>168</v>
      </c>
      <c r="H307" s="218">
        <v>284.25999999999999</v>
      </c>
      <c r="I307" s="219"/>
      <c r="J307" s="220">
        <f>ROUND(I307*H307,2)</f>
        <v>0</v>
      </c>
      <c r="K307" s="216" t="s">
        <v>129</v>
      </c>
      <c r="L307" s="44"/>
      <c r="M307" s="221" t="s">
        <v>1</v>
      </c>
      <c r="N307" s="222" t="s">
        <v>43</v>
      </c>
      <c r="O307" s="91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5" t="s">
        <v>130</v>
      </c>
      <c r="AT307" s="225" t="s">
        <v>125</v>
      </c>
      <c r="AU307" s="225" t="s">
        <v>88</v>
      </c>
      <c r="AY307" s="17" t="s">
        <v>123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7" t="s">
        <v>86</v>
      </c>
      <c r="BK307" s="226">
        <f>ROUND(I307*H307,2)</f>
        <v>0</v>
      </c>
      <c r="BL307" s="17" t="s">
        <v>130</v>
      </c>
      <c r="BM307" s="225" t="s">
        <v>332</v>
      </c>
    </row>
    <row r="308" s="2" customFormat="1">
      <c r="A308" s="38"/>
      <c r="B308" s="39"/>
      <c r="C308" s="40"/>
      <c r="D308" s="227" t="s">
        <v>132</v>
      </c>
      <c r="E308" s="40"/>
      <c r="F308" s="228" t="s">
        <v>333</v>
      </c>
      <c r="G308" s="40"/>
      <c r="H308" s="40"/>
      <c r="I308" s="229"/>
      <c r="J308" s="40"/>
      <c r="K308" s="40"/>
      <c r="L308" s="44"/>
      <c r="M308" s="230"/>
      <c r="N308" s="231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132</v>
      </c>
      <c r="AU308" s="17" t="s">
        <v>88</v>
      </c>
    </row>
    <row r="309" s="12" customFormat="1" ht="25.92" customHeight="1">
      <c r="A309" s="12"/>
      <c r="B309" s="198"/>
      <c r="C309" s="199"/>
      <c r="D309" s="200" t="s">
        <v>77</v>
      </c>
      <c r="E309" s="201" t="s">
        <v>334</v>
      </c>
      <c r="F309" s="201" t="s">
        <v>335</v>
      </c>
      <c r="G309" s="199"/>
      <c r="H309" s="199"/>
      <c r="I309" s="202"/>
      <c r="J309" s="203">
        <f>BK309</f>
        <v>0</v>
      </c>
      <c r="K309" s="199"/>
      <c r="L309" s="204"/>
      <c r="M309" s="205"/>
      <c r="N309" s="206"/>
      <c r="O309" s="206"/>
      <c r="P309" s="207">
        <f>P310+P318+P326</f>
        <v>0</v>
      </c>
      <c r="Q309" s="206"/>
      <c r="R309" s="207">
        <f>R310+R318+R326</f>
        <v>0</v>
      </c>
      <c r="S309" s="206"/>
      <c r="T309" s="208">
        <f>T310+T318+T326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9" t="s">
        <v>160</v>
      </c>
      <c r="AT309" s="210" t="s">
        <v>77</v>
      </c>
      <c r="AU309" s="210" t="s">
        <v>78</v>
      </c>
      <c r="AY309" s="209" t="s">
        <v>123</v>
      </c>
      <c r="BK309" s="211">
        <f>BK310+BK318+BK326</f>
        <v>0</v>
      </c>
    </row>
    <row r="310" s="12" customFormat="1" ht="22.8" customHeight="1">
      <c r="A310" s="12"/>
      <c r="B310" s="198"/>
      <c r="C310" s="199"/>
      <c r="D310" s="200" t="s">
        <v>77</v>
      </c>
      <c r="E310" s="212" t="s">
        <v>336</v>
      </c>
      <c r="F310" s="212" t="s">
        <v>337</v>
      </c>
      <c r="G310" s="199"/>
      <c r="H310" s="199"/>
      <c r="I310" s="202"/>
      <c r="J310" s="213">
        <f>BK310</f>
        <v>0</v>
      </c>
      <c r="K310" s="199"/>
      <c r="L310" s="204"/>
      <c r="M310" s="205"/>
      <c r="N310" s="206"/>
      <c r="O310" s="206"/>
      <c r="P310" s="207">
        <f>SUM(P311:P317)</f>
        <v>0</v>
      </c>
      <c r="Q310" s="206"/>
      <c r="R310" s="207">
        <f>SUM(R311:R317)</f>
        <v>0</v>
      </c>
      <c r="S310" s="206"/>
      <c r="T310" s="208">
        <f>SUM(T311:T317)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9" t="s">
        <v>160</v>
      </c>
      <c r="AT310" s="210" t="s">
        <v>77</v>
      </c>
      <c r="AU310" s="210" t="s">
        <v>86</v>
      </c>
      <c r="AY310" s="209" t="s">
        <v>123</v>
      </c>
      <c r="BK310" s="211">
        <f>SUM(BK311:BK317)</f>
        <v>0</v>
      </c>
    </row>
    <row r="311" s="2" customFormat="1" ht="16.5" customHeight="1">
      <c r="A311" s="38"/>
      <c r="B311" s="39"/>
      <c r="C311" s="214" t="s">
        <v>338</v>
      </c>
      <c r="D311" s="214" t="s">
        <v>125</v>
      </c>
      <c r="E311" s="215" t="s">
        <v>339</v>
      </c>
      <c r="F311" s="216" t="s">
        <v>340</v>
      </c>
      <c r="G311" s="217" t="s">
        <v>341</v>
      </c>
      <c r="H311" s="218">
        <v>1</v>
      </c>
      <c r="I311" s="219"/>
      <c r="J311" s="220">
        <f>ROUND(I311*H311,2)</f>
        <v>0</v>
      </c>
      <c r="K311" s="216" t="s">
        <v>129</v>
      </c>
      <c r="L311" s="44"/>
      <c r="M311" s="221" t="s">
        <v>1</v>
      </c>
      <c r="N311" s="222" t="s">
        <v>43</v>
      </c>
      <c r="O311" s="91"/>
      <c r="P311" s="223">
        <f>O311*H311</f>
        <v>0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5" t="s">
        <v>342</v>
      </c>
      <c r="AT311" s="225" t="s">
        <v>125</v>
      </c>
      <c r="AU311" s="225" t="s">
        <v>88</v>
      </c>
      <c r="AY311" s="17" t="s">
        <v>123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7" t="s">
        <v>86</v>
      </c>
      <c r="BK311" s="226">
        <f>ROUND(I311*H311,2)</f>
        <v>0</v>
      </c>
      <c r="BL311" s="17" t="s">
        <v>342</v>
      </c>
      <c r="BM311" s="225" t="s">
        <v>343</v>
      </c>
    </row>
    <row r="312" s="2" customFormat="1">
      <c r="A312" s="38"/>
      <c r="B312" s="39"/>
      <c r="C312" s="40"/>
      <c r="D312" s="227" t="s">
        <v>132</v>
      </c>
      <c r="E312" s="40"/>
      <c r="F312" s="228" t="s">
        <v>340</v>
      </c>
      <c r="G312" s="40"/>
      <c r="H312" s="40"/>
      <c r="I312" s="229"/>
      <c r="J312" s="40"/>
      <c r="K312" s="40"/>
      <c r="L312" s="44"/>
      <c r="M312" s="230"/>
      <c r="N312" s="231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132</v>
      </c>
      <c r="AU312" s="17" t="s">
        <v>88</v>
      </c>
    </row>
    <row r="313" s="14" customFormat="1">
      <c r="A313" s="14"/>
      <c r="B313" s="242"/>
      <c r="C313" s="243"/>
      <c r="D313" s="227" t="s">
        <v>134</v>
      </c>
      <c r="E313" s="244" t="s">
        <v>1</v>
      </c>
      <c r="F313" s="245" t="s">
        <v>86</v>
      </c>
      <c r="G313" s="243"/>
      <c r="H313" s="246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2" t="s">
        <v>134</v>
      </c>
      <c r="AU313" s="252" t="s">
        <v>88</v>
      </c>
      <c r="AV313" s="14" t="s">
        <v>88</v>
      </c>
      <c r="AW313" s="14" t="s">
        <v>35</v>
      </c>
      <c r="AX313" s="14" t="s">
        <v>86</v>
      </c>
      <c r="AY313" s="252" t="s">
        <v>123</v>
      </c>
    </row>
    <row r="314" s="2" customFormat="1" ht="16.5" customHeight="1">
      <c r="A314" s="38"/>
      <c r="B314" s="39"/>
      <c r="C314" s="214" t="s">
        <v>344</v>
      </c>
      <c r="D314" s="214" t="s">
        <v>125</v>
      </c>
      <c r="E314" s="215" t="s">
        <v>345</v>
      </c>
      <c r="F314" s="216" t="s">
        <v>346</v>
      </c>
      <c r="G314" s="217" t="s">
        <v>341</v>
      </c>
      <c r="H314" s="218">
        <v>1</v>
      </c>
      <c r="I314" s="219"/>
      <c r="J314" s="220">
        <f>ROUND(I314*H314,2)</f>
        <v>0</v>
      </c>
      <c r="K314" s="216" t="s">
        <v>129</v>
      </c>
      <c r="L314" s="44"/>
      <c r="M314" s="221" t="s">
        <v>1</v>
      </c>
      <c r="N314" s="222" t="s">
        <v>43</v>
      </c>
      <c r="O314" s="91"/>
      <c r="P314" s="223">
        <f>O314*H314</f>
        <v>0</v>
      </c>
      <c r="Q314" s="223">
        <v>0</v>
      </c>
      <c r="R314" s="223">
        <f>Q314*H314</f>
        <v>0</v>
      </c>
      <c r="S314" s="223">
        <v>0</v>
      </c>
      <c r="T314" s="22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5" t="s">
        <v>342</v>
      </c>
      <c r="AT314" s="225" t="s">
        <v>125</v>
      </c>
      <c r="AU314" s="225" t="s">
        <v>88</v>
      </c>
      <c r="AY314" s="17" t="s">
        <v>123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7" t="s">
        <v>86</v>
      </c>
      <c r="BK314" s="226">
        <f>ROUND(I314*H314,2)</f>
        <v>0</v>
      </c>
      <c r="BL314" s="17" t="s">
        <v>342</v>
      </c>
      <c r="BM314" s="225" t="s">
        <v>347</v>
      </c>
    </row>
    <row r="315" s="2" customFormat="1">
      <c r="A315" s="38"/>
      <c r="B315" s="39"/>
      <c r="C315" s="40"/>
      <c r="D315" s="227" t="s">
        <v>132</v>
      </c>
      <c r="E315" s="40"/>
      <c r="F315" s="228" t="s">
        <v>346</v>
      </c>
      <c r="G315" s="40"/>
      <c r="H315" s="40"/>
      <c r="I315" s="229"/>
      <c r="J315" s="40"/>
      <c r="K315" s="40"/>
      <c r="L315" s="44"/>
      <c r="M315" s="230"/>
      <c r="N315" s="231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132</v>
      </c>
      <c r="AU315" s="17" t="s">
        <v>88</v>
      </c>
    </row>
    <row r="316" s="13" customFormat="1">
      <c r="A316" s="13"/>
      <c r="B316" s="232"/>
      <c r="C316" s="233"/>
      <c r="D316" s="227" t="s">
        <v>134</v>
      </c>
      <c r="E316" s="234" t="s">
        <v>1</v>
      </c>
      <c r="F316" s="235" t="s">
        <v>348</v>
      </c>
      <c r="G316" s="233"/>
      <c r="H316" s="234" t="s">
        <v>1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1" t="s">
        <v>134</v>
      </c>
      <c r="AU316" s="241" t="s">
        <v>88</v>
      </c>
      <c r="AV316" s="13" t="s">
        <v>86</v>
      </c>
      <c r="AW316" s="13" t="s">
        <v>35</v>
      </c>
      <c r="AX316" s="13" t="s">
        <v>78</v>
      </c>
      <c r="AY316" s="241" t="s">
        <v>123</v>
      </c>
    </row>
    <row r="317" s="14" customFormat="1">
      <c r="A317" s="14"/>
      <c r="B317" s="242"/>
      <c r="C317" s="243"/>
      <c r="D317" s="227" t="s">
        <v>134</v>
      </c>
      <c r="E317" s="244" t="s">
        <v>1</v>
      </c>
      <c r="F317" s="245" t="s">
        <v>86</v>
      </c>
      <c r="G317" s="243"/>
      <c r="H317" s="246">
        <v>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2" t="s">
        <v>134</v>
      </c>
      <c r="AU317" s="252" t="s">
        <v>88</v>
      </c>
      <c r="AV317" s="14" t="s">
        <v>88</v>
      </c>
      <c r="AW317" s="14" t="s">
        <v>35</v>
      </c>
      <c r="AX317" s="14" t="s">
        <v>86</v>
      </c>
      <c r="AY317" s="252" t="s">
        <v>123</v>
      </c>
    </row>
    <row r="318" s="12" customFormat="1" ht="22.8" customHeight="1">
      <c r="A318" s="12"/>
      <c r="B318" s="198"/>
      <c r="C318" s="199"/>
      <c r="D318" s="200" t="s">
        <v>77</v>
      </c>
      <c r="E318" s="212" t="s">
        <v>349</v>
      </c>
      <c r="F318" s="212" t="s">
        <v>350</v>
      </c>
      <c r="G318" s="199"/>
      <c r="H318" s="199"/>
      <c r="I318" s="202"/>
      <c r="J318" s="213">
        <f>BK318</f>
        <v>0</v>
      </c>
      <c r="K318" s="199"/>
      <c r="L318" s="204"/>
      <c r="M318" s="205"/>
      <c r="N318" s="206"/>
      <c r="O318" s="206"/>
      <c r="P318" s="207">
        <f>SUM(P319:P325)</f>
        <v>0</v>
      </c>
      <c r="Q318" s="206"/>
      <c r="R318" s="207">
        <f>SUM(R319:R325)</f>
        <v>0</v>
      </c>
      <c r="S318" s="206"/>
      <c r="T318" s="208">
        <f>SUM(T319:T325)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9" t="s">
        <v>160</v>
      </c>
      <c r="AT318" s="210" t="s">
        <v>77</v>
      </c>
      <c r="AU318" s="210" t="s">
        <v>86</v>
      </c>
      <c r="AY318" s="209" t="s">
        <v>123</v>
      </c>
      <c r="BK318" s="211">
        <f>SUM(BK319:BK325)</f>
        <v>0</v>
      </c>
    </row>
    <row r="319" s="2" customFormat="1" ht="16.5" customHeight="1">
      <c r="A319" s="38"/>
      <c r="B319" s="39"/>
      <c r="C319" s="214" t="s">
        <v>351</v>
      </c>
      <c r="D319" s="214" t="s">
        <v>125</v>
      </c>
      <c r="E319" s="215" t="s">
        <v>352</v>
      </c>
      <c r="F319" s="216" t="s">
        <v>350</v>
      </c>
      <c r="G319" s="217" t="s">
        <v>341</v>
      </c>
      <c r="H319" s="218">
        <v>1</v>
      </c>
      <c r="I319" s="219"/>
      <c r="J319" s="220">
        <f>ROUND(I319*H319,2)</f>
        <v>0</v>
      </c>
      <c r="K319" s="216" t="s">
        <v>129</v>
      </c>
      <c r="L319" s="44"/>
      <c r="M319" s="221" t="s">
        <v>1</v>
      </c>
      <c r="N319" s="222" t="s">
        <v>43</v>
      </c>
      <c r="O319" s="91"/>
      <c r="P319" s="223">
        <f>O319*H319</f>
        <v>0</v>
      </c>
      <c r="Q319" s="223">
        <v>0</v>
      </c>
      <c r="R319" s="223">
        <f>Q319*H319</f>
        <v>0</v>
      </c>
      <c r="S319" s="223">
        <v>0</v>
      </c>
      <c r="T319" s="224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5" t="s">
        <v>342</v>
      </c>
      <c r="AT319" s="225" t="s">
        <v>125</v>
      </c>
      <c r="AU319" s="225" t="s">
        <v>88</v>
      </c>
      <c r="AY319" s="17" t="s">
        <v>123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7" t="s">
        <v>86</v>
      </c>
      <c r="BK319" s="226">
        <f>ROUND(I319*H319,2)</f>
        <v>0</v>
      </c>
      <c r="BL319" s="17" t="s">
        <v>342</v>
      </c>
      <c r="BM319" s="225" t="s">
        <v>353</v>
      </c>
    </row>
    <row r="320" s="2" customFormat="1">
      <c r="A320" s="38"/>
      <c r="B320" s="39"/>
      <c r="C320" s="40"/>
      <c r="D320" s="227" t="s">
        <v>132</v>
      </c>
      <c r="E320" s="40"/>
      <c r="F320" s="228" t="s">
        <v>350</v>
      </c>
      <c r="G320" s="40"/>
      <c r="H320" s="40"/>
      <c r="I320" s="229"/>
      <c r="J320" s="40"/>
      <c r="K320" s="40"/>
      <c r="L320" s="44"/>
      <c r="M320" s="230"/>
      <c r="N320" s="231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132</v>
      </c>
      <c r="AU320" s="17" t="s">
        <v>88</v>
      </c>
    </row>
    <row r="321" s="14" customFormat="1">
      <c r="A321" s="14"/>
      <c r="B321" s="242"/>
      <c r="C321" s="243"/>
      <c r="D321" s="227" t="s">
        <v>134</v>
      </c>
      <c r="E321" s="244" t="s">
        <v>1</v>
      </c>
      <c r="F321" s="245" t="s">
        <v>86</v>
      </c>
      <c r="G321" s="243"/>
      <c r="H321" s="246">
        <v>1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2" t="s">
        <v>134</v>
      </c>
      <c r="AU321" s="252" t="s">
        <v>88</v>
      </c>
      <c r="AV321" s="14" t="s">
        <v>88</v>
      </c>
      <c r="AW321" s="14" t="s">
        <v>35</v>
      </c>
      <c r="AX321" s="14" t="s">
        <v>86</v>
      </c>
      <c r="AY321" s="252" t="s">
        <v>123</v>
      </c>
    </row>
    <row r="322" s="2" customFormat="1" ht="16.5" customHeight="1">
      <c r="A322" s="38"/>
      <c r="B322" s="39"/>
      <c r="C322" s="214" t="s">
        <v>354</v>
      </c>
      <c r="D322" s="214" t="s">
        <v>125</v>
      </c>
      <c r="E322" s="215" t="s">
        <v>355</v>
      </c>
      <c r="F322" s="216" t="s">
        <v>356</v>
      </c>
      <c r="G322" s="217" t="s">
        <v>341</v>
      </c>
      <c r="H322" s="218">
        <v>1</v>
      </c>
      <c r="I322" s="219"/>
      <c r="J322" s="220">
        <f>ROUND(I322*H322,2)</f>
        <v>0</v>
      </c>
      <c r="K322" s="216" t="s">
        <v>129</v>
      </c>
      <c r="L322" s="44"/>
      <c r="M322" s="221" t="s">
        <v>1</v>
      </c>
      <c r="N322" s="222" t="s">
        <v>43</v>
      </c>
      <c r="O322" s="91"/>
      <c r="P322" s="223">
        <f>O322*H322</f>
        <v>0</v>
      </c>
      <c r="Q322" s="223">
        <v>0</v>
      </c>
      <c r="R322" s="223">
        <f>Q322*H322</f>
        <v>0</v>
      </c>
      <c r="S322" s="223">
        <v>0</v>
      </c>
      <c r="T322" s="22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5" t="s">
        <v>342</v>
      </c>
      <c r="AT322" s="225" t="s">
        <v>125</v>
      </c>
      <c r="AU322" s="225" t="s">
        <v>88</v>
      </c>
      <c r="AY322" s="17" t="s">
        <v>123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7" t="s">
        <v>86</v>
      </c>
      <c r="BK322" s="226">
        <f>ROUND(I322*H322,2)</f>
        <v>0</v>
      </c>
      <c r="BL322" s="17" t="s">
        <v>342</v>
      </c>
      <c r="BM322" s="225" t="s">
        <v>357</v>
      </c>
    </row>
    <row r="323" s="2" customFormat="1">
      <c r="A323" s="38"/>
      <c r="B323" s="39"/>
      <c r="C323" s="40"/>
      <c r="D323" s="227" t="s">
        <v>132</v>
      </c>
      <c r="E323" s="40"/>
      <c r="F323" s="228" t="s">
        <v>356</v>
      </c>
      <c r="G323" s="40"/>
      <c r="H323" s="40"/>
      <c r="I323" s="229"/>
      <c r="J323" s="40"/>
      <c r="K323" s="40"/>
      <c r="L323" s="44"/>
      <c r="M323" s="230"/>
      <c r="N323" s="231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132</v>
      </c>
      <c r="AU323" s="17" t="s">
        <v>88</v>
      </c>
    </row>
    <row r="324" s="13" customFormat="1">
      <c r="A324" s="13"/>
      <c r="B324" s="232"/>
      <c r="C324" s="233"/>
      <c r="D324" s="227" t="s">
        <v>134</v>
      </c>
      <c r="E324" s="234" t="s">
        <v>1</v>
      </c>
      <c r="F324" s="235" t="s">
        <v>348</v>
      </c>
      <c r="G324" s="233"/>
      <c r="H324" s="234" t="s">
        <v>1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1" t="s">
        <v>134</v>
      </c>
      <c r="AU324" s="241" t="s">
        <v>88</v>
      </c>
      <c r="AV324" s="13" t="s">
        <v>86</v>
      </c>
      <c r="AW324" s="13" t="s">
        <v>35</v>
      </c>
      <c r="AX324" s="13" t="s">
        <v>78</v>
      </c>
      <c r="AY324" s="241" t="s">
        <v>123</v>
      </c>
    </row>
    <row r="325" s="14" customFormat="1">
      <c r="A325" s="14"/>
      <c r="B325" s="242"/>
      <c r="C325" s="243"/>
      <c r="D325" s="227" t="s">
        <v>134</v>
      </c>
      <c r="E325" s="244" t="s">
        <v>1</v>
      </c>
      <c r="F325" s="245" t="s">
        <v>86</v>
      </c>
      <c r="G325" s="243"/>
      <c r="H325" s="246">
        <v>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2" t="s">
        <v>134</v>
      </c>
      <c r="AU325" s="252" t="s">
        <v>88</v>
      </c>
      <c r="AV325" s="14" t="s">
        <v>88</v>
      </c>
      <c r="AW325" s="14" t="s">
        <v>35</v>
      </c>
      <c r="AX325" s="14" t="s">
        <v>86</v>
      </c>
      <c r="AY325" s="252" t="s">
        <v>123</v>
      </c>
    </row>
    <row r="326" s="12" customFormat="1" ht="22.8" customHeight="1">
      <c r="A326" s="12"/>
      <c r="B326" s="198"/>
      <c r="C326" s="199"/>
      <c r="D326" s="200" t="s">
        <v>77</v>
      </c>
      <c r="E326" s="212" t="s">
        <v>358</v>
      </c>
      <c r="F326" s="212" t="s">
        <v>359</v>
      </c>
      <c r="G326" s="199"/>
      <c r="H326" s="199"/>
      <c r="I326" s="202"/>
      <c r="J326" s="213">
        <f>BK326</f>
        <v>0</v>
      </c>
      <c r="K326" s="199"/>
      <c r="L326" s="204"/>
      <c r="M326" s="205"/>
      <c r="N326" s="206"/>
      <c r="O326" s="206"/>
      <c r="P326" s="207">
        <f>SUM(P327:P330)</f>
        <v>0</v>
      </c>
      <c r="Q326" s="206"/>
      <c r="R326" s="207">
        <f>SUM(R327:R330)</f>
        <v>0</v>
      </c>
      <c r="S326" s="206"/>
      <c r="T326" s="208">
        <f>SUM(T327:T330)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9" t="s">
        <v>160</v>
      </c>
      <c r="AT326" s="210" t="s">
        <v>77</v>
      </c>
      <c r="AU326" s="210" t="s">
        <v>86</v>
      </c>
      <c r="AY326" s="209" t="s">
        <v>123</v>
      </c>
      <c r="BK326" s="211">
        <f>SUM(BK327:BK330)</f>
        <v>0</v>
      </c>
    </row>
    <row r="327" s="2" customFormat="1" ht="16.5" customHeight="1">
      <c r="A327" s="38"/>
      <c r="B327" s="39"/>
      <c r="C327" s="214" t="s">
        <v>360</v>
      </c>
      <c r="D327" s="214" t="s">
        <v>125</v>
      </c>
      <c r="E327" s="215" t="s">
        <v>361</v>
      </c>
      <c r="F327" s="216" t="s">
        <v>362</v>
      </c>
      <c r="G327" s="217" t="s">
        <v>341</v>
      </c>
      <c r="H327" s="218">
        <v>1</v>
      </c>
      <c r="I327" s="219"/>
      <c r="J327" s="220">
        <f>ROUND(I327*H327,2)</f>
        <v>0</v>
      </c>
      <c r="K327" s="216" t="s">
        <v>129</v>
      </c>
      <c r="L327" s="44"/>
      <c r="M327" s="221" t="s">
        <v>1</v>
      </c>
      <c r="N327" s="222" t="s">
        <v>43</v>
      </c>
      <c r="O327" s="91"/>
      <c r="P327" s="223">
        <f>O327*H327</f>
        <v>0</v>
      </c>
      <c r="Q327" s="223">
        <v>0</v>
      </c>
      <c r="R327" s="223">
        <f>Q327*H327</f>
        <v>0</v>
      </c>
      <c r="S327" s="223">
        <v>0</v>
      </c>
      <c r="T327" s="224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5" t="s">
        <v>342</v>
      </c>
      <c r="AT327" s="225" t="s">
        <v>125</v>
      </c>
      <c r="AU327" s="225" t="s">
        <v>88</v>
      </c>
      <c r="AY327" s="17" t="s">
        <v>123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7" t="s">
        <v>86</v>
      </c>
      <c r="BK327" s="226">
        <f>ROUND(I327*H327,2)</f>
        <v>0</v>
      </c>
      <c r="BL327" s="17" t="s">
        <v>342</v>
      </c>
      <c r="BM327" s="225" t="s">
        <v>363</v>
      </c>
    </row>
    <row r="328" s="2" customFormat="1">
      <c r="A328" s="38"/>
      <c r="B328" s="39"/>
      <c r="C328" s="40"/>
      <c r="D328" s="227" t="s">
        <v>132</v>
      </c>
      <c r="E328" s="40"/>
      <c r="F328" s="228" t="s">
        <v>362</v>
      </c>
      <c r="G328" s="40"/>
      <c r="H328" s="40"/>
      <c r="I328" s="229"/>
      <c r="J328" s="40"/>
      <c r="K328" s="40"/>
      <c r="L328" s="44"/>
      <c r="M328" s="230"/>
      <c r="N328" s="231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132</v>
      </c>
      <c r="AU328" s="17" t="s">
        <v>88</v>
      </c>
    </row>
    <row r="329" s="13" customFormat="1">
      <c r="A329" s="13"/>
      <c r="B329" s="232"/>
      <c r="C329" s="233"/>
      <c r="D329" s="227" t="s">
        <v>134</v>
      </c>
      <c r="E329" s="234" t="s">
        <v>1</v>
      </c>
      <c r="F329" s="235" t="s">
        <v>364</v>
      </c>
      <c r="G329" s="233"/>
      <c r="H329" s="234" t="s">
        <v>1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1" t="s">
        <v>134</v>
      </c>
      <c r="AU329" s="241" t="s">
        <v>88</v>
      </c>
      <c r="AV329" s="13" t="s">
        <v>86</v>
      </c>
      <c r="AW329" s="13" t="s">
        <v>35</v>
      </c>
      <c r="AX329" s="13" t="s">
        <v>78</v>
      </c>
      <c r="AY329" s="241" t="s">
        <v>123</v>
      </c>
    </row>
    <row r="330" s="14" customFormat="1">
      <c r="A330" s="14"/>
      <c r="B330" s="242"/>
      <c r="C330" s="243"/>
      <c r="D330" s="227" t="s">
        <v>134</v>
      </c>
      <c r="E330" s="244" t="s">
        <v>1</v>
      </c>
      <c r="F330" s="245" t="s">
        <v>86</v>
      </c>
      <c r="G330" s="243"/>
      <c r="H330" s="246">
        <v>1</v>
      </c>
      <c r="I330" s="247"/>
      <c r="J330" s="243"/>
      <c r="K330" s="243"/>
      <c r="L330" s="248"/>
      <c r="M330" s="274"/>
      <c r="N330" s="275"/>
      <c r="O330" s="275"/>
      <c r="P330" s="275"/>
      <c r="Q330" s="275"/>
      <c r="R330" s="275"/>
      <c r="S330" s="275"/>
      <c r="T330" s="27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2" t="s">
        <v>134</v>
      </c>
      <c r="AU330" s="252" t="s">
        <v>88</v>
      </c>
      <c r="AV330" s="14" t="s">
        <v>88</v>
      </c>
      <c r="AW330" s="14" t="s">
        <v>35</v>
      </c>
      <c r="AX330" s="14" t="s">
        <v>86</v>
      </c>
      <c r="AY330" s="252" t="s">
        <v>123</v>
      </c>
    </row>
    <row r="331" s="2" customFormat="1" ht="6.96" customHeight="1">
      <c r="A331" s="38"/>
      <c r="B331" s="66"/>
      <c r="C331" s="67"/>
      <c r="D331" s="67"/>
      <c r="E331" s="67"/>
      <c r="F331" s="67"/>
      <c r="G331" s="67"/>
      <c r="H331" s="67"/>
      <c r="I331" s="67"/>
      <c r="J331" s="67"/>
      <c r="K331" s="67"/>
      <c r="L331" s="44"/>
      <c r="M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</row>
  </sheetData>
  <sheetProtection sheet="1" autoFilter="0" formatColumns="0" formatRows="0" objects="1" scenarios="1" spinCount="100000" saltValue="a2l+6N/7WhFWWnc1zhTHkazHyTzz6Z/LL6adDnmDtGiyqWOdX48vOqNgjxBu6b8Q0TucQi5sgYhjpOevIpJsPg==" hashValue="vDxU/CtHB/e21JVtSCdipWDC5vISt0kU4uulQ3DQU+nvG5w2uIXmWh+SbPGeNf2v9iK1+KdDOihGg4dlSd33pg==" algorithmName="SHA-512" password="CC35"/>
  <autoFilter ref="C126:K33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DESKTOP-JJA4DNO\MESSOR COMPANY</dc:creator>
  <cp:lastModifiedBy>DESKTOP-JJA4DNO\MESSOR COMPANY</cp:lastModifiedBy>
  <dcterms:created xsi:type="dcterms:W3CDTF">2025-04-07T11:47:43Z</dcterms:created>
  <dcterms:modified xsi:type="dcterms:W3CDTF">2025-04-07T11:47:46Z</dcterms:modified>
</cp:coreProperties>
</file>