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22034B - 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'22034B - SO.01 - Komunikace'!$C$125:$K$217</definedName>
    <definedName name="_xlnm.Print_Area" localSheetId="1">'22034B - SO.01 - Komunikace'!$C$4:$J$39,'22034B - SO.01 - Komunikace'!$C$50:$J$76,'22034B - SO.01 - Komunikace'!$C$82:$J$107,'22034B - SO.01 - Komunikace'!$C$113:$K$217</definedName>
    <definedName name="_xlnm.Print_Titles" localSheetId="1">'22034B - SO.01 - Komunikace'!$125:$125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15"/>
  <c r="BH215"/>
  <c r="BG215"/>
  <c r="BF215"/>
  <c r="T215"/>
  <c r="T214"/>
  <c r="R215"/>
  <c r="R214"/>
  <c r="P215"/>
  <c r="P214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J123"/>
  <c r="F122"/>
  <c r="F120"/>
  <c r="E118"/>
  <c r="J92"/>
  <c r="F91"/>
  <c r="F89"/>
  <c r="E87"/>
  <c r="J21"/>
  <c r="E21"/>
  <c r="J91"/>
  <c r="J20"/>
  <c r="J18"/>
  <c r="E18"/>
  <c r="F123"/>
  <c r="J17"/>
  <c r="J12"/>
  <c r="J120"/>
  <c r="E7"/>
  <c r="E85"/>
  <c i="1" r="L90"/>
  <c r="AM90"/>
  <c r="AM89"/>
  <c r="L89"/>
  <c r="AM87"/>
  <c r="L87"/>
  <c r="L85"/>
  <c r="L84"/>
  <c i="2" r="J185"/>
  <c r="J160"/>
  <c r="BK194"/>
  <c r="BK174"/>
  <c r="J150"/>
  <c r="J157"/>
  <c r="BK133"/>
  <c r="J178"/>
  <c r="J199"/>
  <c r="BK207"/>
  <c r="BK129"/>
  <c r="BK202"/>
  <c r="BK215"/>
  <c r="BK153"/>
  <c r="J174"/>
  <c r="J133"/>
  <c r="BK142"/>
  <c r="J166"/>
  <c r="J129"/>
  <c r="J147"/>
  <c r="BK160"/>
  <c r="J202"/>
  <c r="BK163"/>
  <c r="BK210"/>
  <c r="J163"/>
  <c r="J153"/>
  <c r="BK188"/>
  <c r="BK178"/>
  <c r="J188"/>
  <c r="BK150"/>
  <c r="BK183"/>
  <c r="J170"/>
  <c r="BK138"/>
  <c r="J194"/>
  <c r="BK147"/>
  <c r="BK185"/>
  <c r="BK191"/>
  <c r="J215"/>
  <c r="J191"/>
  <c r="J142"/>
  <c r="J207"/>
  <c i="1" r="AS94"/>
  <c i="2" r="BK157"/>
  <c r="J210"/>
  <c r="BK199"/>
  <c r="BK166"/>
  <c r="J138"/>
  <c r="J183"/>
  <c r="BK170"/>
  <c l="1" r="P128"/>
  <c r="BK156"/>
  <c r="J156"/>
  <c r="J101"/>
  <c r="P156"/>
  <c r="T182"/>
  <c r="T198"/>
  <c r="T128"/>
  <c r="T137"/>
  <c r="T156"/>
  <c r="BK198"/>
  <c r="T206"/>
  <c r="BK128"/>
  <c r="J128"/>
  <c r="J98"/>
  <c r="P137"/>
  <c r="P146"/>
  <c r="R182"/>
  <c r="BK206"/>
  <c r="J206"/>
  <c r="J105"/>
  <c r="R137"/>
  <c r="T146"/>
  <c r="BK182"/>
  <c r="J182"/>
  <c r="J102"/>
  <c r="P198"/>
  <c r="R206"/>
  <c r="BK137"/>
  <c r="J137"/>
  <c r="J99"/>
  <c r="R146"/>
  <c r="P182"/>
  <c r="P206"/>
  <c r="R128"/>
  <c r="BK146"/>
  <c r="J146"/>
  <c r="J100"/>
  <c r="R156"/>
  <c r="R198"/>
  <c r="R197"/>
  <c r="BK214"/>
  <c r="J214"/>
  <c r="J106"/>
  <c r="E116"/>
  <c r="J122"/>
  <c r="BE129"/>
  <c r="BE174"/>
  <c r="F92"/>
  <c r="BE207"/>
  <c r="BE210"/>
  <c r="BE178"/>
  <c r="BE185"/>
  <c r="BE160"/>
  <c r="BE163"/>
  <c r="BE166"/>
  <c r="BE202"/>
  <c r="BE215"/>
  <c r="BE183"/>
  <c r="BE188"/>
  <c r="BE194"/>
  <c r="BE199"/>
  <c r="BE133"/>
  <c r="BE138"/>
  <c r="BE147"/>
  <c r="BE150"/>
  <c r="BE153"/>
  <c r="BE157"/>
  <c r="BE170"/>
  <c r="BE191"/>
  <c r="J89"/>
  <c r="BE142"/>
  <c r="F35"/>
  <c i="1" r="BB95"/>
  <c r="BB94"/>
  <c r="AX94"/>
  <c i="2" r="F34"/>
  <c i="1" r="BA95"/>
  <c r="BA94"/>
  <c r="W30"/>
  <c i="2" r="J34"/>
  <c i="1" r="AW95"/>
  <c i="2" r="F36"/>
  <c i="1" r="BC95"/>
  <c r="BC94"/>
  <c r="W32"/>
  <c i="2" r="F37"/>
  <c i="1" r="BD95"/>
  <c r="BD94"/>
  <c r="W33"/>
  <c i="2" l="1" r="R127"/>
  <c r="R126"/>
  <c r="BK197"/>
  <c r="J197"/>
  <c r="J103"/>
  <c r="P197"/>
  <c r="T127"/>
  <c r="T197"/>
  <c r="P127"/>
  <c r="P126"/>
  <c i="1" r="AU95"/>
  <c i="2" r="BK127"/>
  <c r="J127"/>
  <c r="J97"/>
  <c r="J198"/>
  <c r="J104"/>
  <c i="1" r="W31"/>
  <c i="2" r="F33"/>
  <c i="1" r="AZ95"/>
  <c r="AZ94"/>
  <c r="W29"/>
  <c r="AU94"/>
  <c r="AY94"/>
  <c r="AW94"/>
  <c r="AK30"/>
  <c i="2" r="J33"/>
  <c i="1" r="AV95"/>
  <c r="AT95"/>
  <c i="2" l="1" r="T126"/>
  <c r="BK126"/>
  <c r="J126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<sst xmlns="http://schemas.openxmlformats.org/spreadsheetml/2006/main">
  <si>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</si>
  <si>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</si>
  <si>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</si>
  <si>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</si>
  <si>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</si>
  <si>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{af5d8254-0295-4e29-a3b5-460bc57d3bf8}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</si>
  <si>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</si>
  <si>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</si>
  <si>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</si>
  <si>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</si>
  <si>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</si>
  <si>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</si>
  <si>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</si>
  <si>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</si>
  <si>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22034B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</si>
  <si>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</si>
  <si>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</si>
  <si>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 U Koldomu Litvínov</t>
  </si>
  <si>
    <t>KSO:</t>
  </si>
  <si>
    <t>CC-CZ:</t>
  </si>
  <si>
    <t>Místo:</t>
  </si>
  <si>
    <t>Litvínov</t>
  </si>
  <si>
    <t>Datum:</t>
  </si>
  <si>
    <t>16. 6. 2022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</si>
  <si>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</si>
  <si>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</si>
  <si>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</si>
  <si>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</si>
  <si>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</si>
  <si>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</si>
  <si>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</si>
  <si>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</si>
  <si>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</si>
  <si>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</si>
  <si>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</si>
  <si>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</si>
  <si>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</si>
  <si>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</si>
  <si>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</si>
  <si>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</si>
  <si>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</si>
  <si>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</si>
  <si>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</si>
  <si>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</si>
  <si>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</si>
  <si>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</si>
  <si>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</si>
  <si>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</si>
  <si>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</si>
  <si>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</si>
  <si>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</si>
  <si>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</si>
  <si>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</si>
  <si>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</si>
  <si>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</si>
  <si>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</si>
  <si>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</si>
  <si>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</si>
  <si>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</si>
  <si>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</si>
  <si>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</si>
  <si>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</si>
  <si>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</si>
  <si>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</si>
  <si>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</si>
  <si>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</si>
  <si>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</si>
  <si>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</si>
  <si>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</si>
  <si>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</si>
  <si>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</si>
  <si>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</si>
  <si>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</si>
  <si>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</si>
  <si>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</si>
  <si>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</si>
  <si>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</si>
  <si>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</si>
  <si>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</si>
  <si>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</si>
  <si>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</si>
  <si>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</si>
  <si>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</si>
  <si>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</si>
  <si>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SO.01 - Komunikace</t>
  </si>
  <si>
    <t>STA</t>
  </si>
  <si>
    <t>1</t>
  </si>
  <si>
    <t>{d997a4b4-e550-4587-b8e6-00980e427842}</t>
  </si>
  <si>
    <t>2</t>
  </si>
  <si>
    <t>KRYCÍ LIST SOUPISU PRACÍ</t>
  </si>
  <si>
    <t>Objekt:</t>
  </si>
  <si>
    <t>22034B - 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</si>
  <si>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</si>
  <si>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</si>
  <si>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</si>
  <si>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</si>
  <si>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</si>
  <si>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</si>
  <si>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</si>
  <si>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</si>
  <si>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</si>
  <si>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</si>
  <si>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</si>
  <si>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</si>
  <si>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</si>
  <si>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</si>
  <si>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</si>
  <si>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</si>
  <si>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</si>
  <si>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</si>
  <si>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</si>
  <si>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</si>
  <si>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</si>
  <si>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</si>
  <si>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</si>
  <si>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</si>
  <si>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</si>
  <si>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</si>
  <si>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</si>
  <si>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</si>
  <si>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</si>
  <si>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</si>
  <si>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</si>
  <si>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</si>
  <si>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</si>
  <si>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113154253</t>
  </si>
  <si>
    <t>Frézování živičného krytu tl 50 mm pruh š přes 0,5 do 1 m pl přes 500 do 1000 m2 s překážkami v trase</t>
  </si>
  <si>
    <t>m2</t>
  </si>
  <si>
    <t>CS ÚRS 2022 01</t>
  </si>
  <si>
    <t>4</t>
  </si>
  <si>
    <t>-1563702484</t>
  </si>
  <si>
    <t>PP</t>
  </si>
  <si>
    <t xml:space="preserve">Frézování živičného podkladu nebo krytu  s naložením na dopravní prostředek plochy přes 500 do 1 000 m2 s překážkami v trase pruhu šířky do 1 m, tloušťky vrstvy 50 mm</t>
  </si>
  <si>
    <t>VV</t>
  </si>
  <si>
    <t>284*5+19*5</t>
  </si>
  <si>
    <t>Součet</t>
  </si>
  <si>
    <t>113202111</t>
  </si>
  <si>
    <t>Vytrhání obrub krajníků obrubníků stojatých</t>
  </si>
  <si>
    <t>m</t>
  </si>
  <si>
    <t>-1535741063</t>
  </si>
  <si>
    <t xml:space="preserve">Vytrhání obrub  s vybouráním lože, s přemístěním hmot na skládku na vzdálenost do 3 m nebo s naložením na dopravní prostředek z krajníků nebo obrubníků stojatých</t>
  </si>
  <si>
    <t>5</t>
  </si>
  <si>
    <t>Komunikace pozemní</t>
  </si>
  <si>
    <t>3</t>
  </si>
  <si>
    <t>573231108</t>
  </si>
  <si>
    <t>Postřik živičný spojovací ze silniční emulze v množství 0,50 kg/m2</t>
  </si>
  <si>
    <t>-1522419738</t>
  </si>
  <si>
    <t>Postřik spojovací PS bez posypu kamenivem ze silniční emulze, v množství 0,50 kg/m2</t>
  </si>
  <si>
    <t>(284*5+19*5)*1,05</t>
  </si>
  <si>
    <t>577144121</t>
  </si>
  <si>
    <t>Asfaltový beton vrstva obrusná ACO 11 (ABS) tř. I tl 50 mm š přes 3 m z nemodifikovaného asfaltu</t>
  </si>
  <si>
    <t>1058356100</t>
  </si>
  <si>
    <t xml:space="preserve">Asfaltový beton vrstva obrusná ACO 11 (ABS)  s rozprostřením a se zhutněním z nemodifikovaného asfaltu v pruhu šířky přes 3 m tř. I, po zhutnění tl. 50 mm</t>
  </si>
  <si>
    <t>8</t>
  </si>
  <si>
    <t>Trubní vedení</t>
  </si>
  <si>
    <t>899231111</t>
  </si>
  <si>
    <t>Výšková úprava uličního vstupu nebo vpusti do 200 mm zvýšením mříže</t>
  </si>
  <si>
    <t>kus</t>
  </si>
  <si>
    <t>16752927</t>
  </si>
  <si>
    <t xml:space="preserve">Výšková úprava uličního vstupu nebo vpusti do 200 mm  zvýšením mříže</t>
  </si>
  <si>
    <t>6</t>
  </si>
  <si>
    <t>899331111</t>
  </si>
  <si>
    <t>Výšková úprava uličního vstupu nebo vpusti do 200 mm zvýšením poklopu</t>
  </si>
  <si>
    <t>-1519168355</t>
  </si>
  <si>
    <t xml:space="preserve">Výšková úprava uličního vstupu nebo vpusti do 200 mm  zvýšením poklopu</t>
  </si>
  <si>
    <t>7</t>
  </si>
  <si>
    <t>899431111</t>
  </si>
  <si>
    <t>Výšková úprava uličního vstupu nebo vpusti do 200 mm zvýšením krycího hrnce, šoupěte nebo hydrantu</t>
  </si>
  <si>
    <t>1142191626</t>
  </si>
  <si>
    <t xml:space="preserve">Výšková úprava uličního vstupu nebo vpusti do 200 mm  zvýšením krycího hrnce, šoupěte nebo hydrantu bez úpravy armatur</t>
  </si>
  <si>
    <t>9</t>
  </si>
  <si>
    <t>Ostatní konstrukce a práce, bourání</t>
  </si>
  <si>
    <t>915611111</t>
  </si>
  <si>
    <t>Předznačení vodorovného liniového značení</t>
  </si>
  <si>
    <t>629820845</t>
  </si>
  <si>
    <t xml:space="preserve">Předznačení pro vodorovné značení  stříkané barvou nebo prováděné z nátěrových hmot liniové dělicí čáry, vodicí proužky</t>
  </si>
  <si>
    <t>"V12c" 4</t>
  </si>
  <si>
    <t>915111115</t>
  </si>
  <si>
    <t>Vodorovné dopravní značení dělící čáry souvislé š 125 mm základní žlutá barva</t>
  </si>
  <si>
    <t>-1461026327</t>
  </si>
  <si>
    <t xml:space="preserve">Vodorovné dopravní značení stříkané barvou  dělící čára šířky 125 mm souvislá žlutá základní</t>
  </si>
  <si>
    <t>10</t>
  </si>
  <si>
    <t>915211115</t>
  </si>
  <si>
    <t>Vodorovné dopravní značení dělící čáry souvislé š 125 mm žlutý plast</t>
  </si>
  <si>
    <t>569895719</t>
  </si>
  <si>
    <t xml:space="preserve">Vodorovné dopravní značení stříkaným plastem  dělící čára šířky 125 mm souvislá žlutá základní</t>
  </si>
  <si>
    <t>11</t>
  </si>
  <si>
    <t>919731121</t>
  </si>
  <si>
    <t>Zarovnání styčné plochy podkladu nebo krytu živičného tl do 50 mm</t>
  </si>
  <si>
    <t>-1271518470</t>
  </si>
  <si>
    <t xml:space="preserve">Zarovnání styčné plochy podkladu nebo krytu podél vybourané části komunikace nebo zpevněné plochy  živičné tl. do 50 mm</t>
  </si>
  <si>
    <t>Křižovatky, sjezdy</t>
  </si>
  <si>
    <t>21+5+21+5</t>
  </si>
  <si>
    <t>12</t>
  </si>
  <si>
    <t>919732221</t>
  </si>
  <si>
    <t>Styčná spára napojení nového živičného povrchu na stávající za tepla š 15 mm hl 25 mm bez prořezání</t>
  </si>
  <si>
    <t>-859100932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</si>
  <si>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</si>
  <si>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13</t>
  </si>
  <si>
    <t>919735111</t>
  </si>
  <si>
    <t>Řezání stávajícího živičného krytu hl do 50 mm</t>
  </si>
  <si>
    <t>1322861542</t>
  </si>
  <si>
    <t xml:space="preserve">Řezání stávajícího živičného krytu nebo podkladu  hloubky do 50 mm</t>
  </si>
  <si>
    <t>14</t>
  </si>
  <si>
    <t>938909311</t>
  </si>
  <si>
    <t>Čištění vozovek metením strojně podkladu nebo krytu betonového nebo živičného</t>
  </si>
  <si>
    <t>-1990251747</t>
  </si>
  <si>
    <t>Čištění vozovek metením bláta, prachu nebo hlinitého nánosu s odklizením na hromady na vzdálenost do 20 m nebo naložením na dopravní prostředek strojně povrchu podkladu nebo krytu betonového nebo živičného</t>
  </si>
  <si>
    <t>997</t>
  </si>
  <si>
    <t>Přesun sutě</t>
  </si>
  <si>
    <t>997006512</t>
  </si>
  <si>
    <t>Vodorovné doprava suti s naložením a složením na skládku přes 100 m do 1 km</t>
  </si>
  <si>
    <t>t</t>
  </si>
  <si>
    <t>-968123799</t>
  </si>
  <si>
    <t>Vodorovná doprava suti na skládku s naložením na dopravní prostředek a složením přes 100 m do 1 km</t>
  </si>
  <si>
    <t>16</t>
  </si>
  <si>
    <t>997006519</t>
  </si>
  <si>
    <t>Příplatek k vodorovnému přemístění suti na skládku ZKD 1 km přes 1 km</t>
  </si>
  <si>
    <t>369402471</t>
  </si>
  <si>
    <t>Vodorovná doprava suti na skládku Příplatek k ceně -6512 za každý další i započatý 1 km</t>
  </si>
  <si>
    <t>180,33*9 'Přepočtené koeficientem množství</t>
  </si>
  <si>
    <t>17</t>
  </si>
  <si>
    <t>997013861</t>
  </si>
  <si>
    <t>Poplatek za uložení stavebního odpadu na recyklační skládce (skládkovné) z prostého betonu kód odpadu 17 01 01</t>
  </si>
  <si>
    <t>623505205</t>
  </si>
  <si>
    <t>Poplatek za uložení stavebního odpadu na recyklační skládce (skládkovné) z prostého betonu zatříděného do Katalogu odpadů pod kódem 17 01 01</t>
  </si>
  <si>
    <t>3,075</t>
  </si>
  <si>
    <t>18</t>
  </si>
  <si>
    <t>997013873</t>
  </si>
  <si>
    <t>Poplatek za uložení stavebního odpadu na recyklační skládce (skládkovné) zeminy a kamení zatříděného do Katalogu odpadů pod kódem 17 05 04</t>
  </si>
  <si>
    <t>-1357709341</t>
  </si>
  <si>
    <t>3,03</t>
  </si>
  <si>
    <t>19</t>
  </si>
  <si>
    <t>997013875</t>
  </si>
  <si>
    <t>Poplatek za uložení stavebního odpadu na recyklační skládce (skládkovné) asfaltového bez obsahu dehtu zatříděného do Katalogu odpadů pod kódem 17 03 02</t>
  </si>
  <si>
    <t>-2013487354</t>
  </si>
  <si>
    <t>174,225</t>
  </si>
  <si>
    <t>VRN</t>
  </si>
  <si>
    <t>Vedlejší rozpočtové náklady</t>
  </si>
  <si>
    <t>VRN1</t>
  </si>
  <si>
    <t>Průzkumné, geodetické a projektové práce</t>
  </si>
  <si>
    <t>20</t>
  </si>
  <si>
    <t>012203000</t>
  </si>
  <si>
    <t>Geodetické práce při provádění stavby</t>
  </si>
  <si>
    <t>kpl</t>
  </si>
  <si>
    <t>CS ÚRS 2021 01</t>
  </si>
  <si>
    <t>1024</t>
  </si>
  <si>
    <t>-1843996623</t>
  </si>
  <si>
    <t>013294000</t>
  </si>
  <si>
    <t>Ostatní dokumentace</t>
  </si>
  <si>
    <t>-1527976247</t>
  </si>
  <si>
    <t>DIO</t>
  </si>
  <si>
    <t>VRN3</t>
  </si>
  <si>
    <t>Zařízení staveniště</t>
  </si>
  <si>
    <t>22</t>
  </si>
  <si>
    <t>030001000</t>
  </si>
  <si>
    <t>818733352</t>
  </si>
  <si>
    <t>23</t>
  </si>
  <si>
    <t>034303000</t>
  </si>
  <si>
    <t>Dopravní značení na staveništi</t>
  </si>
  <si>
    <t>-426086697</t>
  </si>
  <si>
    <t>VRN4</t>
  </si>
  <si>
    <t>Inženýrská činnost</t>
  </si>
  <si>
    <t>24</t>
  </si>
  <si>
    <t>043002000</t>
  </si>
  <si>
    <t>Zkoušky a ostatní měření</t>
  </si>
  <si>
    <t>-807539543</t>
  </si>
  <si>
    <t>"Posouzení PAU v asfaltu" 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</si>
</sst>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37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22034B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Komunikace ul. U Koldomu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'22034B - 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'22034B - SO.01 - Komunikace'!P126</f>
        <v>0</v>
      </c>
      <c r="AV95" s="128">
        <f>'22034B - SO.01 - Komunikace'!J33</f>
        <v>0</v>
      </c>
      <c r="AW95" s="128">
        <f>'22034B - SO.01 - Komunikace'!J34</f>
        <v>0</v>
      </c>
      <c r="AX95" s="128">
        <f>'22034B - SO.01 - Komunikace'!J35</f>
        <v>0</v>
      </c>
      <c r="AY95" s="128">
        <f>'22034B - SO.01 - Komunikace'!J36</f>
        <v>0</v>
      </c>
      <c r="AZ95" s="128">
        <f>'22034B - SO.01 - Komunikace'!F33</f>
        <v>0</v>
      </c>
      <c r="BA95" s="128">
        <f>'22034B - SO.01 - Komunikace'!F34</f>
        <v>0</v>
      </c>
      <c r="BB95" s="128">
        <f>'22034B - SO.01 - Komunikace'!F35</f>
        <v>0</v>
      </c>
      <c r="BC95" s="128">
        <f>'22034B - SO.01 - Komunikace'!F36</f>
        <v>0</v>
      </c>
      <c r="BD95" s="130">
        <f>'22034B - SO.01 - Komunikace'!F37</f>
        <v>0</v>
      </c>
      <c r="BE95" s="7"/>
      <c r="BT95" s="131" t="s">
        <v>86</v>
      </c>
      <c r="BV95" s="131" t="s">
        <v>81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JwoGoXtVLHzOO5ch8yvVK7bJLxdFnO5jSJKHaF5JiC18PBLKKt847B/i+eOctxnhBkTx7QwWhKvLssb2/UolVg==" hashValue="PNEumrb6RkdQbDOAde1VHZy+2kQilJXsJwGFA9J6qaBFo3iuekpqX6W7oMM16tiiQ90Ed2qkwFmuhgbe4/WXew==" algorithmName="SHA-512" password="C71F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34B - 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povrchu Komunikace ul. U Koldomu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16. 6. 2022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28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34</v>
      </c>
      <c r="E23" s="38"/>
      <c r="F23" s="38"/>
      <c r="G23" s="38"/>
      <c r="H23" s="38"/>
      <c r="I23" s="136" t="s">
        <v>25</v>
      </c>
      <c r="J23" s="139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36</v>
      </c>
      <c r="F24" s="38"/>
      <c r="G24" s="38"/>
      <c r="H24" s="38"/>
      <c r="I24" s="136" t="s">
        <v>28</v>
      </c>
      <c r="J24" s="139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39</v>
      </c>
      <c r="E30" s="38"/>
      <c r="F30" s="38"/>
      <c r="G30" s="38"/>
      <c r="H30" s="38"/>
      <c r="I30" s="38"/>
      <c r="J30" s="14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41</v>
      </c>
      <c r="G32" s="38"/>
      <c r="H32" s="38"/>
      <c r="I32" s="148" t="s">
        <v>40</v>
      </c>
      <c r="J32" s="14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43</v>
      </c>
      <c r="E33" s="136" t="s">
        <v>44</v>
      </c>
      <c r="F33" s="150">
        <f>ROUND((SUM(BE126:BE217)),  2)</f>
        <v>0</v>
      </c>
      <c r="G33" s="38"/>
      <c r="H33" s="38"/>
      <c r="I33" s="151">
        <v>0.20999999999999999</v>
      </c>
      <c r="J33" s="150">
        <f>ROUND(((SUM(BE126:BE217))*I33),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45</v>
      </c>
      <c r="F34" s="150">
        <f>ROUND((SUM(BF126:BF217)),  2)</f>
        <v>0</v>
      </c>
      <c r="G34" s="38"/>
      <c r="H34" s="38"/>
      <c r="I34" s="151">
        <v>0.14999999999999999</v>
      </c>
      <c r="J34" s="150">
        <f>ROUND(((SUM(BF126:BF217))*I34),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46</v>
      </c>
      <c r="F35" s="150">
        <f>ROUND((SUM(BG126:BG217)),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47</v>
      </c>
      <c r="F36" s="150">
        <f>ROUND((SUM(BH126:BH217)),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48</v>
      </c>
      <c r="F37" s="150">
        <f>ROUND((SUM(BI126:BI217)),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52</v>
      </c>
      <c r="E50" s="160"/>
      <c r="F50" s="160"/>
      <c r="G50" s="159" t="s">
        <v>53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54</v>
      </c>
      <c r="E61" s="162"/>
      <c r="F61" s="163" t="s">
        <v>55</v>
      </c>
      <c r="G61" s="161" t="s">
        <v>54</v>
      </c>
      <c r="H61" s="162"/>
      <c r="I61" s="162"/>
      <c r="J61" s="164" t="s">
        <v>55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56</v>
      </c>
      <c r="E65" s="165"/>
      <c r="F65" s="165"/>
      <c r="G65" s="159" t="s">
        <v>57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54</v>
      </c>
      <c r="E76" s="162"/>
      <c r="F76" s="163" t="s">
        <v>55</v>
      </c>
      <c r="G76" s="161" t="s">
        <v>54</v>
      </c>
      <c r="H76" s="162"/>
      <c r="I76" s="162"/>
      <c r="J76" s="164" t="s">
        <v>55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povrchu Komunikace ul. U Koldomu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22034B - 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32" t="s">
        <v>22</v>
      </c>
      <c r="J89" s="79" t="str">
        <f>IF(J12="","",J12)</f>
        <v>16. 6. 2022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J137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J146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J156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J182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103</v>
      </c>
      <c r="E103" s="178"/>
      <c r="F103" s="178"/>
      <c r="G103" s="178"/>
      <c r="H103" s="178"/>
      <c r="I103" s="178"/>
      <c r="J103" s="179">
        <f>J197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104</v>
      </c>
      <c r="E104" s="184"/>
      <c r="F104" s="184"/>
      <c r="G104" s="184"/>
      <c r="H104" s="184"/>
      <c r="I104" s="184"/>
      <c r="J104" s="185">
        <f>J198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J206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J214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0" t="str">
        <f>E7</f>
        <v>Obnova povrchu Komunikace ul. U Koldomu Litvínov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22034B - SO.01 -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Litvínov</v>
      </c>
      <c r="G120" s="40"/>
      <c r="H120" s="40"/>
      <c r="I120" s="32" t="s">
        <v>22</v>
      </c>
      <c r="J120" s="79" t="str">
        <f>IF(J12="","",J12)</f>
        <v>16. 6. 2022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Město Litvínov</v>
      </c>
      <c r="G122" s="40"/>
      <c r="H122" s="40"/>
      <c r="I122" s="32" t="s">
        <v>31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IF(E18="","",E18)</f>
        <v>Vyplň údaj</v>
      </c>
      <c r="G123" s="40"/>
      <c r="H123" s="40"/>
      <c r="I123" s="32" t="s">
        <v>34</v>
      </c>
      <c r="J123" s="36" t="str">
        <f>E24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87"/>
      <c r="B125" s="188"/>
      <c r="C125" s="189" t="s">
        <v>108</v>
      </c>
      <c r="D125" s="190" t="s">
        <v>64</v>
      </c>
      <c r="E125" s="190" t="s">
        <v>60</v>
      </c>
      <c r="F125" s="190" t="s">
        <v>61</v>
      </c>
      <c r="G125" s="190" t="s">
        <v>109</v>
      </c>
      <c r="H125" s="190" t="s">
        <v>110</v>
      </c>
      <c r="I125" s="190" t="s">
        <v>111</v>
      </c>
      <c r="J125" s="190" t="s">
        <v>94</v>
      </c>
      <c r="K125" s="191" t="s">
        <v>112</v>
      </c>
      <c r="L125" s="192"/>
      <c r="M125" s="100" t="s">
        <v>1</v>
      </c>
      <c r="N125" s="101" t="s">
        <v>43</v>
      </c>
      <c r="O125" s="101" t="s">
        <v>113</v>
      </c>
      <c r="P125" s="101" t="s">
        <v>114</v>
      </c>
      <c r="Q125" s="101" t="s">
        <v>115</v>
      </c>
      <c r="R125" s="101" t="s">
        <v>116</v>
      </c>
      <c r="S125" s="101" t="s">
        <v>117</v>
      </c>
      <c r="T125" s="102" t="s">
        <v>118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="2" customFormat="1" ht="22.8" customHeight="1">
      <c r="A126" s="38"/>
      <c r="B126" s="39"/>
      <c r="C126" s="107" t="s">
        <v>119</v>
      </c>
      <c r="D126" s="40"/>
      <c r="E126" s="40"/>
      <c r="F126" s="40"/>
      <c r="G126" s="40"/>
      <c r="H126" s="40"/>
      <c r="I126" s="40"/>
      <c r="J126" s="193">
        <f>BK126</f>
        <v>0</v>
      </c>
      <c r="K126" s="40"/>
      <c r="L126" s="44"/>
      <c r="M126" s="103"/>
      <c r="N126" s="194"/>
      <c r="O126" s="104"/>
      <c r="P126" s="195">
        <f>P127+P197</f>
        <v>0</v>
      </c>
      <c r="Q126" s="104"/>
      <c r="R126" s="195">
        <f>R127+R197</f>
        <v>5.5069400000000011</v>
      </c>
      <c r="S126" s="104"/>
      <c r="T126" s="196">
        <f>T127+T197</f>
        <v>180.32999999999998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96</v>
      </c>
      <c r="BK126" s="197">
        <f>BK127+BK197</f>
        <v>0</v>
      </c>
    </row>
    <row r="127" s="12" customFormat="1" ht="25.92" customHeight="1">
      <c r="A127" s="12"/>
      <c r="B127" s="198"/>
      <c r="C127" s="199"/>
      <c r="D127" s="200" t="s">
        <v>78</v>
      </c>
      <c r="E127" s="201" t="s">
        <v>120</v>
      </c>
      <c r="F127" s="201" t="s">
        <v>121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P128+P137+P146+P156+P182</f>
        <v>0</v>
      </c>
      <c r="Q127" s="206"/>
      <c r="R127" s="207">
        <f>R128+R137+R146+R156+R182</f>
        <v>5.5069400000000011</v>
      </c>
      <c r="S127" s="206"/>
      <c r="T127" s="208">
        <f>T128+T137+T146+T156+T182</f>
        <v>180.32999999999998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86</v>
      </c>
      <c r="AT127" s="210" t="s">
        <v>78</v>
      </c>
      <c r="AU127" s="210" t="s">
        <v>79</v>
      </c>
      <c r="AY127" s="209" t="s">
        <v>122</v>
      </c>
      <c r="BK127" s="211">
        <f>BK128+BK137+BK146+BK156+BK182</f>
        <v>0</v>
      </c>
    </row>
    <row r="128" s="12" customFormat="1" ht="22.8" customHeight="1">
      <c r="A128" s="12"/>
      <c r="B128" s="198"/>
      <c r="C128" s="199"/>
      <c r="D128" s="200" t="s">
        <v>78</v>
      </c>
      <c r="E128" s="212" t="s">
        <v>86</v>
      </c>
      <c r="F128" s="212" t="s">
        <v>123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SUM(P129:P136)</f>
        <v>0</v>
      </c>
      <c r="Q128" s="206"/>
      <c r="R128" s="207">
        <f>SUM(R129:R136)</f>
        <v>0.090900000000000009</v>
      </c>
      <c r="S128" s="206"/>
      <c r="T128" s="208">
        <f>SUM(T129:T136)</f>
        <v>177.29999999999998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78</v>
      </c>
      <c r="AU128" s="210" t="s">
        <v>86</v>
      </c>
      <c r="AY128" s="209" t="s">
        <v>122</v>
      </c>
      <c r="BK128" s="211">
        <f>SUM(BK129:BK136)</f>
        <v>0</v>
      </c>
    </row>
    <row r="129" s="2" customFormat="1" ht="21.75" customHeight="1">
      <c r="A129" s="38"/>
      <c r="B129" s="39"/>
      <c r="C129" s="214" t="s">
        <v>86</v>
      </c>
      <c r="D129" s="214" t="s">
        <v>124</v>
      </c>
      <c r="E129" s="215" t="s">
        <v>125</v>
      </c>
      <c r="F129" s="216" t="s">
        <v>126</v>
      </c>
      <c r="G129" s="217" t="s">
        <v>127</v>
      </c>
      <c r="H129" s="218">
        <v>1515</v>
      </c>
      <c r="I129" s="219"/>
      <c r="J129" s="220">
        <f>ROUND(I129*H129,2)</f>
        <v>0</v>
      </c>
      <c r="K129" s="216" t="s">
        <v>128</v>
      </c>
      <c r="L129" s="44"/>
      <c r="M129" s="221" t="s">
        <v>1</v>
      </c>
      <c r="N129" s="222" t="s">
        <v>44</v>
      </c>
      <c r="O129" s="91"/>
      <c r="P129" s="223">
        <f>O129*H129</f>
        <v>0</v>
      </c>
      <c r="Q129" s="223">
        <v>6.0000000000000002E-05</v>
      </c>
      <c r="R129" s="223">
        <f>Q129*H129</f>
        <v>0.090900000000000009</v>
      </c>
      <c r="S129" s="223">
        <v>0.11500000000000001</v>
      </c>
      <c r="T129" s="224">
        <f>S129*H129</f>
        <v>174.22499999999999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5" t="s">
        <v>129</v>
      </c>
      <c r="AT129" s="225" t="s">
        <v>124</v>
      </c>
      <c r="AU129" s="225" t="s">
        <v>88</v>
      </c>
      <c r="AY129" s="17" t="s">
        <v>122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7" t="s">
        <v>86</v>
      </c>
      <c r="BK129" s="226">
        <f>ROUND(I129*H129,2)</f>
        <v>0</v>
      </c>
      <c r="BL129" s="17" t="s">
        <v>129</v>
      </c>
      <c r="BM129" s="225" t="s">
        <v>130</v>
      </c>
    </row>
    <row r="130" s="2" customFormat="1">
      <c r="A130" s="38"/>
      <c r="B130" s="39"/>
      <c r="C130" s="40"/>
      <c r="D130" s="227" t="s">
        <v>131</v>
      </c>
      <c r="E130" s="40"/>
      <c r="F130" s="228" t="s">
        <v>132</v>
      </c>
      <c r="G130" s="40"/>
      <c r="H130" s="40"/>
      <c r="I130" s="229"/>
      <c r="J130" s="40"/>
      <c r="K130" s="40"/>
      <c r="L130" s="44"/>
      <c r="M130" s="230"/>
      <c r="N130" s="23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88</v>
      </c>
    </row>
    <row r="131" s="13" customFormat="1">
      <c r="A131" s="13"/>
      <c r="B131" s="232"/>
      <c r="C131" s="233"/>
      <c r="D131" s="227" t="s">
        <v>133</v>
      </c>
      <c r="E131" s="234" t="s">
        <v>1</v>
      </c>
      <c r="F131" s="235" t="s">
        <v>134</v>
      </c>
      <c r="G131" s="233"/>
      <c r="H131" s="236">
        <v>1515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133</v>
      </c>
      <c r="AU131" s="242" t="s">
        <v>88</v>
      </c>
      <c r="AV131" s="13" t="s">
        <v>88</v>
      </c>
      <c r="AW131" s="13" t="s">
        <v>33</v>
      </c>
      <c r="AX131" s="13" t="s">
        <v>79</v>
      </c>
      <c r="AY131" s="242" t="s">
        <v>122</v>
      </c>
    </row>
    <row r="132" s="14" customFormat="1">
      <c r="A132" s="14"/>
      <c r="B132" s="243"/>
      <c r="C132" s="244"/>
      <c r="D132" s="227" t="s">
        <v>133</v>
      </c>
      <c r="E132" s="245" t="s">
        <v>1</v>
      </c>
      <c r="F132" s="246" t="s">
        <v>135</v>
      </c>
      <c r="G132" s="244"/>
      <c r="H132" s="247">
        <v>1515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133</v>
      </c>
      <c r="AU132" s="253" t="s">
        <v>88</v>
      </c>
      <c r="AV132" s="14" t="s">
        <v>129</v>
      </c>
      <c r="AW132" s="14" t="s">
        <v>33</v>
      </c>
      <c r="AX132" s="14" t="s">
        <v>86</v>
      </c>
      <c r="AY132" s="253" t="s">
        <v>122</v>
      </c>
    </row>
    <row r="133" s="2" customFormat="1" ht="16.5" customHeight="1">
      <c r="A133" s="38"/>
      <c r="B133" s="39"/>
      <c r="C133" s="214" t="s">
        <v>88</v>
      </c>
      <c r="D133" s="214" t="s">
        <v>124</v>
      </c>
      <c r="E133" s="215" t="s">
        <v>136</v>
      </c>
      <c r="F133" s="216" t="s">
        <v>137</v>
      </c>
      <c r="G133" s="217" t="s">
        <v>138</v>
      </c>
      <c r="H133" s="218">
        <v>15</v>
      </c>
      <c r="I133" s="219"/>
      <c r="J133" s="220">
        <f>ROUND(I133*H133,2)</f>
        <v>0</v>
      </c>
      <c r="K133" s="216" t="s">
        <v>128</v>
      </c>
      <c r="L133" s="44"/>
      <c r="M133" s="221" t="s">
        <v>1</v>
      </c>
      <c r="N133" s="222" t="s">
        <v>44</v>
      </c>
      <c r="O133" s="91"/>
      <c r="P133" s="223">
        <f>O133*H133</f>
        <v>0</v>
      </c>
      <c r="Q133" s="223">
        <v>0</v>
      </c>
      <c r="R133" s="223">
        <f>Q133*H133</f>
        <v>0</v>
      </c>
      <c r="S133" s="223">
        <v>0.20499999999999999</v>
      </c>
      <c r="T133" s="224">
        <f>S133*H133</f>
        <v>3.0749999999999997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129</v>
      </c>
      <c r="AT133" s="225" t="s">
        <v>124</v>
      </c>
      <c r="AU133" s="225" t="s">
        <v>88</v>
      </c>
      <c r="AY133" s="17" t="s">
        <v>122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86</v>
      </c>
      <c r="BK133" s="226">
        <f>ROUND(I133*H133,2)</f>
        <v>0</v>
      </c>
      <c r="BL133" s="17" t="s">
        <v>129</v>
      </c>
      <c r="BM133" s="225" t="s">
        <v>139</v>
      </c>
    </row>
    <row r="134" s="2" customFormat="1">
      <c r="A134" s="38"/>
      <c r="B134" s="39"/>
      <c r="C134" s="40"/>
      <c r="D134" s="227" t="s">
        <v>131</v>
      </c>
      <c r="E134" s="40"/>
      <c r="F134" s="228" t="s">
        <v>140</v>
      </c>
      <c r="G134" s="40"/>
      <c r="H134" s="40"/>
      <c r="I134" s="229"/>
      <c r="J134" s="40"/>
      <c r="K134" s="40"/>
      <c r="L134" s="44"/>
      <c r="M134" s="230"/>
      <c r="N134" s="23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131</v>
      </c>
      <c r="AU134" s="17" t="s">
        <v>88</v>
      </c>
    </row>
    <row r="135" s="13" customFormat="1">
      <c r="A135" s="13"/>
      <c r="B135" s="232"/>
      <c r="C135" s="233"/>
      <c r="D135" s="227" t="s">
        <v>133</v>
      </c>
      <c r="E135" s="234" t="s">
        <v>1</v>
      </c>
      <c r="F135" s="235" t="s">
        <v>8</v>
      </c>
      <c r="G135" s="233"/>
      <c r="H135" s="236">
        <v>15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133</v>
      </c>
      <c r="AU135" s="242" t="s">
        <v>88</v>
      </c>
      <c r="AV135" s="13" t="s">
        <v>88</v>
      </c>
      <c r="AW135" s="13" t="s">
        <v>33</v>
      </c>
      <c r="AX135" s="13" t="s">
        <v>79</v>
      </c>
      <c r="AY135" s="242" t="s">
        <v>122</v>
      </c>
    </row>
    <row r="136" s="14" customFormat="1">
      <c r="A136" s="14"/>
      <c r="B136" s="243"/>
      <c r="C136" s="244"/>
      <c r="D136" s="227" t="s">
        <v>133</v>
      </c>
      <c r="E136" s="245" t="s">
        <v>1</v>
      </c>
      <c r="F136" s="246" t="s">
        <v>135</v>
      </c>
      <c r="G136" s="244"/>
      <c r="H136" s="247">
        <v>15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133</v>
      </c>
      <c r="AU136" s="253" t="s">
        <v>88</v>
      </c>
      <c r="AV136" s="14" t="s">
        <v>129</v>
      </c>
      <c r="AW136" s="14" t="s">
        <v>33</v>
      </c>
      <c r="AX136" s="14" t="s">
        <v>86</v>
      </c>
      <c r="AY136" s="253" t="s">
        <v>122</v>
      </c>
    </row>
    <row r="137" s="12" customFormat="1" ht="22.8" customHeight="1">
      <c r="A137" s="12"/>
      <c r="B137" s="198"/>
      <c r="C137" s="199"/>
      <c r="D137" s="200" t="s">
        <v>78</v>
      </c>
      <c r="E137" s="212" t="s">
        <v>141</v>
      </c>
      <c r="F137" s="212" t="s">
        <v>142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SUM(P138:P145)</f>
        <v>0</v>
      </c>
      <c r="Q137" s="206"/>
      <c r="R137" s="207">
        <f>SUM(R138:R145)</f>
        <v>0</v>
      </c>
      <c r="S137" s="206"/>
      <c r="T137" s="208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86</v>
      </c>
      <c r="AT137" s="210" t="s">
        <v>78</v>
      </c>
      <c r="AU137" s="210" t="s">
        <v>86</v>
      </c>
      <c r="AY137" s="209" t="s">
        <v>122</v>
      </c>
      <c r="BK137" s="211">
        <f>SUM(BK138:BK145)</f>
        <v>0</v>
      </c>
    </row>
    <row r="138" s="2" customFormat="1" ht="16.5" customHeight="1">
      <c r="A138" s="38"/>
      <c r="B138" s="39"/>
      <c r="C138" s="214" t="s">
        <v>143</v>
      </c>
      <c r="D138" s="214" t="s">
        <v>124</v>
      </c>
      <c r="E138" s="215" t="s">
        <v>144</v>
      </c>
      <c r="F138" s="216" t="s">
        <v>145</v>
      </c>
      <c r="G138" s="217" t="s">
        <v>127</v>
      </c>
      <c r="H138" s="218">
        <v>1590.75</v>
      </c>
      <c r="I138" s="219"/>
      <c r="J138" s="220">
        <f>ROUND(I138*H138,2)</f>
        <v>0</v>
      </c>
      <c r="K138" s="216" t="s">
        <v>128</v>
      </c>
      <c r="L138" s="44"/>
      <c r="M138" s="221" t="s">
        <v>1</v>
      </c>
      <c r="N138" s="222" t="s">
        <v>44</v>
      </c>
      <c r="O138" s="91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129</v>
      </c>
      <c r="AT138" s="225" t="s">
        <v>124</v>
      </c>
      <c r="AU138" s="225" t="s">
        <v>88</v>
      </c>
      <c r="AY138" s="17" t="s">
        <v>122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86</v>
      </c>
      <c r="BK138" s="226">
        <f>ROUND(I138*H138,2)</f>
        <v>0</v>
      </c>
      <c r="BL138" s="17" t="s">
        <v>129</v>
      </c>
      <c r="BM138" s="225" t="s">
        <v>146</v>
      </c>
    </row>
    <row r="139" s="2" customFormat="1">
      <c r="A139" s="38"/>
      <c r="B139" s="39"/>
      <c r="C139" s="40"/>
      <c r="D139" s="227" t="s">
        <v>131</v>
      </c>
      <c r="E139" s="40"/>
      <c r="F139" s="228" t="s">
        <v>147</v>
      </c>
      <c r="G139" s="40"/>
      <c r="H139" s="40"/>
      <c r="I139" s="229"/>
      <c r="J139" s="40"/>
      <c r="K139" s="40"/>
      <c r="L139" s="44"/>
      <c r="M139" s="230"/>
      <c r="N139" s="23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131</v>
      </c>
      <c r="AU139" s="17" t="s">
        <v>88</v>
      </c>
    </row>
    <row r="140" s="13" customFormat="1">
      <c r="A140" s="13"/>
      <c r="B140" s="232"/>
      <c r="C140" s="233"/>
      <c r="D140" s="227" t="s">
        <v>133</v>
      </c>
      <c r="E140" s="234" t="s">
        <v>1</v>
      </c>
      <c r="F140" s="235" t="s">
        <v>148</v>
      </c>
      <c r="G140" s="233"/>
      <c r="H140" s="236">
        <v>1590.75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133</v>
      </c>
      <c r="AU140" s="242" t="s">
        <v>88</v>
      </c>
      <c r="AV140" s="13" t="s">
        <v>88</v>
      </c>
      <c r="AW140" s="13" t="s">
        <v>33</v>
      </c>
      <c r="AX140" s="13" t="s">
        <v>79</v>
      </c>
      <c r="AY140" s="242" t="s">
        <v>122</v>
      </c>
    </row>
    <row r="141" s="14" customFormat="1">
      <c r="A141" s="14"/>
      <c r="B141" s="243"/>
      <c r="C141" s="244"/>
      <c r="D141" s="227" t="s">
        <v>133</v>
      </c>
      <c r="E141" s="245" t="s">
        <v>1</v>
      </c>
      <c r="F141" s="246" t="s">
        <v>135</v>
      </c>
      <c r="G141" s="244"/>
      <c r="H141" s="247">
        <v>1590.75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133</v>
      </c>
      <c r="AU141" s="253" t="s">
        <v>88</v>
      </c>
      <c r="AV141" s="14" t="s">
        <v>129</v>
      </c>
      <c r="AW141" s="14" t="s">
        <v>33</v>
      </c>
      <c r="AX141" s="14" t="s">
        <v>86</v>
      </c>
      <c r="AY141" s="253" t="s">
        <v>122</v>
      </c>
    </row>
    <row r="142" s="2" customFormat="1" ht="21.75" customHeight="1">
      <c r="A142" s="38"/>
      <c r="B142" s="39"/>
      <c r="C142" s="214" t="s">
        <v>129</v>
      </c>
      <c r="D142" s="214" t="s">
        <v>124</v>
      </c>
      <c r="E142" s="215" t="s">
        <v>149</v>
      </c>
      <c r="F142" s="216" t="s">
        <v>150</v>
      </c>
      <c r="G142" s="217" t="s">
        <v>127</v>
      </c>
      <c r="H142" s="218">
        <v>1590.75</v>
      </c>
      <c r="I142" s="219"/>
      <c r="J142" s="220">
        <f>ROUND(I142*H142,2)</f>
        <v>0</v>
      </c>
      <c r="K142" s="216" t="s">
        <v>128</v>
      </c>
      <c r="L142" s="44"/>
      <c r="M142" s="221" t="s">
        <v>1</v>
      </c>
      <c r="N142" s="222" t="s">
        <v>44</v>
      </c>
      <c r="O142" s="91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129</v>
      </c>
      <c r="AT142" s="225" t="s">
        <v>124</v>
      </c>
      <c r="AU142" s="225" t="s">
        <v>88</v>
      </c>
      <c r="AY142" s="17" t="s">
        <v>122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86</v>
      </c>
      <c r="BK142" s="226">
        <f>ROUND(I142*H142,2)</f>
        <v>0</v>
      </c>
      <c r="BL142" s="17" t="s">
        <v>129</v>
      </c>
      <c r="BM142" s="225" t="s">
        <v>151</v>
      </c>
    </row>
    <row r="143" s="2" customFormat="1">
      <c r="A143" s="38"/>
      <c r="B143" s="39"/>
      <c r="C143" s="40"/>
      <c r="D143" s="227" t="s">
        <v>131</v>
      </c>
      <c r="E143" s="40"/>
      <c r="F143" s="228" t="s">
        <v>152</v>
      </c>
      <c r="G143" s="40"/>
      <c r="H143" s="40"/>
      <c r="I143" s="229"/>
      <c r="J143" s="40"/>
      <c r="K143" s="40"/>
      <c r="L143" s="44"/>
      <c r="M143" s="230"/>
      <c r="N143" s="23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131</v>
      </c>
      <c r="AU143" s="17" t="s">
        <v>88</v>
      </c>
    </row>
    <row r="144" s="13" customFormat="1">
      <c r="A144" s="13"/>
      <c r="B144" s="232"/>
      <c r="C144" s="233"/>
      <c r="D144" s="227" t="s">
        <v>133</v>
      </c>
      <c r="E144" s="234" t="s">
        <v>1</v>
      </c>
      <c r="F144" s="235" t="s">
        <v>148</v>
      </c>
      <c r="G144" s="233"/>
      <c r="H144" s="236">
        <v>1590.75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133</v>
      </c>
      <c r="AU144" s="242" t="s">
        <v>88</v>
      </c>
      <c r="AV144" s="13" t="s">
        <v>88</v>
      </c>
      <c r="AW144" s="13" t="s">
        <v>33</v>
      </c>
      <c r="AX144" s="13" t="s">
        <v>79</v>
      </c>
      <c r="AY144" s="242" t="s">
        <v>122</v>
      </c>
    </row>
    <row r="145" s="14" customFormat="1">
      <c r="A145" s="14"/>
      <c r="B145" s="243"/>
      <c r="C145" s="244"/>
      <c r="D145" s="227" t="s">
        <v>133</v>
      </c>
      <c r="E145" s="245" t="s">
        <v>1</v>
      </c>
      <c r="F145" s="246" t="s">
        <v>135</v>
      </c>
      <c r="G145" s="244"/>
      <c r="H145" s="247">
        <v>1590.75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133</v>
      </c>
      <c r="AU145" s="253" t="s">
        <v>88</v>
      </c>
      <c r="AV145" s="14" t="s">
        <v>129</v>
      </c>
      <c r="AW145" s="14" t="s">
        <v>33</v>
      </c>
      <c r="AX145" s="14" t="s">
        <v>86</v>
      </c>
      <c r="AY145" s="253" t="s">
        <v>122</v>
      </c>
    </row>
    <row r="146" s="12" customFormat="1" ht="22.8" customHeight="1">
      <c r="A146" s="12"/>
      <c r="B146" s="198"/>
      <c r="C146" s="199"/>
      <c r="D146" s="200" t="s">
        <v>78</v>
      </c>
      <c r="E146" s="212" t="s">
        <v>153</v>
      </c>
      <c r="F146" s="212" t="s">
        <v>154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SUM(P147:P155)</f>
        <v>0</v>
      </c>
      <c r="Q146" s="206"/>
      <c r="R146" s="207">
        <f>SUM(R147:R155)</f>
        <v>5.3837200000000003</v>
      </c>
      <c r="S146" s="206"/>
      <c r="T146" s="208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86</v>
      </c>
      <c r="AT146" s="210" t="s">
        <v>78</v>
      </c>
      <c r="AU146" s="210" t="s">
        <v>86</v>
      </c>
      <c r="AY146" s="209" t="s">
        <v>122</v>
      </c>
      <c r="BK146" s="211">
        <f>SUM(BK147:BK155)</f>
        <v>0</v>
      </c>
    </row>
    <row r="147" s="2" customFormat="1" ht="16.5" customHeight="1">
      <c r="A147" s="38"/>
      <c r="B147" s="39"/>
      <c r="C147" s="214" t="s">
        <v>141</v>
      </c>
      <c r="D147" s="214" t="s">
        <v>124</v>
      </c>
      <c r="E147" s="215" t="s">
        <v>155</v>
      </c>
      <c r="F147" s="216" t="s">
        <v>156</v>
      </c>
      <c r="G147" s="217" t="s">
        <v>157</v>
      </c>
      <c r="H147" s="218">
        <v>8</v>
      </c>
      <c r="I147" s="219"/>
      <c r="J147" s="220">
        <f>ROUND(I147*H147,2)</f>
        <v>0</v>
      </c>
      <c r="K147" s="216" t="s">
        <v>128</v>
      </c>
      <c r="L147" s="44"/>
      <c r="M147" s="221" t="s">
        <v>1</v>
      </c>
      <c r="N147" s="222" t="s">
        <v>44</v>
      </c>
      <c r="O147" s="91"/>
      <c r="P147" s="223">
        <f>O147*H147</f>
        <v>0</v>
      </c>
      <c r="Q147" s="223">
        <v>0.42368</v>
      </c>
      <c r="R147" s="223">
        <f>Q147*H147</f>
        <v>3.38944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129</v>
      </c>
      <c r="AT147" s="225" t="s">
        <v>124</v>
      </c>
      <c r="AU147" s="225" t="s">
        <v>88</v>
      </c>
      <c r="AY147" s="17" t="s">
        <v>122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86</v>
      </c>
      <c r="BK147" s="226">
        <f>ROUND(I147*H147,2)</f>
        <v>0</v>
      </c>
      <c r="BL147" s="17" t="s">
        <v>129</v>
      </c>
      <c r="BM147" s="225" t="s">
        <v>158</v>
      </c>
    </row>
    <row r="148" s="2" customFormat="1">
      <c r="A148" s="38"/>
      <c r="B148" s="39"/>
      <c r="C148" s="40"/>
      <c r="D148" s="227" t="s">
        <v>131</v>
      </c>
      <c r="E148" s="40"/>
      <c r="F148" s="228" t="s">
        <v>159</v>
      </c>
      <c r="G148" s="40"/>
      <c r="H148" s="40"/>
      <c r="I148" s="229"/>
      <c r="J148" s="40"/>
      <c r="K148" s="40"/>
      <c r="L148" s="44"/>
      <c r="M148" s="230"/>
      <c r="N148" s="23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131</v>
      </c>
      <c r="AU148" s="17" t="s">
        <v>88</v>
      </c>
    </row>
    <row r="149" s="13" customFormat="1">
      <c r="A149" s="13"/>
      <c r="B149" s="232"/>
      <c r="C149" s="233"/>
      <c r="D149" s="227" t="s">
        <v>133</v>
      </c>
      <c r="E149" s="234" t="s">
        <v>1</v>
      </c>
      <c r="F149" s="235" t="s">
        <v>153</v>
      </c>
      <c r="G149" s="233"/>
      <c r="H149" s="236">
        <v>8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133</v>
      </c>
      <c r="AU149" s="242" t="s">
        <v>88</v>
      </c>
      <c r="AV149" s="13" t="s">
        <v>88</v>
      </c>
      <c r="AW149" s="13" t="s">
        <v>33</v>
      </c>
      <c r="AX149" s="13" t="s">
        <v>86</v>
      </c>
      <c r="AY149" s="242" t="s">
        <v>122</v>
      </c>
    </row>
    <row r="150" s="2" customFormat="1" ht="16.5" customHeight="1">
      <c r="A150" s="38"/>
      <c r="B150" s="39"/>
      <c r="C150" s="214" t="s">
        <v>160</v>
      </c>
      <c r="D150" s="214" t="s">
        <v>124</v>
      </c>
      <c r="E150" s="215" t="s">
        <v>161</v>
      </c>
      <c r="F150" s="216" t="s">
        <v>162</v>
      </c>
      <c r="G150" s="217" t="s">
        <v>157</v>
      </c>
      <c r="H150" s="218">
        <v>4</v>
      </c>
      <c r="I150" s="219"/>
      <c r="J150" s="220">
        <f>ROUND(I150*H150,2)</f>
        <v>0</v>
      </c>
      <c r="K150" s="216" t="s">
        <v>128</v>
      </c>
      <c r="L150" s="44"/>
      <c r="M150" s="221" t="s">
        <v>1</v>
      </c>
      <c r="N150" s="222" t="s">
        <v>44</v>
      </c>
      <c r="O150" s="91"/>
      <c r="P150" s="223">
        <f>O150*H150</f>
        <v>0</v>
      </c>
      <c r="Q150" s="223">
        <v>0.42080000000000001</v>
      </c>
      <c r="R150" s="223">
        <f>Q150*H150</f>
        <v>1.6832</v>
      </c>
      <c r="S150" s="223">
        <v>0</v>
      </c>
      <c r="T150" s="22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5" t="s">
        <v>129</v>
      </c>
      <c r="AT150" s="225" t="s">
        <v>124</v>
      </c>
      <c r="AU150" s="225" t="s">
        <v>88</v>
      </c>
      <c r="AY150" s="17" t="s">
        <v>122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7" t="s">
        <v>86</v>
      </c>
      <c r="BK150" s="226">
        <f>ROUND(I150*H150,2)</f>
        <v>0</v>
      </c>
      <c r="BL150" s="17" t="s">
        <v>129</v>
      </c>
      <c r="BM150" s="225" t="s">
        <v>163</v>
      </c>
    </row>
    <row r="151" s="2" customFormat="1">
      <c r="A151" s="38"/>
      <c r="B151" s="39"/>
      <c r="C151" s="40"/>
      <c r="D151" s="227" t="s">
        <v>131</v>
      </c>
      <c r="E151" s="40"/>
      <c r="F151" s="228" t="s">
        <v>164</v>
      </c>
      <c r="G151" s="40"/>
      <c r="H151" s="40"/>
      <c r="I151" s="229"/>
      <c r="J151" s="40"/>
      <c r="K151" s="40"/>
      <c r="L151" s="44"/>
      <c r="M151" s="230"/>
      <c r="N151" s="23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131</v>
      </c>
      <c r="AU151" s="17" t="s">
        <v>88</v>
      </c>
    </row>
    <row r="152" s="13" customFormat="1">
      <c r="A152" s="13"/>
      <c r="B152" s="232"/>
      <c r="C152" s="233"/>
      <c r="D152" s="227" t="s">
        <v>133</v>
      </c>
      <c r="E152" s="234" t="s">
        <v>1</v>
      </c>
      <c r="F152" s="235" t="s">
        <v>129</v>
      </c>
      <c r="G152" s="233"/>
      <c r="H152" s="236">
        <v>4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133</v>
      </c>
      <c r="AU152" s="242" t="s">
        <v>88</v>
      </c>
      <c r="AV152" s="13" t="s">
        <v>88</v>
      </c>
      <c r="AW152" s="13" t="s">
        <v>33</v>
      </c>
      <c r="AX152" s="13" t="s">
        <v>86</v>
      </c>
      <c r="AY152" s="242" t="s">
        <v>122</v>
      </c>
    </row>
    <row r="153" s="2" customFormat="1" ht="21.75" customHeight="1">
      <c r="A153" s="38"/>
      <c r="B153" s="39"/>
      <c r="C153" s="214" t="s">
        <v>165</v>
      </c>
      <c r="D153" s="214" t="s">
        <v>124</v>
      </c>
      <c r="E153" s="215" t="s">
        <v>166</v>
      </c>
      <c r="F153" s="216" t="s">
        <v>167</v>
      </c>
      <c r="G153" s="217" t="s">
        <v>157</v>
      </c>
      <c r="H153" s="218">
        <v>1</v>
      </c>
      <c r="I153" s="219"/>
      <c r="J153" s="220">
        <f>ROUND(I153*H153,2)</f>
        <v>0</v>
      </c>
      <c r="K153" s="216" t="s">
        <v>128</v>
      </c>
      <c r="L153" s="44"/>
      <c r="M153" s="221" t="s">
        <v>1</v>
      </c>
      <c r="N153" s="222" t="s">
        <v>44</v>
      </c>
      <c r="O153" s="91"/>
      <c r="P153" s="223">
        <f>O153*H153</f>
        <v>0</v>
      </c>
      <c r="Q153" s="223">
        <v>0.31108000000000002</v>
      </c>
      <c r="R153" s="223">
        <f>Q153*H153</f>
        <v>0.31108000000000002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129</v>
      </c>
      <c r="AT153" s="225" t="s">
        <v>124</v>
      </c>
      <c r="AU153" s="225" t="s">
        <v>88</v>
      </c>
      <c r="AY153" s="17" t="s">
        <v>122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86</v>
      </c>
      <c r="BK153" s="226">
        <f>ROUND(I153*H153,2)</f>
        <v>0</v>
      </c>
      <c r="BL153" s="17" t="s">
        <v>129</v>
      </c>
      <c r="BM153" s="225" t="s">
        <v>168</v>
      </c>
    </row>
    <row r="154" s="2" customFormat="1">
      <c r="A154" s="38"/>
      <c r="B154" s="39"/>
      <c r="C154" s="40"/>
      <c r="D154" s="227" t="s">
        <v>131</v>
      </c>
      <c r="E154" s="40"/>
      <c r="F154" s="228" t="s">
        <v>169</v>
      </c>
      <c r="G154" s="40"/>
      <c r="H154" s="40"/>
      <c r="I154" s="229"/>
      <c r="J154" s="40"/>
      <c r="K154" s="40"/>
      <c r="L154" s="44"/>
      <c r="M154" s="230"/>
      <c r="N154" s="23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131</v>
      </c>
      <c r="AU154" s="17" t="s">
        <v>88</v>
      </c>
    </row>
    <row r="155" s="13" customFormat="1">
      <c r="A155" s="13"/>
      <c r="B155" s="232"/>
      <c r="C155" s="233"/>
      <c r="D155" s="227" t="s">
        <v>133</v>
      </c>
      <c r="E155" s="234" t="s">
        <v>1</v>
      </c>
      <c r="F155" s="235" t="s">
        <v>86</v>
      </c>
      <c r="G155" s="233"/>
      <c r="H155" s="236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133</v>
      </c>
      <c r="AU155" s="242" t="s">
        <v>88</v>
      </c>
      <c r="AV155" s="13" t="s">
        <v>88</v>
      </c>
      <c r="AW155" s="13" t="s">
        <v>33</v>
      </c>
      <c r="AX155" s="13" t="s">
        <v>86</v>
      </c>
      <c r="AY155" s="242" t="s">
        <v>122</v>
      </c>
    </row>
    <row r="156" s="12" customFormat="1" ht="22.8" customHeight="1">
      <c r="A156" s="12"/>
      <c r="B156" s="198"/>
      <c r="C156" s="199"/>
      <c r="D156" s="200" t="s">
        <v>78</v>
      </c>
      <c r="E156" s="212" t="s">
        <v>170</v>
      </c>
      <c r="F156" s="212" t="s">
        <v>171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SUM(P157:P181)</f>
        <v>0</v>
      </c>
      <c r="Q156" s="206"/>
      <c r="R156" s="207">
        <f>SUM(R157:R181)</f>
        <v>0.032320000000000002</v>
      </c>
      <c r="S156" s="206"/>
      <c r="T156" s="208">
        <f>SUM(T157:T181)</f>
        <v>3.0300000000000002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86</v>
      </c>
      <c r="AT156" s="210" t="s">
        <v>78</v>
      </c>
      <c r="AU156" s="210" t="s">
        <v>86</v>
      </c>
      <c r="AY156" s="209" t="s">
        <v>122</v>
      </c>
      <c r="BK156" s="211">
        <f>SUM(BK157:BK181)</f>
        <v>0</v>
      </c>
    </row>
    <row r="157" s="2" customFormat="1" ht="16.5" customHeight="1">
      <c r="A157" s="38"/>
      <c r="B157" s="39"/>
      <c r="C157" s="214" t="s">
        <v>153</v>
      </c>
      <c r="D157" s="214" t="s">
        <v>124</v>
      </c>
      <c r="E157" s="215" t="s">
        <v>172</v>
      </c>
      <c r="F157" s="216" t="s">
        <v>173</v>
      </c>
      <c r="G157" s="217" t="s">
        <v>138</v>
      </c>
      <c r="H157" s="218">
        <v>4</v>
      </c>
      <c r="I157" s="219"/>
      <c r="J157" s="220">
        <f>ROUND(I157*H157,2)</f>
        <v>0</v>
      </c>
      <c r="K157" s="216" t="s">
        <v>128</v>
      </c>
      <c r="L157" s="44"/>
      <c r="M157" s="221" t="s">
        <v>1</v>
      </c>
      <c r="N157" s="222" t="s">
        <v>44</v>
      </c>
      <c r="O157" s="91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5" t="s">
        <v>129</v>
      </c>
      <c r="AT157" s="225" t="s">
        <v>124</v>
      </c>
      <c r="AU157" s="225" t="s">
        <v>88</v>
      </c>
      <c r="AY157" s="17" t="s">
        <v>122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7" t="s">
        <v>86</v>
      </c>
      <c r="BK157" s="226">
        <f>ROUND(I157*H157,2)</f>
        <v>0</v>
      </c>
      <c r="BL157" s="17" t="s">
        <v>129</v>
      </c>
      <c r="BM157" s="225" t="s">
        <v>174</v>
      </c>
    </row>
    <row r="158" s="2" customFormat="1">
      <c r="A158" s="38"/>
      <c r="B158" s="39"/>
      <c r="C158" s="40"/>
      <c r="D158" s="227" t="s">
        <v>131</v>
      </c>
      <c r="E158" s="40"/>
      <c r="F158" s="228" t="s">
        <v>175</v>
      </c>
      <c r="G158" s="40"/>
      <c r="H158" s="40"/>
      <c r="I158" s="229"/>
      <c r="J158" s="40"/>
      <c r="K158" s="40"/>
      <c r="L158" s="44"/>
      <c r="M158" s="230"/>
      <c r="N158" s="23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131</v>
      </c>
      <c r="AU158" s="17" t="s">
        <v>88</v>
      </c>
    </row>
    <row r="159" s="13" customFormat="1">
      <c r="A159" s="13"/>
      <c r="B159" s="232"/>
      <c r="C159" s="233"/>
      <c r="D159" s="227" t="s">
        <v>133</v>
      </c>
      <c r="E159" s="234" t="s">
        <v>1</v>
      </c>
      <c r="F159" s="235" t="s">
        <v>176</v>
      </c>
      <c r="G159" s="233"/>
      <c r="H159" s="236">
        <v>4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133</v>
      </c>
      <c r="AU159" s="242" t="s">
        <v>88</v>
      </c>
      <c r="AV159" s="13" t="s">
        <v>88</v>
      </c>
      <c r="AW159" s="13" t="s">
        <v>33</v>
      </c>
      <c r="AX159" s="13" t="s">
        <v>86</v>
      </c>
      <c r="AY159" s="242" t="s">
        <v>122</v>
      </c>
    </row>
    <row r="160" s="2" customFormat="1" ht="16.5" customHeight="1">
      <c r="A160" s="38"/>
      <c r="B160" s="39"/>
      <c r="C160" s="214" t="s">
        <v>170</v>
      </c>
      <c r="D160" s="214" t="s">
        <v>124</v>
      </c>
      <c r="E160" s="215" t="s">
        <v>177</v>
      </c>
      <c r="F160" s="216" t="s">
        <v>178</v>
      </c>
      <c r="G160" s="217" t="s">
        <v>138</v>
      </c>
      <c r="H160" s="218">
        <v>4</v>
      </c>
      <c r="I160" s="219"/>
      <c r="J160" s="220">
        <f>ROUND(I160*H160,2)</f>
        <v>0</v>
      </c>
      <c r="K160" s="216" t="s">
        <v>128</v>
      </c>
      <c r="L160" s="44"/>
      <c r="M160" s="221" t="s">
        <v>1</v>
      </c>
      <c r="N160" s="222" t="s">
        <v>44</v>
      </c>
      <c r="O160" s="91"/>
      <c r="P160" s="223">
        <f>O160*H160</f>
        <v>0</v>
      </c>
      <c r="Q160" s="223">
        <v>8.0000000000000007E-05</v>
      </c>
      <c r="R160" s="223">
        <f>Q160*H160</f>
        <v>0.00032000000000000003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129</v>
      </c>
      <c r="AT160" s="225" t="s">
        <v>124</v>
      </c>
      <c r="AU160" s="225" t="s">
        <v>88</v>
      </c>
      <c r="AY160" s="17" t="s">
        <v>122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86</v>
      </c>
      <c r="BK160" s="226">
        <f>ROUND(I160*H160,2)</f>
        <v>0</v>
      </c>
      <c r="BL160" s="17" t="s">
        <v>129</v>
      </c>
      <c r="BM160" s="225" t="s">
        <v>179</v>
      </c>
    </row>
    <row r="161" s="2" customFormat="1">
      <c r="A161" s="38"/>
      <c r="B161" s="39"/>
      <c r="C161" s="40"/>
      <c r="D161" s="227" t="s">
        <v>131</v>
      </c>
      <c r="E161" s="40"/>
      <c r="F161" s="228" t="s">
        <v>180</v>
      </c>
      <c r="G161" s="40"/>
      <c r="H161" s="40"/>
      <c r="I161" s="229"/>
      <c r="J161" s="40"/>
      <c r="K161" s="40"/>
      <c r="L161" s="44"/>
      <c r="M161" s="230"/>
      <c r="N161" s="23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131</v>
      </c>
      <c r="AU161" s="17" t="s">
        <v>88</v>
      </c>
    </row>
    <row r="162" s="13" customFormat="1">
      <c r="A162" s="13"/>
      <c r="B162" s="232"/>
      <c r="C162" s="233"/>
      <c r="D162" s="227" t="s">
        <v>133</v>
      </c>
      <c r="E162" s="234" t="s">
        <v>1</v>
      </c>
      <c r="F162" s="235" t="s">
        <v>176</v>
      </c>
      <c r="G162" s="233"/>
      <c r="H162" s="236">
        <v>4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133</v>
      </c>
      <c r="AU162" s="242" t="s">
        <v>88</v>
      </c>
      <c r="AV162" s="13" t="s">
        <v>88</v>
      </c>
      <c r="AW162" s="13" t="s">
        <v>33</v>
      </c>
      <c r="AX162" s="13" t="s">
        <v>86</v>
      </c>
      <c r="AY162" s="242" t="s">
        <v>122</v>
      </c>
    </row>
    <row r="163" s="2" customFormat="1" ht="16.5" customHeight="1">
      <c r="A163" s="38"/>
      <c r="B163" s="39"/>
      <c r="C163" s="214" t="s">
        <v>181</v>
      </c>
      <c r="D163" s="214" t="s">
        <v>124</v>
      </c>
      <c r="E163" s="215" t="s">
        <v>182</v>
      </c>
      <c r="F163" s="216" t="s">
        <v>183</v>
      </c>
      <c r="G163" s="217" t="s">
        <v>138</v>
      </c>
      <c r="H163" s="218">
        <v>4</v>
      </c>
      <c r="I163" s="219"/>
      <c r="J163" s="220">
        <f>ROUND(I163*H163,2)</f>
        <v>0</v>
      </c>
      <c r="K163" s="216" t="s">
        <v>128</v>
      </c>
      <c r="L163" s="44"/>
      <c r="M163" s="221" t="s">
        <v>1</v>
      </c>
      <c r="N163" s="222" t="s">
        <v>44</v>
      </c>
      <c r="O163" s="91"/>
      <c r="P163" s="223">
        <f>O163*H163</f>
        <v>0</v>
      </c>
      <c r="Q163" s="223">
        <v>0.00020000000000000001</v>
      </c>
      <c r="R163" s="223">
        <f>Q163*H163</f>
        <v>0.00080000000000000004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129</v>
      </c>
      <c r="AT163" s="225" t="s">
        <v>124</v>
      </c>
      <c r="AU163" s="225" t="s">
        <v>88</v>
      </c>
      <c r="AY163" s="17" t="s">
        <v>122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86</v>
      </c>
      <c r="BK163" s="226">
        <f>ROUND(I163*H163,2)</f>
        <v>0</v>
      </c>
      <c r="BL163" s="17" t="s">
        <v>129</v>
      </c>
      <c r="BM163" s="225" t="s">
        <v>184</v>
      </c>
    </row>
    <row r="164" s="2" customFormat="1">
      <c r="A164" s="38"/>
      <c r="B164" s="39"/>
      <c r="C164" s="40"/>
      <c r="D164" s="227" t="s">
        <v>131</v>
      </c>
      <c r="E164" s="40"/>
      <c r="F164" s="228" t="s">
        <v>185</v>
      </c>
      <c r="G164" s="40"/>
      <c r="H164" s="40"/>
      <c r="I164" s="229"/>
      <c r="J164" s="40"/>
      <c r="K164" s="40"/>
      <c r="L164" s="44"/>
      <c r="M164" s="230"/>
      <c r="N164" s="23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88</v>
      </c>
    </row>
    <row r="165" s="13" customFormat="1">
      <c r="A165" s="13"/>
      <c r="B165" s="232"/>
      <c r="C165" s="233"/>
      <c r="D165" s="227" t="s">
        <v>133</v>
      </c>
      <c r="E165" s="234" t="s">
        <v>1</v>
      </c>
      <c r="F165" s="235" t="s">
        <v>176</v>
      </c>
      <c r="G165" s="233"/>
      <c r="H165" s="236">
        <v>4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133</v>
      </c>
      <c r="AU165" s="242" t="s">
        <v>88</v>
      </c>
      <c r="AV165" s="13" t="s">
        <v>88</v>
      </c>
      <c r="AW165" s="13" t="s">
        <v>33</v>
      </c>
      <c r="AX165" s="13" t="s">
        <v>86</v>
      </c>
      <c r="AY165" s="242" t="s">
        <v>122</v>
      </c>
    </row>
    <row r="166" s="2" customFormat="1" ht="16.5" customHeight="1">
      <c r="A166" s="38"/>
      <c r="B166" s="39"/>
      <c r="C166" s="214" t="s">
        <v>186</v>
      </c>
      <c r="D166" s="214" t="s">
        <v>124</v>
      </c>
      <c r="E166" s="215" t="s">
        <v>187</v>
      </c>
      <c r="F166" s="216" t="s">
        <v>188</v>
      </c>
      <c r="G166" s="217" t="s">
        <v>138</v>
      </c>
      <c r="H166" s="218">
        <v>52</v>
      </c>
      <c r="I166" s="219"/>
      <c r="J166" s="220">
        <f>ROUND(I166*H166,2)</f>
        <v>0</v>
      </c>
      <c r="K166" s="216" t="s">
        <v>128</v>
      </c>
      <c r="L166" s="44"/>
      <c r="M166" s="221" t="s">
        <v>1</v>
      </c>
      <c r="N166" s="222" t="s">
        <v>44</v>
      </c>
      <c r="O166" s="91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129</v>
      </c>
      <c r="AT166" s="225" t="s">
        <v>124</v>
      </c>
      <c r="AU166" s="225" t="s">
        <v>88</v>
      </c>
      <c r="AY166" s="17" t="s">
        <v>122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86</v>
      </c>
      <c r="BK166" s="226">
        <f>ROUND(I166*H166,2)</f>
        <v>0</v>
      </c>
      <c r="BL166" s="17" t="s">
        <v>129</v>
      </c>
      <c r="BM166" s="225" t="s">
        <v>189</v>
      </c>
    </row>
    <row r="167" s="2" customFormat="1">
      <c r="A167" s="38"/>
      <c r="B167" s="39"/>
      <c r="C167" s="40"/>
      <c r="D167" s="227" t="s">
        <v>131</v>
      </c>
      <c r="E167" s="40"/>
      <c r="F167" s="228" t="s">
        <v>190</v>
      </c>
      <c r="G167" s="40"/>
      <c r="H167" s="40"/>
      <c r="I167" s="229"/>
      <c r="J167" s="40"/>
      <c r="K167" s="40"/>
      <c r="L167" s="44"/>
      <c r="M167" s="230"/>
      <c r="N167" s="23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131</v>
      </c>
      <c r="AU167" s="17" t="s">
        <v>88</v>
      </c>
    </row>
    <row r="168" s="15" customFormat="1">
      <c r="A168" s="15"/>
      <c r="B168" s="254"/>
      <c r="C168" s="255"/>
      <c r="D168" s="227" t="s">
        <v>133</v>
      </c>
      <c r="E168" s="256" t="s">
        <v>1</v>
      </c>
      <c r="F168" s="257" t="s">
        <v>191</v>
      </c>
      <c r="G168" s="255"/>
      <c r="H168" s="256" t="s">
        <v>1</v>
      </c>
      <c r="I168" s="258"/>
      <c r="J168" s="255"/>
      <c r="K168" s="255"/>
      <c r="L168" s="259"/>
      <c r="M168" s="260"/>
      <c r="N168" s="261"/>
      <c r="O168" s="261"/>
      <c r="P168" s="261"/>
      <c r="Q168" s="261"/>
      <c r="R168" s="261"/>
      <c r="S168" s="261"/>
      <c r="T168" s="26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3" t="s">
        <v>133</v>
      </c>
      <c r="AU168" s="263" t="s">
        <v>88</v>
      </c>
      <c r="AV168" s="15" t="s">
        <v>86</v>
      </c>
      <c r="AW168" s="15" t="s">
        <v>33</v>
      </c>
      <c r="AX168" s="15" t="s">
        <v>79</v>
      </c>
      <c r="AY168" s="263" t="s">
        <v>122</v>
      </c>
    </row>
    <row r="169" s="13" customFormat="1">
      <c r="A169" s="13"/>
      <c r="B169" s="232"/>
      <c r="C169" s="233"/>
      <c r="D169" s="227" t="s">
        <v>133</v>
      </c>
      <c r="E169" s="234" t="s">
        <v>1</v>
      </c>
      <c r="F169" s="235" t="s">
        <v>192</v>
      </c>
      <c r="G169" s="233"/>
      <c r="H169" s="236">
        <v>52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133</v>
      </c>
      <c r="AU169" s="242" t="s">
        <v>88</v>
      </c>
      <c r="AV169" s="13" t="s">
        <v>88</v>
      </c>
      <c r="AW169" s="13" t="s">
        <v>33</v>
      </c>
      <c r="AX169" s="13" t="s">
        <v>86</v>
      </c>
      <c r="AY169" s="242" t="s">
        <v>122</v>
      </c>
    </row>
    <row r="170" s="2" customFormat="1" ht="21.75" customHeight="1">
      <c r="A170" s="38"/>
      <c r="B170" s="39"/>
      <c r="C170" s="214" t="s">
        <v>193</v>
      </c>
      <c r="D170" s="214" t="s">
        <v>124</v>
      </c>
      <c r="E170" s="215" t="s">
        <v>194</v>
      </c>
      <c r="F170" s="216" t="s">
        <v>195</v>
      </c>
      <c r="G170" s="217" t="s">
        <v>138</v>
      </c>
      <c r="H170" s="218">
        <v>52</v>
      </c>
      <c r="I170" s="219"/>
      <c r="J170" s="220">
        <f>ROUND(I170*H170,2)</f>
        <v>0</v>
      </c>
      <c r="K170" s="216" t="s">
        <v>128</v>
      </c>
      <c r="L170" s="44"/>
      <c r="M170" s="221" t="s">
        <v>1</v>
      </c>
      <c r="N170" s="222" t="s">
        <v>44</v>
      </c>
      <c r="O170" s="91"/>
      <c r="P170" s="223">
        <f>O170*H170</f>
        <v>0</v>
      </c>
      <c r="Q170" s="223">
        <v>0.00059999999999999995</v>
      </c>
      <c r="R170" s="223">
        <f>Q170*H170</f>
        <v>0.031199999999999999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129</v>
      </c>
      <c r="AT170" s="225" t="s">
        <v>124</v>
      </c>
      <c r="AU170" s="225" t="s">
        <v>88</v>
      </c>
      <c r="AY170" s="17" t="s">
        <v>122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86</v>
      </c>
      <c r="BK170" s="226">
        <f>ROUND(I170*H170,2)</f>
        <v>0</v>
      </c>
      <c r="BL170" s="17" t="s">
        <v>129</v>
      </c>
      <c r="BM170" s="225" t="s">
        <v>196</v>
      </c>
    </row>
    <row r="171" s="2" customFormat="1">
      <c r="A171" s="38"/>
      <c r="B171" s="39"/>
      <c r="C171" s="40"/>
      <c r="D171" s="227" t="s">
        <v>131</v>
      </c>
      <c r="E171" s="40"/>
      <c r="F171" s="228" t="s">
        <v>197</v>
      </c>
      <c r="G171" s="40"/>
      <c r="H171" s="40"/>
      <c r="I171" s="229"/>
      <c r="J171" s="40"/>
      <c r="K171" s="40"/>
      <c r="L171" s="44"/>
      <c r="M171" s="230"/>
      <c r="N171" s="23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131</v>
      </c>
      <c r="AU171" s="17" t="s">
        <v>88</v>
      </c>
    </row>
    <row r="172" s="15" customFormat="1">
      <c r="A172" s="15"/>
      <c r="B172" s="254"/>
      <c r="C172" s="255"/>
      <c r="D172" s="227" t="s">
        <v>133</v>
      </c>
      <c r="E172" s="256" t="s">
        <v>1</v>
      </c>
      <c r="F172" s="257" t="s">
        <v>191</v>
      </c>
      <c r="G172" s="255"/>
      <c r="H172" s="256" t="s">
        <v>1</v>
      </c>
      <c r="I172" s="258"/>
      <c r="J172" s="255"/>
      <c r="K172" s="255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133</v>
      </c>
      <c r="AU172" s="263" t="s">
        <v>88</v>
      </c>
      <c r="AV172" s="15" t="s">
        <v>86</v>
      </c>
      <c r="AW172" s="15" t="s">
        <v>33</v>
      </c>
      <c r="AX172" s="15" t="s">
        <v>79</v>
      </c>
      <c r="AY172" s="263" t="s">
        <v>122</v>
      </c>
    </row>
    <row r="173" s="13" customFormat="1">
      <c r="A173" s="13"/>
      <c r="B173" s="232"/>
      <c r="C173" s="233"/>
      <c r="D173" s="227" t="s">
        <v>133</v>
      </c>
      <c r="E173" s="234" t="s">
        <v>1</v>
      </c>
      <c r="F173" s="235" t="s">
        <v>192</v>
      </c>
      <c r="G173" s="233"/>
      <c r="H173" s="236">
        <v>52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133</v>
      </c>
      <c r="AU173" s="242" t="s">
        <v>88</v>
      </c>
      <c r="AV173" s="13" t="s">
        <v>88</v>
      </c>
      <c r="AW173" s="13" t="s">
        <v>33</v>
      </c>
      <c r="AX173" s="13" t="s">
        <v>86</v>
      </c>
      <c r="AY173" s="242" t="s">
        <v>122</v>
      </c>
    </row>
    <row r="174" s="2" customFormat="1" ht="16.5" customHeight="1">
      <c r="A174" s="38"/>
      <c r="B174" s="39"/>
      <c r="C174" s="214" t="s">
        <v>198</v>
      </c>
      <c r="D174" s="214" t="s">
        <v>124</v>
      </c>
      <c r="E174" s="215" t="s">
        <v>199</v>
      </c>
      <c r="F174" s="216" t="s">
        <v>200</v>
      </c>
      <c r="G174" s="217" t="s">
        <v>138</v>
      </c>
      <c r="H174" s="218">
        <v>52</v>
      </c>
      <c r="I174" s="219"/>
      <c r="J174" s="220">
        <f>ROUND(I174*H174,2)</f>
        <v>0</v>
      </c>
      <c r="K174" s="216" t="s">
        <v>128</v>
      </c>
      <c r="L174" s="44"/>
      <c r="M174" s="221" t="s">
        <v>1</v>
      </c>
      <c r="N174" s="222" t="s">
        <v>44</v>
      </c>
      <c r="O174" s="91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129</v>
      </c>
      <c r="AT174" s="225" t="s">
        <v>124</v>
      </c>
      <c r="AU174" s="225" t="s">
        <v>88</v>
      </c>
      <c r="AY174" s="17" t="s">
        <v>122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86</v>
      </c>
      <c r="BK174" s="226">
        <f>ROUND(I174*H174,2)</f>
        <v>0</v>
      </c>
      <c r="BL174" s="17" t="s">
        <v>129</v>
      </c>
      <c r="BM174" s="225" t="s">
        <v>201</v>
      </c>
    </row>
    <row r="175" s="2" customFormat="1">
      <c r="A175" s="38"/>
      <c r="B175" s="39"/>
      <c r="C175" s="40"/>
      <c r="D175" s="227" t="s">
        <v>131</v>
      </c>
      <c r="E175" s="40"/>
      <c r="F175" s="228" t="s">
        <v>202</v>
      </c>
      <c r="G175" s="40"/>
      <c r="H175" s="40"/>
      <c r="I175" s="229"/>
      <c r="J175" s="40"/>
      <c r="K175" s="40"/>
      <c r="L175" s="44"/>
      <c r="M175" s="230"/>
      <c r="N175" s="23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131</v>
      </c>
      <c r="AU175" s="17" t="s">
        <v>88</v>
      </c>
    </row>
    <row r="176" s="15" customFormat="1">
      <c r="A176" s="15"/>
      <c r="B176" s="254"/>
      <c r="C176" s="255"/>
      <c r="D176" s="227" t="s">
        <v>133</v>
      </c>
      <c r="E176" s="256" t="s">
        <v>1</v>
      </c>
      <c r="F176" s="257" t="s">
        <v>191</v>
      </c>
      <c r="G176" s="255"/>
      <c r="H176" s="256" t="s">
        <v>1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3" t="s">
        <v>133</v>
      </c>
      <c r="AU176" s="263" t="s">
        <v>88</v>
      </c>
      <c r="AV176" s="15" t="s">
        <v>86</v>
      </c>
      <c r="AW176" s="15" t="s">
        <v>33</v>
      </c>
      <c r="AX176" s="15" t="s">
        <v>79</v>
      </c>
      <c r="AY176" s="263" t="s">
        <v>122</v>
      </c>
    </row>
    <row r="177" s="13" customFormat="1">
      <c r="A177" s="13"/>
      <c r="B177" s="232"/>
      <c r="C177" s="233"/>
      <c r="D177" s="227" t="s">
        <v>133</v>
      </c>
      <c r="E177" s="234" t="s">
        <v>1</v>
      </c>
      <c r="F177" s="235" t="s">
        <v>192</v>
      </c>
      <c r="G177" s="233"/>
      <c r="H177" s="236">
        <v>52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133</v>
      </c>
      <c r="AU177" s="242" t="s">
        <v>88</v>
      </c>
      <c r="AV177" s="13" t="s">
        <v>88</v>
      </c>
      <c r="AW177" s="13" t="s">
        <v>33</v>
      </c>
      <c r="AX177" s="13" t="s">
        <v>86</v>
      </c>
      <c r="AY177" s="242" t="s">
        <v>122</v>
      </c>
    </row>
    <row r="178" s="2" customFormat="1" ht="16.5" customHeight="1">
      <c r="A178" s="38"/>
      <c r="B178" s="39"/>
      <c r="C178" s="214" t="s">
        <v>203</v>
      </c>
      <c r="D178" s="214" t="s">
        <v>124</v>
      </c>
      <c r="E178" s="215" t="s">
        <v>204</v>
      </c>
      <c r="F178" s="216" t="s">
        <v>205</v>
      </c>
      <c r="G178" s="217" t="s">
        <v>127</v>
      </c>
      <c r="H178" s="218">
        <v>1515</v>
      </c>
      <c r="I178" s="219"/>
      <c r="J178" s="220">
        <f>ROUND(I178*H178,2)</f>
        <v>0</v>
      </c>
      <c r="K178" s="216" t="s">
        <v>128</v>
      </c>
      <c r="L178" s="44"/>
      <c r="M178" s="221" t="s">
        <v>1</v>
      </c>
      <c r="N178" s="222" t="s">
        <v>44</v>
      </c>
      <c r="O178" s="91"/>
      <c r="P178" s="223">
        <f>O178*H178</f>
        <v>0</v>
      </c>
      <c r="Q178" s="223">
        <v>0</v>
      </c>
      <c r="R178" s="223">
        <f>Q178*H178</f>
        <v>0</v>
      </c>
      <c r="S178" s="223">
        <v>0.002</v>
      </c>
      <c r="T178" s="224">
        <f>S178*H178</f>
        <v>3.0300000000000002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129</v>
      </c>
      <c r="AT178" s="225" t="s">
        <v>124</v>
      </c>
      <c r="AU178" s="225" t="s">
        <v>88</v>
      </c>
      <c r="AY178" s="17" t="s">
        <v>122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86</v>
      </c>
      <c r="BK178" s="226">
        <f>ROUND(I178*H178,2)</f>
        <v>0</v>
      </c>
      <c r="BL178" s="17" t="s">
        <v>129</v>
      </c>
      <c r="BM178" s="225" t="s">
        <v>206</v>
      </c>
    </row>
    <row r="179" s="2" customFormat="1">
      <c r="A179" s="38"/>
      <c r="B179" s="39"/>
      <c r="C179" s="40"/>
      <c r="D179" s="227" t="s">
        <v>131</v>
      </c>
      <c r="E179" s="40"/>
      <c r="F179" s="228" t="s">
        <v>207</v>
      </c>
      <c r="G179" s="40"/>
      <c r="H179" s="40"/>
      <c r="I179" s="229"/>
      <c r="J179" s="40"/>
      <c r="K179" s="40"/>
      <c r="L179" s="44"/>
      <c r="M179" s="230"/>
      <c r="N179" s="23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88</v>
      </c>
    </row>
    <row r="180" s="13" customFormat="1">
      <c r="A180" s="13"/>
      <c r="B180" s="232"/>
      <c r="C180" s="233"/>
      <c r="D180" s="227" t="s">
        <v>133</v>
      </c>
      <c r="E180" s="234" t="s">
        <v>1</v>
      </c>
      <c r="F180" s="235" t="s">
        <v>134</v>
      </c>
      <c r="G180" s="233"/>
      <c r="H180" s="236">
        <v>1515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133</v>
      </c>
      <c r="AU180" s="242" t="s">
        <v>88</v>
      </c>
      <c r="AV180" s="13" t="s">
        <v>88</v>
      </c>
      <c r="AW180" s="13" t="s">
        <v>33</v>
      </c>
      <c r="AX180" s="13" t="s">
        <v>79</v>
      </c>
      <c r="AY180" s="242" t="s">
        <v>122</v>
      </c>
    </row>
    <row r="181" s="14" customFormat="1">
      <c r="A181" s="14"/>
      <c r="B181" s="243"/>
      <c r="C181" s="244"/>
      <c r="D181" s="227" t="s">
        <v>133</v>
      </c>
      <c r="E181" s="245" t="s">
        <v>1</v>
      </c>
      <c r="F181" s="246" t="s">
        <v>135</v>
      </c>
      <c r="G181" s="244"/>
      <c r="H181" s="247">
        <v>1515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133</v>
      </c>
      <c r="AU181" s="253" t="s">
        <v>88</v>
      </c>
      <c r="AV181" s="14" t="s">
        <v>129</v>
      </c>
      <c r="AW181" s="14" t="s">
        <v>33</v>
      </c>
      <c r="AX181" s="14" t="s">
        <v>86</v>
      </c>
      <c r="AY181" s="253" t="s">
        <v>122</v>
      </c>
    </row>
    <row r="182" s="12" customFormat="1" ht="22.8" customHeight="1">
      <c r="A182" s="12"/>
      <c r="B182" s="198"/>
      <c r="C182" s="199"/>
      <c r="D182" s="200" t="s">
        <v>78</v>
      </c>
      <c r="E182" s="212" t="s">
        <v>208</v>
      </c>
      <c r="F182" s="212" t="s">
        <v>209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SUM(P183:P196)</f>
        <v>0</v>
      </c>
      <c r="Q182" s="206"/>
      <c r="R182" s="207">
        <f>SUM(R183:R196)</f>
        <v>0</v>
      </c>
      <c r="S182" s="206"/>
      <c r="T182" s="208">
        <f>SUM(T183:T196)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86</v>
      </c>
      <c r="AT182" s="210" t="s">
        <v>78</v>
      </c>
      <c r="AU182" s="210" t="s">
        <v>86</v>
      </c>
      <c r="AY182" s="209" t="s">
        <v>122</v>
      </c>
      <c r="BK182" s="211">
        <f>SUM(BK183:BK196)</f>
        <v>0</v>
      </c>
    </row>
    <row r="183" s="2" customFormat="1" ht="16.5" customHeight="1">
      <c r="A183" s="38"/>
      <c r="B183" s="39"/>
      <c r="C183" s="214" t="s">
        <v>8</v>
      </c>
      <c r="D183" s="214" t="s">
        <v>124</v>
      </c>
      <c r="E183" s="215" t="s">
        <v>210</v>
      </c>
      <c r="F183" s="216" t="s">
        <v>211</v>
      </c>
      <c r="G183" s="217" t="s">
        <v>212</v>
      </c>
      <c r="H183" s="218">
        <v>180.33000000000001</v>
      </c>
      <c r="I183" s="219"/>
      <c r="J183" s="220">
        <f>ROUND(I183*H183,2)</f>
        <v>0</v>
      </c>
      <c r="K183" s="216" t="s">
        <v>128</v>
      </c>
      <c r="L183" s="44"/>
      <c r="M183" s="221" t="s">
        <v>1</v>
      </c>
      <c r="N183" s="222" t="s">
        <v>44</v>
      </c>
      <c r="O183" s="91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5" t="s">
        <v>129</v>
      </c>
      <c r="AT183" s="225" t="s">
        <v>124</v>
      </c>
      <c r="AU183" s="225" t="s">
        <v>88</v>
      </c>
      <c r="AY183" s="17" t="s">
        <v>122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86</v>
      </c>
      <c r="BK183" s="226">
        <f>ROUND(I183*H183,2)</f>
        <v>0</v>
      </c>
      <c r="BL183" s="17" t="s">
        <v>129</v>
      </c>
      <c r="BM183" s="225" t="s">
        <v>213</v>
      </c>
    </row>
    <row r="184" s="2" customFormat="1">
      <c r="A184" s="38"/>
      <c r="B184" s="39"/>
      <c r="C184" s="40"/>
      <c r="D184" s="227" t="s">
        <v>131</v>
      </c>
      <c r="E184" s="40"/>
      <c r="F184" s="228" t="s">
        <v>214</v>
      </c>
      <c r="G184" s="40"/>
      <c r="H184" s="40"/>
      <c r="I184" s="229"/>
      <c r="J184" s="40"/>
      <c r="K184" s="40"/>
      <c r="L184" s="44"/>
      <c r="M184" s="230"/>
      <c r="N184" s="23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131</v>
      </c>
      <c r="AU184" s="17" t="s">
        <v>88</v>
      </c>
    </row>
    <row r="185" s="2" customFormat="1" ht="16.5" customHeight="1">
      <c r="A185" s="38"/>
      <c r="B185" s="39"/>
      <c r="C185" s="214" t="s">
        <v>215</v>
      </c>
      <c r="D185" s="214" t="s">
        <v>124</v>
      </c>
      <c r="E185" s="215" t="s">
        <v>216</v>
      </c>
      <c r="F185" s="216" t="s">
        <v>217</v>
      </c>
      <c r="G185" s="217" t="s">
        <v>212</v>
      </c>
      <c r="H185" s="218">
        <v>1622.97</v>
      </c>
      <c r="I185" s="219"/>
      <c r="J185" s="220">
        <f>ROUND(I185*H185,2)</f>
        <v>0</v>
      </c>
      <c r="K185" s="216" t="s">
        <v>128</v>
      </c>
      <c r="L185" s="44"/>
      <c r="M185" s="221" t="s">
        <v>1</v>
      </c>
      <c r="N185" s="222" t="s">
        <v>44</v>
      </c>
      <c r="O185" s="91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129</v>
      </c>
      <c r="AT185" s="225" t="s">
        <v>124</v>
      </c>
      <c r="AU185" s="225" t="s">
        <v>88</v>
      </c>
      <c r="AY185" s="17" t="s">
        <v>122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86</v>
      </c>
      <c r="BK185" s="226">
        <f>ROUND(I185*H185,2)</f>
        <v>0</v>
      </c>
      <c r="BL185" s="17" t="s">
        <v>129</v>
      </c>
      <c r="BM185" s="225" t="s">
        <v>218</v>
      </c>
    </row>
    <row r="186" s="2" customFormat="1">
      <c r="A186" s="38"/>
      <c r="B186" s="39"/>
      <c r="C186" s="40"/>
      <c r="D186" s="227" t="s">
        <v>131</v>
      </c>
      <c r="E186" s="40"/>
      <c r="F186" s="228" t="s">
        <v>219</v>
      </c>
      <c r="G186" s="40"/>
      <c r="H186" s="40"/>
      <c r="I186" s="229"/>
      <c r="J186" s="40"/>
      <c r="K186" s="40"/>
      <c r="L186" s="44"/>
      <c r="M186" s="230"/>
      <c r="N186" s="23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131</v>
      </c>
      <c r="AU186" s="17" t="s">
        <v>88</v>
      </c>
    </row>
    <row r="187" s="13" customFormat="1">
      <c r="A187" s="13"/>
      <c r="B187" s="232"/>
      <c r="C187" s="233"/>
      <c r="D187" s="227" t="s">
        <v>133</v>
      </c>
      <c r="E187" s="233"/>
      <c r="F187" s="235" t="s">
        <v>220</v>
      </c>
      <c r="G187" s="233"/>
      <c r="H187" s="236">
        <v>1622.97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133</v>
      </c>
      <c r="AU187" s="242" t="s">
        <v>88</v>
      </c>
      <c r="AV187" s="13" t="s">
        <v>88</v>
      </c>
      <c r="AW187" s="13" t="s">
        <v>4</v>
      </c>
      <c r="AX187" s="13" t="s">
        <v>86</v>
      </c>
      <c r="AY187" s="242" t="s">
        <v>122</v>
      </c>
    </row>
    <row r="188" s="2" customFormat="1" ht="24.15" customHeight="1">
      <c r="A188" s="38"/>
      <c r="B188" s="39"/>
      <c r="C188" s="214" t="s">
        <v>221</v>
      </c>
      <c r="D188" s="214" t="s">
        <v>124</v>
      </c>
      <c r="E188" s="215" t="s">
        <v>222</v>
      </c>
      <c r="F188" s="216" t="s">
        <v>223</v>
      </c>
      <c r="G188" s="217" t="s">
        <v>212</v>
      </c>
      <c r="H188" s="218">
        <v>3.0750000000000002</v>
      </c>
      <c r="I188" s="219"/>
      <c r="J188" s="220">
        <f>ROUND(I188*H188,2)</f>
        <v>0</v>
      </c>
      <c r="K188" s="216" t="s">
        <v>128</v>
      </c>
      <c r="L188" s="44"/>
      <c r="M188" s="221" t="s">
        <v>1</v>
      </c>
      <c r="N188" s="222" t="s">
        <v>44</v>
      </c>
      <c r="O188" s="91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129</v>
      </c>
      <c r="AT188" s="225" t="s">
        <v>124</v>
      </c>
      <c r="AU188" s="225" t="s">
        <v>88</v>
      </c>
      <c r="AY188" s="17" t="s">
        <v>122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86</v>
      </c>
      <c r="BK188" s="226">
        <f>ROUND(I188*H188,2)</f>
        <v>0</v>
      </c>
      <c r="BL188" s="17" t="s">
        <v>129</v>
      </c>
      <c r="BM188" s="225" t="s">
        <v>224</v>
      </c>
    </row>
    <row r="189" s="2" customFormat="1">
      <c r="A189" s="38"/>
      <c r="B189" s="39"/>
      <c r="C189" s="40"/>
      <c r="D189" s="227" t="s">
        <v>131</v>
      </c>
      <c r="E189" s="40"/>
      <c r="F189" s="228" t="s">
        <v>225</v>
      </c>
      <c r="G189" s="40"/>
      <c r="H189" s="40"/>
      <c r="I189" s="229"/>
      <c r="J189" s="40"/>
      <c r="K189" s="40"/>
      <c r="L189" s="44"/>
      <c r="M189" s="230"/>
      <c r="N189" s="23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131</v>
      </c>
      <c r="AU189" s="17" t="s">
        <v>88</v>
      </c>
    </row>
    <row r="190" s="13" customFormat="1">
      <c r="A190" s="13"/>
      <c r="B190" s="232"/>
      <c r="C190" s="233"/>
      <c r="D190" s="227" t="s">
        <v>133</v>
      </c>
      <c r="E190" s="234" t="s">
        <v>1</v>
      </c>
      <c r="F190" s="235" t="s">
        <v>226</v>
      </c>
      <c r="G190" s="233"/>
      <c r="H190" s="236">
        <v>3.0750000000000002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133</v>
      </c>
      <c r="AU190" s="242" t="s">
        <v>88</v>
      </c>
      <c r="AV190" s="13" t="s">
        <v>88</v>
      </c>
      <c r="AW190" s="13" t="s">
        <v>33</v>
      </c>
      <c r="AX190" s="13" t="s">
        <v>86</v>
      </c>
      <c r="AY190" s="242" t="s">
        <v>122</v>
      </c>
    </row>
    <row r="191" s="2" customFormat="1" ht="24.15" customHeight="1">
      <c r="A191" s="38"/>
      <c r="B191" s="39"/>
      <c r="C191" s="214" t="s">
        <v>227</v>
      </c>
      <c r="D191" s="214" t="s">
        <v>124</v>
      </c>
      <c r="E191" s="215" t="s">
        <v>228</v>
      </c>
      <c r="F191" s="216" t="s">
        <v>229</v>
      </c>
      <c r="G191" s="217" t="s">
        <v>212</v>
      </c>
      <c r="H191" s="218">
        <v>3.0299999999999998</v>
      </c>
      <c r="I191" s="219"/>
      <c r="J191" s="220">
        <f>ROUND(I191*H191,2)</f>
        <v>0</v>
      </c>
      <c r="K191" s="216" t="s">
        <v>128</v>
      </c>
      <c r="L191" s="44"/>
      <c r="M191" s="221" t="s">
        <v>1</v>
      </c>
      <c r="N191" s="222" t="s">
        <v>44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129</v>
      </c>
      <c r="AT191" s="225" t="s">
        <v>124</v>
      </c>
      <c r="AU191" s="225" t="s">
        <v>88</v>
      </c>
      <c r="AY191" s="17" t="s">
        <v>122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86</v>
      </c>
      <c r="BK191" s="226">
        <f>ROUND(I191*H191,2)</f>
        <v>0</v>
      </c>
      <c r="BL191" s="17" t="s">
        <v>129</v>
      </c>
      <c r="BM191" s="225" t="s">
        <v>230</v>
      </c>
    </row>
    <row r="192" s="2" customFormat="1">
      <c r="A192" s="38"/>
      <c r="B192" s="39"/>
      <c r="C192" s="40"/>
      <c r="D192" s="227" t="s">
        <v>131</v>
      </c>
      <c r="E192" s="40"/>
      <c r="F192" s="228" t="s">
        <v>229</v>
      </c>
      <c r="G192" s="40"/>
      <c r="H192" s="40"/>
      <c r="I192" s="229"/>
      <c r="J192" s="40"/>
      <c r="K192" s="40"/>
      <c r="L192" s="44"/>
      <c r="M192" s="230"/>
      <c r="N192" s="23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131</v>
      </c>
      <c r="AU192" s="17" t="s">
        <v>88</v>
      </c>
    </row>
    <row r="193" s="13" customFormat="1">
      <c r="A193" s="13"/>
      <c r="B193" s="232"/>
      <c r="C193" s="233"/>
      <c r="D193" s="227" t="s">
        <v>133</v>
      </c>
      <c r="E193" s="234" t="s">
        <v>1</v>
      </c>
      <c r="F193" s="235" t="s">
        <v>231</v>
      </c>
      <c r="G193" s="233"/>
      <c r="H193" s="236">
        <v>3.0299999999999998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133</v>
      </c>
      <c r="AU193" s="242" t="s">
        <v>88</v>
      </c>
      <c r="AV193" s="13" t="s">
        <v>88</v>
      </c>
      <c r="AW193" s="13" t="s">
        <v>33</v>
      </c>
      <c r="AX193" s="13" t="s">
        <v>86</v>
      </c>
      <c r="AY193" s="242" t="s">
        <v>122</v>
      </c>
    </row>
    <row r="194" s="2" customFormat="1" ht="24.15" customHeight="1">
      <c r="A194" s="38"/>
      <c r="B194" s="39"/>
      <c r="C194" s="214" t="s">
        <v>232</v>
      </c>
      <c r="D194" s="214" t="s">
        <v>124</v>
      </c>
      <c r="E194" s="215" t="s">
        <v>233</v>
      </c>
      <c r="F194" s="216" t="s">
        <v>234</v>
      </c>
      <c r="G194" s="217" t="s">
        <v>212</v>
      </c>
      <c r="H194" s="218">
        <v>174.22499999999999</v>
      </c>
      <c r="I194" s="219"/>
      <c r="J194" s="220">
        <f>ROUND(I194*H194,2)</f>
        <v>0</v>
      </c>
      <c r="K194" s="216" t="s">
        <v>128</v>
      </c>
      <c r="L194" s="44"/>
      <c r="M194" s="221" t="s">
        <v>1</v>
      </c>
      <c r="N194" s="222" t="s">
        <v>44</v>
      </c>
      <c r="O194" s="91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5" t="s">
        <v>129</v>
      </c>
      <c r="AT194" s="225" t="s">
        <v>124</v>
      </c>
      <c r="AU194" s="225" t="s">
        <v>88</v>
      </c>
      <c r="AY194" s="17" t="s">
        <v>122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7" t="s">
        <v>86</v>
      </c>
      <c r="BK194" s="226">
        <f>ROUND(I194*H194,2)</f>
        <v>0</v>
      </c>
      <c r="BL194" s="17" t="s">
        <v>129</v>
      </c>
      <c r="BM194" s="225" t="s">
        <v>235</v>
      </c>
    </row>
    <row r="195" s="2" customFormat="1">
      <c r="A195" s="38"/>
      <c r="B195" s="39"/>
      <c r="C195" s="40"/>
      <c r="D195" s="227" t="s">
        <v>131</v>
      </c>
      <c r="E195" s="40"/>
      <c r="F195" s="228" t="s">
        <v>234</v>
      </c>
      <c r="G195" s="40"/>
      <c r="H195" s="40"/>
      <c r="I195" s="229"/>
      <c r="J195" s="40"/>
      <c r="K195" s="40"/>
      <c r="L195" s="44"/>
      <c r="M195" s="230"/>
      <c r="N195" s="23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131</v>
      </c>
      <c r="AU195" s="17" t="s">
        <v>88</v>
      </c>
    </row>
    <row r="196" s="13" customFormat="1">
      <c r="A196" s="13"/>
      <c r="B196" s="232"/>
      <c r="C196" s="233"/>
      <c r="D196" s="227" t="s">
        <v>133</v>
      </c>
      <c r="E196" s="234" t="s">
        <v>1</v>
      </c>
      <c r="F196" s="235" t="s">
        <v>236</v>
      </c>
      <c r="G196" s="233"/>
      <c r="H196" s="236">
        <v>174.22499999999999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133</v>
      </c>
      <c r="AU196" s="242" t="s">
        <v>88</v>
      </c>
      <c r="AV196" s="13" t="s">
        <v>88</v>
      </c>
      <c r="AW196" s="13" t="s">
        <v>33</v>
      </c>
      <c r="AX196" s="13" t="s">
        <v>86</v>
      </c>
      <c r="AY196" s="242" t="s">
        <v>122</v>
      </c>
    </row>
    <row r="197" s="12" customFormat="1" ht="25.92" customHeight="1">
      <c r="A197" s="12"/>
      <c r="B197" s="198"/>
      <c r="C197" s="199"/>
      <c r="D197" s="200" t="s">
        <v>78</v>
      </c>
      <c r="E197" s="201" t="s">
        <v>237</v>
      </c>
      <c r="F197" s="201" t="s">
        <v>238</v>
      </c>
      <c r="G197" s="199"/>
      <c r="H197" s="199"/>
      <c r="I197" s="202"/>
      <c r="J197" s="203">
        <f>BK197</f>
        <v>0</v>
      </c>
      <c r="K197" s="199"/>
      <c r="L197" s="204"/>
      <c r="M197" s="205"/>
      <c r="N197" s="206"/>
      <c r="O197" s="206"/>
      <c r="P197" s="207">
        <f>P198+P206+P214</f>
        <v>0</v>
      </c>
      <c r="Q197" s="206"/>
      <c r="R197" s="207">
        <f>R198+R206+R214</f>
        <v>0</v>
      </c>
      <c r="S197" s="206"/>
      <c r="T197" s="208">
        <f>T198+T206+T214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141</v>
      </c>
      <c r="AT197" s="210" t="s">
        <v>78</v>
      </c>
      <c r="AU197" s="210" t="s">
        <v>79</v>
      </c>
      <c r="AY197" s="209" t="s">
        <v>122</v>
      </c>
      <c r="BK197" s="211">
        <f>BK198+BK206+BK214</f>
        <v>0</v>
      </c>
    </row>
    <row r="198" s="12" customFormat="1" ht="22.8" customHeight="1">
      <c r="A198" s="12"/>
      <c r="B198" s="198"/>
      <c r="C198" s="199"/>
      <c r="D198" s="200" t="s">
        <v>78</v>
      </c>
      <c r="E198" s="212" t="s">
        <v>239</v>
      </c>
      <c r="F198" s="212" t="s">
        <v>240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SUM(P199:P205)</f>
        <v>0</v>
      </c>
      <c r="Q198" s="206"/>
      <c r="R198" s="207">
        <f>SUM(R199:R205)</f>
        <v>0</v>
      </c>
      <c r="S198" s="206"/>
      <c r="T198" s="208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141</v>
      </c>
      <c r="AT198" s="210" t="s">
        <v>78</v>
      </c>
      <c r="AU198" s="210" t="s">
        <v>86</v>
      </c>
      <c r="AY198" s="209" t="s">
        <v>122</v>
      </c>
      <c r="BK198" s="211">
        <f>SUM(BK199:BK205)</f>
        <v>0</v>
      </c>
    </row>
    <row r="199" s="2" customFormat="1" ht="16.5" customHeight="1">
      <c r="A199" s="38"/>
      <c r="B199" s="39"/>
      <c r="C199" s="214" t="s">
        <v>241</v>
      </c>
      <c r="D199" s="214" t="s">
        <v>124</v>
      </c>
      <c r="E199" s="215" t="s">
        <v>242</v>
      </c>
      <c r="F199" s="216" t="s">
        <v>243</v>
      </c>
      <c r="G199" s="217" t="s">
        <v>244</v>
      </c>
      <c r="H199" s="218">
        <v>1</v>
      </c>
      <c r="I199" s="219"/>
      <c r="J199" s="220">
        <f>ROUND(I199*H199,2)</f>
        <v>0</v>
      </c>
      <c r="K199" s="216" t="s">
        <v>245</v>
      </c>
      <c r="L199" s="44"/>
      <c r="M199" s="221" t="s">
        <v>1</v>
      </c>
      <c r="N199" s="222" t="s">
        <v>44</v>
      </c>
      <c r="O199" s="91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246</v>
      </c>
      <c r="AT199" s="225" t="s">
        <v>124</v>
      </c>
      <c r="AU199" s="225" t="s">
        <v>88</v>
      </c>
      <c r="AY199" s="17" t="s">
        <v>122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86</v>
      </c>
      <c r="BK199" s="226">
        <f>ROUND(I199*H199,2)</f>
        <v>0</v>
      </c>
      <c r="BL199" s="17" t="s">
        <v>246</v>
      </c>
      <c r="BM199" s="225" t="s">
        <v>247</v>
      </c>
    </row>
    <row r="200" s="2" customFormat="1">
      <c r="A200" s="38"/>
      <c r="B200" s="39"/>
      <c r="C200" s="40"/>
      <c r="D200" s="227" t="s">
        <v>131</v>
      </c>
      <c r="E200" s="40"/>
      <c r="F200" s="228" t="s">
        <v>243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131</v>
      </c>
      <c r="AU200" s="17" t="s">
        <v>88</v>
      </c>
    </row>
    <row r="201" s="13" customFormat="1">
      <c r="A201" s="13"/>
      <c r="B201" s="232"/>
      <c r="C201" s="233"/>
      <c r="D201" s="227" t="s">
        <v>133</v>
      </c>
      <c r="E201" s="234" t="s">
        <v>1</v>
      </c>
      <c r="F201" s="235" t="s">
        <v>86</v>
      </c>
      <c r="G201" s="233"/>
      <c r="H201" s="236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133</v>
      </c>
      <c r="AU201" s="242" t="s">
        <v>88</v>
      </c>
      <c r="AV201" s="13" t="s">
        <v>88</v>
      </c>
      <c r="AW201" s="13" t="s">
        <v>33</v>
      </c>
      <c r="AX201" s="13" t="s">
        <v>86</v>
      </c>
      <c r="AY201" s="242" t="s">
        <v>122</v>
      </c>
    </row>
    <row r="202" s="2" customFormat="1" ht="16.5" customHeight="1">
      <c r="A202" s="38"/>
      <c r="B202" s="39"/>
      <c r="C202" s="214" t="s">
        <v>7</v>
      </c>
      <c r="D202" s="214" t="s">
        <v>124</v>
      </c>
      <c r="E202" s="215" t="s">
        <v>248</v>
      </c>
      <c r="F202" s="216" t="s">
        <v>249</v>
      </c>
      <c r="G202" s="217" t="s">
        <v>244</v>
      </c>
      <c r="H202" s="218">
        <v>1</v>
      </c>
      <c r="I202" s="219"/>
      <c r="J202" s="220">
        <f>ROUND(I202*H202,2)</f>
        <v>0</v>
      </c>
      <c r="K202" s="216" t="s">
        <v>245</v>
      </c>
      <c r="L202" s="44"/>
      <c r="M202" s="221" t="s">
        <v>1</v>
      </c>
      <c r="N202" s="222" t="s">
        <v>44</v>
      </c>
      <c r="O202" s="91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246</v>
      </c>
      <c r="AT202" s="225" t="s">
        <v>124</v>
      </c>
      <c r="AU202" s="225" t="s">
        <v>88</v>
      </c>
      <c r="AY202" s="17" t="s">
        <v>122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86</v>
      </c>
      <c r="BK202" s="226">
        <f>ROUND(I202*H202,2)</f>
        <v>0</v>
      </c>
      <c r="BL202" s="17" t="s">
        <v>246</v>
      </c>
      <c r="BM202" s="225" t="s">
        <v>250</v>
      </c>
    </row>
    <row r="203" s="2" customFormat="1">
      <c r="A203" s="38"/>
      <c r="B203" s="39"/>
      <c r="C203" s="40"/>
      <c r="D203" s="227" t="s">
        <v>131</v>
      </c>
      <c r="E203" s="40"/>
      <c r="F203" s="228" t="s">
        <v>249</v>
      </c>
      <c r="G203" s="40"/>
      <c r="H203" s="40"/>
      <c r="I203" s="229"/>
      <c r="J203" s="40"/>
      <c r="K203" s="40"/>
      <c r="L203" s="44"/>
      <c r="M203" s="230"/>
      <c r="N203" s="23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131</v>
      </c>
      <c r="AU203" s="17" t="s">
        <v>88</v>
      </c>
    </row>
    <row r="204" s="15" customFormat="1">
      <c r="A204" s="15"/>
      <c r="B204" s="254"/>
      <c r="C204" s="255"/>
      <c r="D204" s="227" t="s">
        <v>133</v>
      </c>
      <c r="E204" s="256" t="s">
        <v>1</v>
      </c>
      <c r="F204" s="257" t="s">
        <v>251</v>
      </c>
      <c r="G204" s="255"/>
      <c r="H204" s="256" t="s">
        <v>1</v>
      </c>
      <c r="I204" s="258"/>
      <c r="J204" s="255"/>
      <c r="K204" s="255"/>
      <c r="L204" s="259"/>
      <c r="M204" s="260"/>
      <c r="N204" s="261"/>
      <c r="O204" s="261"/>
      <c r="P204" s="261"/>
      <c r="Q204" s="261"/>
      <c r="R204" s="261"/>
      <c r="S204" s="261"/>
      <c r="T204" s="26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3" t="s">
        <v>133</v>
      </c>
      <c r="AU204" s="263" t="s">
        <v>88</v>
      </c>
      <c r="AV204" s="15" t="s">
        <v>86</v>
      </c>
      <c r="AW204" s="15" t="s">
        <v>33</v>
      </c>
      <c r="AX204" s="15" t="s">
        <v>79</v>
      </c>
      <c r="AY204" s="263" t="s">
        <v>122</v>
      </c>
    </row>
    <row r="205" s="13" customFormat="1">
      <c r="A205" s="13"/>
      <c r="B205" s="232"/>
      <c r="C205" s="233"/>
      <c r="D205" s="227" t="s">
        <v>133</v>
      </c>
      <c r="E205" s="234" t="s">
        <v>1</v>
      </c>
      <c r="F205" s="235" t="s">
        <v>86</v>
      </c>
      <c r="G205" s="233"/>
      <c r="H205" s="236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133</v>
      </c>
      <c r="AU205" s="242" t="s">
        <v>88</v>
      </c>
      <c r="AV205" s="13" t="s">
        <v>88</v>
      </c>
      <c r="AW205" s="13" t="s">
        <v>33</v>
      </c>
      <c r="AX205" s="13" t="s">
        <v>86</v>
      </c>
      <c r="AY205" s="242" t="s">
        <v>122</v>
      </c>
    </row>
    <row r="206" s="12" customFormat="1" ht="22.8" customHeight="1">
      <c r="A206" s="12"/>
      <c r="B206" s="198"/>
      <c r="C206" s="199"/>
      <c r="D206" s="200" t="s">
        <v>78</v>
      </c>
      <c r="E206" s="212" t="s">
        <v>252</v>
      </c>
      <c r="F206" s="212" t="s">
        <v>253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SUM(P207:P213)</f>
        <v>0</v>
      </c>
      <c r="Q206" s="206"/>
      <c r="R206" s="207">
        <f>SUM(R207:R213)</f>
        <v>0</v>
      </c>
      <c r="S206" s="206"/>
      <c r="T206" s="208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141</v>
      </c>
      <c r="AT206" s="210" t="s">
        <v>78</v>
      </c>
      <c r="AU206" s="210" t="s">
        <v>86</v>
      </c>
      <c r="AY206" s="209" t="s">
        <v>122</v>
      </c>
      <c r="BK206" s="211">
        <f>SUM(BK207:BK213)</f>
        <v>0</v>
      </c>
    </row>
    <row r="207" s="2" customFormat="1" ht="16.5" customHeight="1">
      <c r="A207" s="38"/>
      <c r="B207" s="39"/>
      <c r="C207" s="214" t="s">
        <v>254</v>
      </c>
      <c r="D207" s="214" t="s">
        <v>124</v>
      </c>
      <c r="E207" s="215" t="s">
        <v>255</v>
      </c>
      <c r="F207" s="216" t="s">
        <v>253</v>
      </c>
      <c r="G207" s="217" t="s">
        <v>244</v>
      </c>
      <c r="H207" s="218">
        <v>1</v>
      </c>
      <c r="I207" s="219"/>
      <c r="J207" s="220">
        <f>ROUND(I207*H207,2)</f>
        <v>0</v>
      </c>
      <c r="K207" s="216" t="s">
        <v>245</v>
      </c>
      <c r="L207" s="44"/>
      <c r="M207" s="221" t="s">
        <v>1</v>
      </c>
      <c r="N207" s="222" t="s">
        <v>44</v>
      </c>
      <c r="O207" s="91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246</v>
      </c>
      <c r="AT207" s="225" t="s">
        <v>124</v>
      </c>
      <c r="AU207" s="225" t="s">
        <v>88</v>
      </c>
      <c r="AY207" s="17" t="s">
        <v>122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86</v>
      </c>
      <c r="BK207" s="226">
        <f>ROUND(I207*H207,2)</f>
        <v>0</v>
      </c>
      <c r="BL207" s="17" t="s">
        <v>246</v>
      </c>
      <c r="BM207" s="225" t="s">
        <v>256</v>
      </c>
    </row>
    <row r="208" s="2" customFormat="1">
      <c r="A208" s="38"/>
      <c r="B208" s="39"/>
      <c r="C208" s="40"/>
      <c r="D208" s="227" t="s">
        <v>131</v>
      </c>
      <c r="E208" s="40"/>
      <c r="F208" s="228" t="s">
        <v>253</v>
      </c>
      <c r="G208" s="40"/>
      <c r="H208" s="40"/>
      <c r="I208" s="229"/>
      <c r="J208" s="40"/>
      <c r="K208" s="40"/>
      <c r="L208" s="44"/>
      <c r="M208" s="230"/>
      <c r="N208" s="23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131</v>
      </c>
      <c r="AU208" s="17" t="s">
        <v>88</v>
      </c>
    </row>
    <row r="209" s="13" customFormat="1">
      <c r="A209" s="13"/>
      <c r="B209" s="232"/>
      <c r="C209" s="233"/>
      <c r="D209" s="227" t="s">
        <v>133</v>
      </c>
      <c r="E209" s="234" t="s">
        <v>1</v>
      </c>
      <c r="F209" s="235" t="s">
        <v>86</v>
      </c>
      <c r="G209" s="233"/>
      <c r="H209" s="236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133</v>
      </c>
      <c r="AU209" s="242" t="s">
        <v>88</v>
      </c>
      <c r="AV209" s="13" t="s">
        <v>88</v>
      </c>
      <c r="AW209" s="13" t="s">
        <v>33</v>
      </c>
      <c r="AX209" s="13" t="s">
        <v>86</v>
      </c>
      <c r="AY209" s="242" t="s">
        <v>122</v>
      </c>
    </row>
    <row r="210" s="2" customFormat="1" ht="16.5" customHeight="1">
      <c r="A210" s="38"/>
      <c r="B210" s="39"/>
      <c r="C210" s="214" t="s">
        <v>257</v>
      </c>
      <c r="D210" s="214" t="s">
        <v>124</v>
      </c>
      <c r="E210" s="215" t="s">
        <v>258</v>
      </c>
      <c r="F210" s="216" t="s">
        <v>259</v>
      </c>
      <c r="G210" s="217" t="s">
        <v>244</v>
      </c>
      <c r="H210" s="218">
        <v>1</v>
      </c>
      <c r="I210" s="219"/>
      <c r="J210" s="220">
        <f>ROUND(I210*H210,2)</f>
        <v>0</v>
      </c>
      <c r="K210" s="216" t="s">
        <v>245</v>
      </c>
      <c r="L210" s="44"/>
      <c r="M210" s="221" t="s">
        <v>1</v>
      </c>
      <c r="N210" s="222" t="s">
        <v>44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246</v>
      </c>
      <c r="AT210" s="225" t="s">
        <v>124</v>
      </c>
      <c r="AU210" s="225" t="s">
        <v>88</v>
      </c>
      <c r="AY210" s="17" t="s">
        <v>122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86</v>
      </c>
      <c r="BK210" s="226">
        <f>ROUND(I210*H210,2)</f>
        <v>0</v>
      </c>
      <c r="BL210" s="17" t="s">
        <v>246</v>
      </c>
      <c r="BM210" s="225" t="s">
        <v>260</v>
      </c>
    </row>
    <row r="211" s="2" customFormat="1">
      <c r="A211" s="38"/>
      <c r="B211" s="39"/>
      <c r="C211" s="40"/>
      <c r="D211" s="227" t="s">
        <v>131</v>
      </c>
      <c r="E211" s="40"/>
      <c r="F211" s="228" t="s">
        <v>259</v>
      </c>
      <c r="G211" s="40"/>
      <c r="H211" s="40"/>
      <c r="I211" s="229"/>
      <c r="J211" s="40"/>
      <c r="K211" s="40"/>
      <c r="L211" s="44"/>
      <c r="M211" s="230"/>
      <c r="N211" s="23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131</v>
      </c>
      <c r="AU211" s="17" t="s">
        <v>88</v>
      </c>
    </row>
    <row r="212" s="15" customFormat="1">
      <c r="A212" s="15"/>
      <c r="B212" s="254"/>
      <c r="C212" s="255"/>
      <c r="D212" s="227" t="s">
        <v>133</v>
      </c>
      <c r="E212" s="256" t="s">
        <v>1</v>
      </c>
      <c r="F212" s="257" t="s">
        <v>251</v>
      </c>
      <c r="G212" s="255"/>
      <c r="H212" s="256" t="s">
        <v>1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3" t="s">
        <v>133</v>
      </c>
      <c r="AU212" s="263" t="s">
        <v>88</v>
      </c>
      <c r="AV212" s="15" t="s">
        <v>86</v>
      </c>
      <c r="AW212" s="15" t="s">
        <v>33</v>
      </c>
      <c r="AX212" s="15" t="s">
        <v>79</v>
      </c>
      <c r="AY212" s="263" t="s">
        <v>122</v>
      </c>
    </row>
    <row r="213" s="13" customFormat="1">
      <c r="A213" s="13"/>
      <c r="B213" s="232"/>
      <c r="C213" s="233"/>
      <c r="D213" s="227" t="s">
        <v>133</v>
      </c>
      <c r="E213" s="234" t="s">
        <v>1</v>
      </c>
      <c r="F213" s="235" t="s">
        <v>86</v>
      </c>
      <c r="G213" s="233"/>
      <c r="H213" s="236">
        <v>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133</v>
      </c>
      <c r="AU213" s="242" t="s">
        <v>88</v>
      </c>
      <c r="AV213" s="13" t="s">
        <v>88</v>
      </c>
      <c r="AW213" s="13" t="s">
        <v>33</v>
      </c>
      <c r="AX213" s="13" t="s">
        <v>86</v>
      </c>
      <c r="AY213" s="242" t="s">
        <v>122</v>
      </c>
    </row>
    <row r="214" s="12" customFormat="1" ht="22.8" customHeight="1">
      <c r="A214" s="12"/>
      <c r="B214" s="198"/>
      <c r="C214" s="199"/>
      <c r="D214" s="200" t="s">
        <v>78</v>
      </c>
      <c r="E214" s="212" t="s">
        <v>261</v>
      </c>
      <c r="F214" s="212" t="s">
        <v>262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SUM(P215:P217)</f>
        <v>0</v>
      </c>
      <c r="Q214" s="206"/>
      <c r="R214" s="207">
        <f>SUM(R215:R217)</f>
        <v>0</v>
      </c>
      <c r="S214" s="206"/>
      <c r="T214" s="208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141</v>
      </c>
      <c r="AT214" s="210" t="s">
        <v>78</v>
      </c>
      <c r="AU214" s="210" t="s">
        <v>86</v>
      </c>
      <c r="AY214" s="209" t="s">
        <v>122</v>
      </c>
      <c r="BK214" s="211">
        <f>SUM(BK215:BK217)</f>
        <v>0</v>
      </c>
    </row>
    <row r="215" s="2" customFormat="1" ht="16.5" customHeight="1">
      <c r="A215" s="38"/>
      <c r="B215" s="39"/>
      <c r="C215" s="214" t="s">
        <v>263</v>
      </c>
      <c r="D215" s="214" t="s">
        <v>124</v>
      </c>
      <c r="E215" s="215" t="s">
        <v>264</v>
      </c>
      <c r="F215" s="216" t="s">
        <v>265</v>
      </c>
      <c r="G215" s="217" t="s">
        <v>244</v>
      </c>
      <c r="H215" s="218">
        <v>1</v>
      </c>
      <c r="I215" s="219"/>
      <c r="J215" s="220">
        <f>ROUND(I215*H215,2)</f>
        <v>0</v>
      </c>
      <c r="K215" s="216" t="s">
        <v>245</v>
      </c>
      <c r="L215" s="44"/>
      <c r="M215" s="221" t="s">
        <v>1</v>
      </c>
      <c r="N215" s="222" t="s">
        <v>44</v>
      </c>
      <c r="O215" s="91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5" t="s">
        <v>246</v>
      </c>
      <c r="AT215" s="225" t="s">
        <v>124</v>
      </c>
      <c r="AU215" s="225" t="s">
        <v>88</v>
      </c>
      <c r="AY215" s="17" t="s">
        <v>122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7" t="s">
        <v>86</v>
      </c>
      <c r="BK215" s="226">
        <f>ROUND(I215*H215,2)</f>
        <v>0</v>
      </c>
      <c r="BL215" s="17" t="s">
        <v>246</v>
      </c>
      <c r="BM215" s="225" t="s">
        <v>266</v>
      </c>
    </row>
    <row r="216" s="2" customFormat="1">
      <c r="A216" s="38"/>
      <c r="B216" s="39"/>
      <c r="C216" s="40"/>
      <c r="D216" s="227" t="s">
        <v>131</v>
      </c>
      <c r="E216" s="40"/>
      <c r="F216" s="228" t="s">
        <v>265</v>
      </c>
      <c r="G216" s="40"/>
      <c r="H216" s="40"/>
      <c r="I216" s="229"/>
      <c r="J216" s="40"/>
      <c r="K216" s="40"/>
      <c r="L216" s="44"/>
      <c r="M216" s="230"/>
      <c r="N216" s="23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131</v>
      </c>
      <c r="AU216" s="17" t="s">
        <v>88</v>
      </c>
    </row>
    <row r="217" s="13" customFormat="1">
      <c r="A217" s="13"/>
      <c r="B217" s="232"/>
      <c r="C217" s="233"/>
      <c r="D217" s="227" t="s">
        <v>133</v>
      </c>
      <c r="E217" s="234" t="s">
        <v>1</v>
      </c>
      <c r="F217" s="235" t="s">
        <v>267</v>
      </c>
      <c r="G217" s="233"/>
      <c r="H217" s="236">
        <v>1</v>
      </c>
      <c r="I217" s="237"/>
      <c r="J217" s="233"/>
      <c r="K217" s="233"/>
      <c r="L217" s="238"/>
      <c r="M217" s="264"/>
      <c r="N217" s="265"/>
      <c r="O217" s="265"/>
      <c r="P217" s="265"/>
      <c r="Q217" s="265"/>
      <c r="R217" s="265"/>
      <c r="S217" s="265"/>
      <c r="T217" s="26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133</v>
      </c>
      <c r="AU217" s="242" t="s">
        <v>88</v>
      </c>
      <c r="AV217" s="13" t="s">
        <v>88</v>
      </c>
      <c r="AW217" s="13" t="s">
        <v>33</v>
      </c>
      <c r="AX217" s="13" t="s">
        <v>86</v>
      </c>
      <c r="AY217" s="242" t="s">
        <v>122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67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sU619Vx/Hv+s52YbF7Jfkg+aPFLHmXh2cA/KBQGBFUTLL0S9PCkCuJNG7iA8K3kl8+Elj6M9V8dnWMcMAjf2cQ==" hashValue="KdCuqL3pIzMF8a+5B37StkFJsp4LwhbEXu99AI2EUMlxXfzvPRw+c8nB00IoFSuA6X1xCz7rh04ZoGUpTrgHwg==" algorithmName="SHA-512" password="C71F"/>
  <autoFilter ref="C125:K21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2022-06-22T04:52:16Z</dcterms:created>
  <dcterms:modified xsi:type="dcterms:W3CDTF">2022-06-22T04:52:19Z</dcterms:modified>
</cp:coreProperties>
</file>