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.1.1. ARCHITEKTOMNI - B ..." sheetId="2" r:id="rId2"/>
    <sheet name="D.2. - KANALIZACE O - B ..." sheetId="3" r:id="rId3"/>
  </sheets>
  <definedNames>
    <definedName name="_xlnm.Print_Area" localSheetId="0">'Rekapitulace stavby'!$D$4:$AO$76,'Rekapitulace stavby'!$C$82:$AQ$97</definedName>
    <definedName name="_xlnm._FilterDatabase" localSheetId="1" hidden="1">'D.1.1. ARCHITEKTOMNI - B ...'!$C$142:$K$228</definedName>
    <definedName name="_xlnm.Print_Area" localSheetId="1">'D.1.1. ARCHITEKTOMNI - B ...'!$C$4:$J$76,'D.1.1. ARCHITEKTOMNI - B ...'!$C$82:$J$124,'D.1.1. ARCHITEKTOMNI - B ...'!$C$130:$K$228</definedName>
    <definedName name="_xlnm._FilterDatabase" localSheetId="2" hidden="1">'D.2. - KANALIZACE O - B ...'!$C$139:$K$216</definedName>
    <definedName name="_xlnm.Print_Area" localSheetId="2">'D.2. - KANALIZACE O - B ...'!$C$4:$J$76,'D.2. - KANALIZACE O - B ...'!$C$82:$J$121,'D.2. - KANALIZACE O - B ...'!$C$127:$K$216</definedName>
    <definedName name="_xlnm.Print_Titles" localSheetId="0">'Rekapitulace stavby'!$92:$92</definedName>
    <definedName name="_xlnm.Print_Titles" localSheetId="1">'D.1.1. ARCHITEKTOMNI - B ...'!$142:$142</definedName>
    <definedName name="_xlnm.Print_Titles" localSheetId="2">'D.2. - KANALIZACE O - B ...'!$139:$139</definedName>
  </definedNames>
  <calcPr fullCalcOnLoad="1"/>
</workbook>
</file>

<file path=xl/sharedStrings.xml><?xml version="1.0" encoding="utf-8"?>
<sst xmlns="http://schemas.openxmlformats.org/spreadsheetml/2006/main" count="2401" uniqueCount="500">
  <si>
    <t>Export Komplet</t>
  </si>
  <si>
    <t/>
  </si>
  <si>
    <t>2.0</t>
  </si>
  <si>
    <t>ZAMOK</t>
  </si>
  <si>
    <t>False</t>
  </si>
  <si>
    <t>{9dd8071b-a6ad-4b2a-95f9-8f995c65cf9b}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</si>
  <si>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</si>
  <si>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</si>
  <si>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</si>
  <si>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</si>
  <si>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</si>
  <si>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</si>
  <si>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</si>
  <si>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</si>
  <si>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21048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</si>
  <si>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</si>
  <si>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</si>
  <si>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MŠ Gorkého1614, Litvínov</t>
  </si>
  <si>
    <t>KSO:</t>
  </si>
  <si>
    <t>CC-CZ:</t>
  </si>
  <si>
    <t>Místo:</t>
  </si>
  <si>
    <t>Litvínov</t>
  </si>
  <si>
    <t>Datum:</t>
  </si>
  <si>
    <t>23. 1. 2023</t>
  </si>
  <si>
    <t>Zadavatel:</t>
  </si>
  <si>
    <t>IČ:</t>
  </si>
  <si>
    <t>Město Litvínov</t>
  </si>
  <si>
    <t>DIČ:</t>
  </si>
  <si>
    <t>Uchazeč:</t>
  </si>
  <si>
    <t>Vyplň údaj</t>
  </si>
  <si>
    <t>Projektant:</t>
  </si>
  <si>
    <t>CHEMINVEST s.r.o.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</si>
  <si>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</si>
  <si>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</si>
  <si>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</si>
  <si>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</si>
  <si>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</si>
  <si>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</si>
  <si>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</si>
  <si>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</si>
  <si>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</si>
  <si>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</si>
  <si>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</si>
  <si>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</si>
  <si>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</si>
  <si>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</si>
  <si>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</si>
  <si>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</si>
  <si>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</si>
  <si>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</si>
  <si>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</si>
  <si>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</si>
  <si>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</si>
  <si>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</si>
  <si>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</si>
  <si>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</si>
  <si>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</si>
  <si>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</si>
  <si>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</si>
  <si>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</si>
  <si>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</si>
  <si>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</si>
  <si>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</si>
  <si>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</si>
  <si>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</si>
  <si>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</si>
  <si>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</si>
  <si>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</si>
  <si>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</si>
  <si>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</si>
  <si>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</si>
  <si>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</si>
  <si>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</si>
  <si>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</si>
  <si>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</si>
  <si>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</si>
  <si>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</si>
  <si>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</si>
  <si>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</si>
  <si>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</si>
  <si>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</si>
  <si>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D.1.1. ARCHITEKTOMNI</t>
  </si>
  <si>
    <t>B ...</t>
  </si>
  <si>
    <t>STA</t>
  </si>
  <si>
    <t>1</t>
  </si>
  <si>
    <t>{5e5ff3ed-1e22-4e6f-829d-e8c96336ff53}</t>
  </si>
  <si>
    <t>2</t>
  </si>
  <si>
    <t>D.2.</t>
  </si>
  <si>
    <t>KANALIZACE O - B ...</t>
  </si>
  <si>
    <t>{6bcb7817-132b-4fb2-8b4d-c0ba4291ac92}</t>
  </si>
  <si>
    <t>KRYCÍ LIST SOUPISU PRACÍ</t>
  </si>
  <si>
    <t>Objekt:</t>
  </si>
  <si>
    <t>D.1.1. ARCHITEKTOMNI - B ...</t>
  </si>
  <si>
    <t>REKAPITULACE ČLENĚNÍ SOUPISU PRACÍ</t>
  </si>
  <si>
    <t>Kód dílu - Popis</t>
  </si>
  <si>
    <t>Cena celkem [CZK]</t>
  </si>
  <si>
    <t>Náklady ze soupisu prací</t>
  </si>
  <si>
    <t>-1</t>
  </si>
  <si>
    <t>0 - Všeobecné konstrukce a práce</t>
  </si>
  <si>
    <t>1 - Zemní práce, oprava stěn</t>
  </si>
  <si>
    <t>11 - Přípravné a přidružené práce</t>
  </si>
  <si>
    <t>13 - Hloubené vykopávky</t>
  </si>
  <si>
    <t>17 - Konstrukce ze zemin</t>
  </si>
  <si>
    <t>18 - Povrchové úpravy terénu</t>
  </si>
  <si>
    <t>21 - Úprava podloží a základové spáry</t>
  </si>
  <si>
    <t>286 - Šachty</t>
  </si>
  <si>
    <t>32 - Zdi přehradní a opěrné</t>
  </si>
  <si>
    <t>34 - Stěny a příčky</t>
  </si>
  <si>
    <t>56 - Podkladní vrstvy komunikací, letišť a ploch</t>
  </si>
  <si>
    <t>59 - Kryty pozemních komunikací, letišť a ploch dlážděných (předlažby)</t>
  </si>
  <si>
    <t>61 - Úprava povrchů vnitřní</t>
  </si>
  <si>
    <t>711 - Izolace proti vodě</t>
  </si>
  <si>
    <t>721 - Vnitřní kanalizace</t>
  </si>
  <si>
    <t>767 - Konstrukce doplňkové stavební (zámečnické)</t>
  </si>
  <si>
    <t>91 - Doplňující konstrukce a práce na pozemních komunikacích a zpevněných plochách</t>
  </si>
  <si>
    <t>96 - Bourání konstrukcí</t>
  </si>
  <si>
    <t>97 - Prorážení otvorů a ostatní bourací práce</t>
  </si>
  <si>
    <t>H99 - Ostatní přesuny hmot</t>
  </si>
  <si>
    <t>S - Přesuny sutí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</si>
  <si>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</si>
  <si>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</si>
  <si>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</si>
  <si>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</si>
  <si>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</si>
  <si>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</si>
  <si>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</si>
  <si>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</si>
  <si>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</si>
  <si>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</si>
  <si>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</si>
  <si>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</si>
  <si>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</si>
  <si>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</si>
  <si>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</si>
  <si>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</si>
  <si>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</si>
  <si>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</si>
  <si>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</si>
  <si>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Všeobecné konstrukce a práce</t>
  </si>
  <si>
    <t>ROZPOCET</t>
  </si>
  <si>
    <t>K</t>
  </si>
  <si>
    <t>001001109VD</t>
  </si>
  <si>
    <t>Odpojení a dočasná demontáž podzemní části jímání, zpětné zprovoznění, revize</t>
  </si>
  <si>
    <t>kompl</t>
  </si>
  <si>
    <t>4</t>
  </si>
  <si>
    <t>012221105VD</t>
  </si>
  <si>
    <t>Dokumentace skutečného provedení stavby</t>
  </si>
  <si>
    <t>Kč</t>
  </si>
  <si>
    <t>CS ÚRS 2021 02</t>
  </si>
  <si>
    <t>Zemní práce, oprava stěn</t>
  </si>
  <si>
    <t>3</t>
  </si>
  <si>
    <t>181311103</t>
  </si>
  <si>
    <t>Rozprostření zeminy tl vrstvy do 200 mm v rovině nebo ve svahu do 1:5 ručně</t>
  </si>
  <si>
    <t>m2</t>
  </si>
  <si>
    <t>-1648704702</t>
  </si>
  <si>
    <t>M</t>
  </si>
  <si>
    <t>10364101</t>
  </si>
  <si>
    <t xml:space="preserve">zemina pro terénní úpravy </t>
  </si>
  <si>
    <t>t</t>
  </si>
  <si>
    <t>8</t>
  </si>
  <si>
    <t>435620247</t>
  </si>
  <si>
    <t>5</t>
  </si>
  <si>
    <t>100001500R00</t>
  </si>
  <si>
    <t>Dočištění stěny</t>
  </si>
  <si>
    <t>6</t>
  </si>
  <si>
    <t>612445302R00</t>
  </si>
  <si>
    <t>Oprava podkladu, penetrace</t>
  </si>
  <si>
    <t>11</t>
  </si>
  <si>
    <t>Přípravné a přidružené práce</t>
  </si>
  <si>
    <t>7</t>
  </si>
  <si>
    <t>113106032RA0</t>
  </si>
  <si>
    <t>Odstranění zám.dlažby vč.podkladu,pl.nad 50m2</t>
  </si>
  <si>
    <t>10</t>
  </si>
  <si>
    <t>113201012RAC</t>
  </si>
  <si>
    <t>Vytrhání obrubníků chodníkových a parkových</t>
  </si>
  <si>
    <t>m</t>
  </si>
  <si>
    <t>12</t>
  </si>
  <si>
    <t>13</t>
  </si>
  <si>
    <t>Hloubené vykopávky</t>
  </si>
  <si>
    <t>9</t>
  </si>
  <si>
    <t>139600013RA0</t>
  </si>
  <si>
    <t>Ruční výkop</t>
  </si>
  <si>
    <t>m3</t>
  </si>
  <si>
    <t>14</t>
  </si>
  <si>
    <t>17</t>
  </si>
  <si>
    <t>Konstrukce ze zemin</t>
  </si>
  <si>
    <t>174101102R00</t>
  </si>
  <si>
    <t>Zásyp ruční se zhutněním</t>
  </si>
  <si>
    <t>16</t>
  </si>
  <si>
    <t>18</t>
  </si>
  <si>
    <t>Povrchové úpravy terénu</t>
  </si>
  <si>
    <t>181101111R00</t>
  </si>
  <si>
    <t>Úprava pláně se zhutněním - ručně</t>
  </si>
  <si>
    <t>-270393430</t>
  </si>
  <si>
    <t>Úprava podloží a základové spáry</t>
  </si>
  <si>
    <t>213151121R00</t>
  </si>
  <si>
    <t>Obalení drenážní vrstvy geotextílií</t>
  </si>
  <si>
    <t>20</t>
  </si>
  <si>
    <t>69366198</t>
  </si>
  <si>
    <t>Geotextilie FILTEK 300 g/m2 š. 200cm 100% PP</t>
  </si>
  <si>
    <t>22</t>
  </si>
  <si>
    <t>212312111R00</t>
  </si>
  <si>
    <t>Lože trativodu z betonu prostého</t>
  </si>
  <si>
    <t>24</t>
  </si>
  <si>
    <t>212532111R00</t>
  </si>
  <si>
    <t>Lože trativodu z kameniva hrub.drceného,16-22 mm</t>
  </si>
  <si>
    <t>26</t>
  </si>
  <si>
    <t>212753115R00</t>
  </si>
  <si>
    <t>Montáž ohebné dren. trubky do rýhy DN 125,bez lože</t>
  </si>
  <si>
    <t>28</t>
  </si>
  <si>
    <t>28611234</t>
  </si>
  <si>
    <t>Trubka PE drenážní flexibilní d 125 mm</t>
  </si>
  <si>
    <t>30</t>
  </si>
  <si>
    <t>286</t>
  </si>
  <si>
    <t>Šachty</t>
  </si>
  <si>
    <t>286559911VD</t>
  </si>
  <si>
    <t>Šachta Opti Drain drenážní kontrolní pr. 315mm, délka 1m, dodávka a montáž</t>
  </si>
  <si>
    <t>kus</t>
  </si>
  <si>
    <t>32</t>
  </si>
  <si>
    <t>19</t>
  </si>
  <si>
    <t>286559912VD</t>
  </si>
  <si>
    <t>Šachta Opti Drain drenážní kontrolní pr. 315mm, délka 2,4m, dodávka a montáž</t>
  </si>
  <si>
    <t>34</t>
  </si>
  <si>
    <t>286559913VD</t>
  </si>
  <si>
    <t>Šachta Opti Drain drenážní kontrolní pr. 315mm, délka 2,48m, dodávka a montáž</t>
  </si>
  <si>
    <t>36</t>
  </si>
  <si>
    <t>Zdi přehradní a opěrné</t>
  </si>
  <si>
    <t>328151111R00</t>
  </si>
  <si>
    <t>Montáž sklepního světlíku z plastu</t>
  </si>
  <si>
    <t>38</t>
  </si>
  <si>
    <t>611000192</t>
  </si>
  <si>
    <t>Světlík pochozí ACO Therm 125x130x60 cm,mřížk.</t>
  </si>
  <si>
    <t>40</t>
  </si>
  <si>
    <t>Stěny a příčky</t>
  </si>
  <si>
    <t>23</t>
  </si>
  <si>
    <t>349231811R00</t>
  </si>
  <si>
    <t>Přizdívka ostění</t>
  </si>
  <si>
    <t>42</t>
  </si>
  <si>
    <t>56</t>
  </si>
  <si>
    <t>Podkladní vrstvy komunikací, letišť a ploch</t>
  </si>
  <si>
    <t>564851111RT2</t>
  </si>
  <si>
    <t>Podklad ze štěrkodrti po zhutnění tloušťky 15 cm, štěrkodrť frakce 8-16 mm</t>
  </si>
  <si>
    <t>44</t>
  </si>
  <si>
    <t>59</t>
  </si>
  <si>
    <t>Kryty pozemních komunikací, letišť a ploch dlážděných (předlažby)</t>
  </si>
  <si>
    <t>25</t>
  </si>
  <si>
    <t>596215020R00</t>
  </si>
  <si>
    <t>Kladení zámkové dlažby tl. 6 cm do drtě tl. 3 cm</t>
  </si>
  <si>
    <t>46</t>
  </si>
  <si>
    <t>59245020</t>
  </si>
  <si>
    <t>Dlažba zámková tl. 6 cm přírodní</t>
  </si>
  <si>
    <t>48</t>
  </si>
  <si>
    <t>61</t>
  </si>
  <si>
    <t>Úprava povrchů vnitřní</t>
  </si>
  <si>
    <t>27</t>
  </si>
  <si>
    <t>612434245R00</t>
  </si>
  <si>
    <t>Omítkový sanační systém včetně difuzního nátěru</t>
  </si>
  <si>
    <t>50</t>
  </si>
  <si>
    <t>711</t>
  </si>
  <si>
    <t>Izolace proti vodě</t>
  </si>
  <si>
    <t>711140201R00</t>
  </si>
  <si>
    <t>Odstr.izolace proti vlhk.svis. pásy přitav.,1vrs</t>
  </si>
  <si>
    <t>52</t>
  </si>
  <si>
    <t>29</t>
  </si>
  <si>
    <t>711150029RAA</t>
  </si>
  <si>
    <t>Izolace proti vodě svislá přitavená, 2x</t>
  </si>
  <si>
    <t>54</t>
  </si>
  <si>
    <t>62833161</t>
  </si>
  <si>
    <t>Pás asfaltovaný těžký Sklobit PE G 200 S 40</t>
  </si>
  <si>
    <t>31</t>
  </si>
  <si>
    <t>711132311R00</t>
  </si>
  <si>
    <t>Prov. izolace nopovou fólií svisle, vč.uchyc.prvků</t>
  </si>
  <si>
    <t>58</t>
  </si>
  <si>
    <t>28323142</t>
  </si>
  <si>
    <t>Fólie nopová s nakašírovanou geotextílií</t>
  </si>
  <si>
    <t>60</t>
  </si>
  <si>
    <t>33</t>
  </si>
  <si>
    <t>283424101</t>
  </si>
  <si>
    <t>Lišta ukončovací dl. 2 m</t>
  </si>
  <si>
    <t>62</t>
  </si>
  <si>
    <t>721</t>
  </si>
  <si>
    <t>Vnitřní kanalizace</t>
  </si>
  <si>
    <t>721242112R00</t>
  </si>
  <si>
    <t>Lapač střešních splavenin HL600NHO D 110 až 125 mm</t>
  </si>
  <si>
    <t>64</t>
  </si>
  <si>
    <t>767</t>
  </si>
  <si>
    <t>Konstrukce doplňkové stavební (zámečnické)</t>
  </si>
  <si>
    <t>35</t>
  </si>
  <si>
    <t>767900035RA0</t>
  </si>
  <si>
    <t>Demontáž světlíků</t>
  </si>
  <si>
    <t>66</t>
  </si>
  <si>
    <t>91</t>
  </si>
  <si>
    <t>Doplňující konstrukce a práce na pozemních komunikacích a zpevněných plochách</t>
  </si>
  <si>
    <t>916561111R00</t>
  </si>
  <si>
    <t>Osazení obrubníků do lože z C 12/15 s opěrou</t>
  </si>
  <si>
    <t>68</t>
  </si>
  <si>
    <t>37</t>
  </si>
  <si>
    <t>59217525</t>
  </si>
  <si>
    <t>Obrubník 100x5x20 cm</t>
  </si>
  <si>
    <t>70</t>
  </si>
  <si>
    <t>96</t>
  </si>
  <si>
    <t>Bourání konstrukcí</t>
  </si>
  <si>
    <t>962042321R00</t>
  </si>
  <si>
    <t>Bourání zdiva nadzákladového z betonu prostého</t>
  </si>
  <si>
    <t>72</t>
  </si>
  <si>
    <t>39</t>
  </si>
  <si>
    <t>962022491R00</t>
  </si>
  <si>
    <t>Bourání zdiva nadzákladového kamenného</t>
  </si>
  <si>
    <t>74</t>
  </si>
  <si>
    <t>965042241R00</t>
  </si>
  <si>
    <t>Bourání mazanin betonových tl. nad 10 cm, nad 4 m2 včetně schodů</t>
  </si>
  <si>
    <t>76</t>
  </si>
  <si>
    <t>41</t>
  </si>
  <si>
    <t>961044111R00</t>
  </si>
  <si>
    <t>Bourání základů z betonu  prostého</t>
  </si>
  <si>
    <t>78</t>
  </si>
  <si>
    <t>965042241R00.1</t>
  </si>
  <si>
    <t>Bourání mazanin betonových tl. nad 10 cm, nad 4 m2 - žláb u zákl. spáry</t>
  </si>
  <si>
    <t>80</t>
  </si>
  <si>
    <t>43</t>
  </si>
  <si>
    <t>969021111R00</t>
  </si>
  <si>
    <t>Odstranění drenážního potrubí</t>
  </si>
  <si>
    <t>82</t>
  </si>
  <si>
    <t>97</t>
  </si>
  <si>
    <t>Prorážení otvorů a ostatní bourací práce</t>
  </si>
  <si>
    <t>978013191R00</t>
  </si>
  <si>
    <t>Otlučení omítek vnitřních stěn</t>
  </si>
  <si>
    <t>84</t>
  </si>
  <si>
    <t>H99</t>
  </si>
  <si>
    <t>Ostatní přesuny hmot</t>
  </si>
  <si>
    <t>45</t>
  </si>
  <si>
    <t>999281105R00</t>
  </si>
  <si>
    <t>Přesun hmot pro opravy a údržbu do výšky 6 m</t>
  </si>
  <si>
    <t>86</t>
  </si>
  <si>
    <t>S</t>
  </si>
  <si>
    <t>Přesuny sutí</t>
  </si>
  <si>
    <t>979087313R00</t>
  </si>
  <si>
    <t>Nakládání vybouraných trub na dopravní prostředek</t>
  </si>
  <si>
    <t>88</t>
  </si>
  <si>
    <t>47</t>
  </si>
  <si>
    <t>979084216R00</t>
  </si>
  <si>
    <t>Vodorovná doprava vybour. hmot po suchu do 5 km</t>
  </si>
  <si>
    <t>90</t>
  </si>
  <si>
    <t>979084219R00</t>
  </si>
  <si>
    <t>Příplatek k dopravě vybour.hmot za dalších 5 km</t>
  </si>
  <si>
    <t>92</t>
  </si>
  <si>
    <t>49</t>
  </si>
  <si>
    <t>979990101R00</t>
  </si>
  <si>
    <t>Poplatek za uložení směsi betonu a cihel skupina 170101 a 170102</t>
  </si>
  <si>
    <t>94</t>
  </si>
  <si>
    <t>979990121R00</t>
  </si>
  <si>
    <t>Poplatek za uložení suti - asfaltové pásy, skupina odpadu 170302</t>
  </si>
  <si>
    <t>51</t>
  </si>
  <si>
    <t>979999971R00</t>
  </si>
  <si>
    <t>Poplatek za směsný stavební odpad</t>
  </si>
  <si>
    <t>98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</si>
  <si>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</si>
  <si>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</si>
  <si>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</si>
  <si>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</si>
  <si>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</si>
  <si>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</si>
  <si>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%</t>
  </si>
  <si>
    <t>1024</t>
  </si>
  <si>
    <t>-1920824699</t>
  </si>
  <si>
    <t>VRN3</t>
  </si>
  <si>
    <t>Zařízení staveniště</t>
  </si>
  <si>
    <t>53</t>
  </si>
  <si>
    <t>030001000</t>
  </si>
  <si>
    <t>-222197301</t>
  </si>
  <si>
    <t>034103000</t>
  </si>
  <si>
    <t>Oplocení staveniště vč. mtž a dmtž plotového dílce, zadní vjezd</t>
  </si>
  <si>
    <t>-1597276405</t>
  </si>
  <si>
    <t>55</t>
  </si>
  <si>
    <t>034303000</t>
  </si>
  <si>
    <t>Dopravní značení na staveništi - dočasné DZ zadní vjezd - Zákazová značka</t>
  </si>
  <si>
    <t>845592740</t>
  </si>
  <si>
    <t>VRN4</t>
  </si>
  <si>
    <t>Inženýrská činnost</t>
  </si>
  <si>
    <t>045002000</t>
  </si>
  <si>
    <t>Koordinační přirážka</t>
  </si>
  <si>
    <t>-725382808</t>
  </si>
  <si>
    <t>VRN6</t>
  </si>
  <si>
    <t>Územní vlivy</t>
  </si>
  <si>
    <t>57</t>
  </si>
  <si>
    <t>060001000</t>
  </si>
  <si>
    <t>-1808958420</t>
  </si>
  <si>
    <t>VRN7</t>
  </si>
  <si>
    <t>Provozní vlivy</t>
  </si>
  <si>
    <t>070001000</t>
  </si>
  <si>
    <t>188716814</t>
  </si>
  <si>
    <t>D.2. - KANALIZACE O - B ...</t>
  </si>
  <si>
    <t>15 - Roubení</t>
  </si>
  <si>
    <t>16 - Přemístění výkopku</t>
  </si>
  <si>
    <t>27 - Základy</t>
  </si>
  <si>
    <t>45 - Podkladní a vedlejší konstrukce (kromě vozovek a železničního svršku)</t>
  </si>
  <si>
    <t>87 - Potrubí z trub plastických, skleněných a čedičových</t>
  </si>
  <si>
    <t>89 - Ostatní konstrukce a práce na trubním vedení</t>
  </si>
  <si>
    <t>894 - šachty kanalizační</t>
  </si>
  <si>
    <t>H27 - Vedení trubní dálková a přípojná</t>
  </si>
  <si>
    <t>M46 - Zemní práce při montážích</t>
  </si>
  <si>
    <t>001111111VD</t>
  </si>
  <si>
    <t>Vytýčení a vyznačení sítí včetně dozoru správců sítí</t>
  </si>
  <si>
    <t>001111134VD</t>
  </si>
  <si>
    <t>Zaměření skutečného provedení stavby</t>
  </si>
  <si>
    <t>119001421R00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</si>
  <si>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</t>
  </si>
  <si>
    <t>115100001RA0</t>
  </si>
  <si>
    <t>Čerpání vody na výšku 10 m, do 500 l</t>
  </si>
  <si>
    <t>h</t>
  </si>
  <si>
    <t>132301210R00</t>
  </si>
  <si>
    <t>Hloubení rýh š.do 200 cm hor.4 do 50 m3, STROJNĚ</t>
  </si>
  <si>
    <t>132301211R00</t>
  </si>
  <si>
    <t>Hloubení rýh š.do 200 cm hor.4 do 100 m3 jednotlivě, STROJNĚ</t>
  </si>
  <si>
    <t>Ruční dokopání - předpoklad 10%</t>
  </si>
  <si>
    <t>132301219R00</t>
  </si>
  <si>
    <t>Přípl.za lepivost,hloubení rýh 200cm,hor.4,STROJNĚ</t>
  </si>
  <si>
    <t>131301201R00</t>
  </si>
  <si>
    <t>Hloubení zapažených jam v hor.4 do 100 m3</t>
  </si>
  <si>
    <t>131301209R00</t>
  </si>
  <si>
    <t>Příplatek za lepivost - hloubení zapaž.jam v hor.4</t>
  </si>
  <si>
    <t>Roubení</t>
  </si>
  <si>
    <t>151101102R00</t>
  </si>
  <si>
    <t>Zřízení pažení a rozepření stěn rýh pro podzemní vedení příložné pro jakoukoliv mezerovitost, hloubky přes 2 do 4 m</t>
  </si>
  <si>
    <t>151101112R00</t>
  </si>
  <si>
    <t>Odstranění pažení a rozepření stěn rýh pro podzemní vedení s uložením materiálu na vzdálenost do 3 m od kraje výkopu příložné, hloubky přes 2 do 4 m</t>
  </si>
  <si>
    <t>151101201R00</t>
  </si>
  <si>
    <t>Zřízení pažení stěn výkopu bez rozepření nebo vzepření příložné, hloubky do 4 m</t>
  </si>
  <si>
    <t>151101211R00</t>
  </si>
  <si>
    <t>Odstranění pažení stěn výkopu bez rozepření nebo vzepření s uložením pažin na vzdálenost do 3 m od okraje výkopu příložné, hloubky do 4 m</t>
  </si>
  <si>
    <t>Přemístění výkopku</t>
  </si>
  <si>
    <t>161101102R00</t>
  </si>
  <si>
    <t>Svislé přemístění výkopku z hor.1-4 do 4,0 m</t>
  </si>
  <si>
    <t>167101101R00</t>
  </si>
  <si>
    <t>Nakládání výkopku z hor.1-4 v množství do 100 m3</t>
  </si>
  <si>
    <t>162301102R00</t>
  </si>
  <si>
    <t>Vodorovné přemístění výkopku z hor.1-4 do 1000 m</t>
  </si>
  <si>
    <t>162701109R00</t>
  </si>
  <si>
    <t>Příplatek k vod. přemístění hor.1-4 za další 1 km</t>
  </si>
  <si>
    <t>175100020RAD</t>
  </si>
  <si>
    <t>Obsyp potrubí štěrkopískem</t>
  </si>
  <si>
    <t>174101101R00</t>
  </si>
  <si>
    <t>Zásyp sypaninou z jakékoliv horniny strojně s uložením výkopku ve vrstvách se zhutněním jam, šachet, rýh nebo kolem objektů v těchto vykopávkách</t>
  </si>
  <si>
    <t>171201201R00</t>
  </si>
  <si>
    <t>Uložení sypaniny na skládky nebo meziskládky bez hutnění s upravením uložené sypaniny do předepsaného tvaru</t>
  </si>
  <si>
    <t>199000002R00</t>
  </si>
  <si>
    <t>Poplatek za skládku zeminy</t>
  </si>
  <si>
    <t>212750010RAA</t>
  </si>
  <si>
    <t>Trativody z drenážních trubek</t>
  </si>
  <si>
    <t>Základy</t>
  </si>
  <si>
    <t>271571111R00</t>
  </si>
  <si>
    <t>Polštář základu ze štěrkopísku</t>
  </si>
  <si>
    <t>271313511R00</t>
  </si>
  <si>
    <t>Beton podkladní pod základové konstrukce, prostý</t>
  </si>
  <si>
    <t>348185111R00</t>
  </si>
  <si>
    <t>Zábradlí dřevěné dočasné, zřízení</t>
  </si>
  <si>
    <t>348185211R00</t>
  </si>
  <si>
    <t>Zábradlí mostní ze dřeva měkkého hoblovaného  výšky do 1,1 m, osová vzdálenost sloupků do 2 m dočasné s dvojmadlem odstranění</t>
  </si>
  <si>
    <t>968111108VD</t>
  </si>
  <si>
    <t>Demontáž žebříku</t>
  </si>
  <si>
    <t>Podkladní a vedlejší konstrukce (kromě vozovek a železničního svršku)</t>
  </si>
  <si>
    <t>451573111R00</t>
  </si>
  <si>
    <t>Lože pod potrubí, stoky a drobné objekty v otevřeném výkopu z písku a štěrkopísku do 63 mm</t>
  </si>
  <si>
    <t>721242804R00</t>
  </si>
  <si>
    <t>Demontáž lapačů střešních splavenin  DN 125</t>
  </si>
  <si>
    <t>87</t>
  </si>
  <si>
    <t>Potrubí z trub plastických, skleněných a čedičových</t>
  </si>
  <si>
    <t>871351111R00</t>
  </si>
  <si>
    <t>Montáž trubek z tvrdého PVC ve výkopu d 225 mm</t>
  </si>
  <si>
    <t>286147913</t>
  </si>
  <si>
    <t>Trubka kanalizační KG DN 150</t>
  </si>
  <si>
    <t>286147907</t>
  </si>
  <si>
    <t>Trubka kanalizační KG DN 125</t>
  </si>
  <si>
    <t>89</t>
  </si>
  <si>
    <t>Ostatní konstrukce a práce na trubním vedení</t>
  </si>
  <si>
    <t>892571111R00</t>
  </si>
  <si>
    <t>Zkouška těsnosti kanalizace DN do 200, vodou</t>
  </si>
  <si>
    <t>894</t>
  </si>
  <si>
    <t>šachty kanalizační</t>
  </si>
  <si>
    <t>894410003VD</t>
  </si>
  <si>
    <t>Šachta z bet. dílců vč. poklopu</t>
  </si>
  <si>
    <t>969021121R00</t>
  </si>
  <si>
    <t>Vybourání kanalizačního potrubí DN do 200 mm</t>
  </si>
  <si>
    <t>968111161VD</t>
  </si>
  <si>
    <t>Vybourání cihelné šachty</t>
  </si>
  <si>
    <t>H27</t>
  </si>
  <si>
    <t>Vedení trubní dálková a přípojná</t>
  </si>
  <si>
    <t>998276101R00</t>
  </si>
  <si>
    <t>Přesun hmot pro trubní vedení hloubené z trub z plastických hmot nebo sklolaminátových pro vodovody nebo kanalizace v otevřeném výkopu dopravní vzdálenost do 15 m</t>
  </si>
  <si>
    <t>M46</t>
  </si>
  <si>
    <t>Zemní práce při montážích</t>
  </si>
  <si>
    <t>460620006RT1</t>
  </si>
  <si>
    <t>Osetí povrchu trávou včetně dodávky osiva</t>
  </si>
  <si>
    <t>-1303406942</t>
  </si>
  <si>
    <t>972461013</t>
  </si>
  <si>
    <t>416357425</t>
  </si>
  <si>
    <t>-990079905</t>
  </si>
  <si>
    <t>-343765186</t>
  </si>
  <si>
    <t>1416436921</t>
  </si>
  <si>
    <t>708689273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</si>
</sst>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4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32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32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37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38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39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40</v>
      </c>
      <c r="E29" s="44"/>
      <c r="F29" s="29" t="s">
        <v>41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42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43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44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45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46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47</v>
      </c>
      <c r="U35" s="51"/>
      <c r="V35" s="51"/>
      <c r="W35" s="51"/>
      <c r="X35" s="53" t="s">
        <v>48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49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50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51</v>
      </c>
      <c r="AI60" s="39"/>
      <c r="AJ60" s="39"/>
      <c r="AK60" s="39"/>
      <c r="AL60" s="39"/>
      <c r="AM60" s="61" t="s">
        <v>52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53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54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51</v>
      </c>
      <c r="AI75" s="39"/>
      <c r="AJ75" s="39"/>
      <c r="AK75" s="39"/>
      <c r="AL75" s="39"/>
      <c r="AM75" s="61" t="s">
        <v>52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21048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MŠ Gorkého1614, Litvínov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Litvínov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23. 1. 2023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>Město Litvínov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77" t="str">
        <f>IF(E17="","",E17)</f>
        <v>CHEMINVEST s.r.o.</v>
      </c>
      <c r="AN89" s="68"/>
      <c r="AO89" s="68"/>
      <c r="AP89" s="68"/>
      <c r="AQ89" s="37"/>
      <c r="AR89" s="41"/>
      <c r="AS89" s="78" t="s">
        <v>56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33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57</v>
      </c>
      <c r="D92" s="91"/>
      <c r="E92" s="91"/>
      <c r="F92" s="91"/>
      <c r="G92" s="91"/>
      <c r="H92" s="92"/>
      <c r="I92" s="93" t="s">
        <v>58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59</v>
      </c>
      <c r="AH92" s="91"/>
      <c r="AI92" s="91"/>
      <c r="AJ92" s="91"/>
      <c r="AK92" s="91"/>
      <c r="AL92" s="91"/>
      <c r="AM92" s="91"/>
      <c r="AN92" s="93" t="s">
        <v>60</v>
      </c>
      <c r="AO92" s="91"/>
      <c r="AP92" s="95"/>
      <c r="AQ92" s="96" t="s">
        <v>61</v>
      </c>
      <c r="AR92" s="41"/>
      <c r="AS92" s="97" t="s">
        <v>62</v>
      </c>
      <c r="AT92" s="98" t="s">
        <v>63</v>
      </c>
      <c r="AU92" s="98" t="s">
        <v>64</v>
      </c>
      <c r="AV92" s="98" t="s">
        <v>65</v>
      </c>
      <c r="AW92" s="98" t="s">
        <v>66</v>
      </c>
      <c r="AX92" s="98" t="s">
        <v>67</v>
      </c>
      <c r="AY92" s="98" t="s">
        <v>68</v>
      </c>
      <c r="AZ92" s="98" t="s">
        <v>69</v>
      </c>
      <c r="BA92" s="98" t="s">
        <v>70</v>
      </c>
      <c r="BB92" s="98" t="s">
        <v>71</v>
      </c>
      <c r="BC92" s="98" t="s">
        <v>72</v>
      </c>
      <c r="BD92" s="99" t="s">
        <v>73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74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ROUND(SUM(AG95:AG96),2)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ROUND(SUM(AS95:AS96),2)</f>
        <v>0</v>
      </c>
      <c r="AT94" s="111">
        <f>ROUND(SUM(AV94:AW94),2)</f>
        <v>0</v>
      </c>
      <c r="AU94" s="112">
        <f>ROUND(SUM(AU95:AU96),5)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ROUND(SUM(AZ95:AZ96),2)</f>
        <v>0</v>
      </c>
      <c r="BA94" s="111">
        <f>ROUND(SUM(BA95:BA96),2)</f>
        <v>0</v>
      </c>
      <c r="BB94" s="111">
        <f>ROUND(SUM(BB95:BB96),2)</f>
        <v>0</v>
      </c>
      <c r="BC94" s="111">
        <f>ROUND(SUM(BC95:BC96),2)</f>
        <v>0</v>
      </c>
      <c r="BD94" s="113">
        <f>ROUND(SUM(BD95:BD96),2)</f>
        <v>0</v>
      </c>
      <c r="BE94" s="6"/>
      <c r="BS94" s="114" t="s">
        <v>75</v>
      </c>
      <c r="BT94" s="114" t="s">
        <v>76</v>
      </c>
      <c r="BU94" s="115" t="s">
        <v>77</v>
      </c>
      <c r="BV94" s="114" t="s">
        <v>78</v>
      </c>
      <c r="BW94" s="114" t="s">
        <v>5</v>
      </c>
      <c r="BX94" s="114" t="s">
        <v>79</v>
      </c>
      <c r="CL94" s="114" t="s">
        <v>1</v>
      </c>
    </row>
    <row r="95" spans="1:91" s="7" customFormat="1" ht="50.25" customHeight="1">
      <c r="A95" s="116" t="s">
        <v>80</v>
      </c>
      <c r="B95" s="117"/>
      <c r="C95" s="118"/>
      <c r="D95" s="119" t="s">
        <v>81</v>
      </c>
      <c r="E95" s="119"/>
      <c r="F95" s="119"/>
      <c r="G95" s="119"/>
      <c r="H95" s="119"/>
      <c r="I95" s="120"/>
      <c r="J95" s="119" t="s">
        <v>82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'D.1.1. ARCHITEKTOMNI - B ...'!J30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83</v>
      </c>
      <c r="AR95" s="123"/>
      <c r="AS95" s="124">
        <v>0</v>
      </c>
      <c r="AT95" s="125">
        <f>ROUND(SUM(AV95:AW95),2)</f>
        <v>0</v>
      </c>
      <c r="AU95" s="126">
        <f>'D.1.1. ARCHITEKTOMNI - B ...'!P143</f>
        <v>0</v>
      </c>
      <c r="AV95" s="125">
        <f>'D.1.1. ARCHITEKTOMNI - B ...'!J33</f>
        <v>0</v>
      </c>
      <c r="AW95" s="125">
        <f>'D.1.1. ARCHITEKTOMNI - B ...'!J34</f>
        <v>0</v>
      </c>
      <c r="AX95" s="125">
        <f>'D.1.1. ARCHITEKTOMNI - B ...'!J35</f>
        <v>0</v>
      </c>
      <c r="AY95" s="125">
        <f>'D.1.1. ARCHITEKTOMNI - B ...'!J36</f>
        <v>0</v>
      </c>
      <c r="AZ95" s="125">
        <f>'D.1.1. ARCHITEKTOMNI - B ...'!F33</f>
        <v>0</v>
      </c>
      <c r="BA95" s="125">
        <f>'D.1.1. ARCHITEKTOMNI - B ...'!F34</f>
        <v>0</v>
      </c>
      <c r="BB95" s="125">
        <f>'D.1.1. ARCHITEKTOMNI - B ...'!F35</f>
        <v>0</v>
      </c>
      <c r="BC95" s="125">
        <f>'D.1.1. ARCHITEKTOMNI - B ...'!F36</f>
        <v>0</v>
      </c>
      <c r="BD95" s="127">
        <f>'D.1.1. ARCHITEKTOMNI - B ...'!F37</f>
        <v>0</v>
      </c>
      <c r="BE95" s="7"/>
      <c r="BT95" s="128" t="s">
        <v>84</v>
      </c>
      <c r="BV95" s="128" t="s">
        <v>78</v>
      </c>
      <c r="BW95" s="128" t="s">
        <v>85</v>
      </c>
      <c r="BX95" s="128" t="s">
        <v>5</v>
      </c>
      <c r="CL95" s="128" t="s">
        <v>1</v>
      </c>
      <c r="CM95" s="128" t="s">
        <v>86</v>
      </c>
    </row>
    <row r="96" spans="1:91" s="7" customFormat="1" ht="16.5" customHeight="1">
      <c r="A96" s="116" t="s">
        <v>80</v>
      </c>
      <c r="B96" s="117"/>
      <c r="C96" s="118"/>
      <c r="D96" s="119" t="s">
        <v>87</v>
      </c>
      <c r="E96" s="119"/>
      <c r="F96" s="119"/>
      <c r="G96" s="119"/>
      <c r="H96" s="119"/>
      <c r="I96" s="120"/>
      <c r="J96" s="119" t="s">
        <v>88</v>
      </c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21">
        <f>'D.2. - KANALIZACE O - B ...'!J30</f>
        <v>0</v>
      </c>
      <c r="AH96" s="120"/>
      <c r="AI96" s="120"/>
      <c r="AJ96" s="120"/>
      <c r="AK96" s="120"/>
      <c r="AL96" s="120"/>
      <c r="AM96" s="120"/>
      <c r="AN96" s="121">
        <f>SUM(AG96,AT96)</f>
        <v>0</v>
      </c>
      <c r="AO96" s="120"/>
      <c r="AP96" s="120"/>
      <c r="AQ96" s="122" t="s">
        <v>83</v>
      </c>
      <c r="AR96" s="123"/>
      <c r="AS96" s="129">
        <v>0</v>
      </c>
      <c r="AT96" s="130">
        <f>ROUND(SUM(AV96:AW96),2)</f>
        <v>0</v>
      </c>
      <c r="AU96" s="131">
        <f>'D.2. - KANALIZACE O - B ...'!P140</f>
        <v>0</v>
      </c>
      <c r="AV96" s="130">
        <f>'D.2. - KANALIZACE O - B ...'!J33</f>
        <v>0</v>
      </c>
      <c r="AW96" s="130">
        <f>'D.2. - KANALIZACE O - B ...'!J34</f>
        <v>0</v>
      </c>
      <c r="AX96" s="130">
        <f>'D.2. - KANALIZACE O - B ...'!J35</f>
        <v>0</v>
      </c>
      <c r="AY96" s="130">
        <f>'D.2. - KANALIZACE O - B ...'!J36</f>
        <v>0</v>
      </c>
      <c r="AZ96" s="130">
        <f>'D.2. - KANALIZACE O - B ...'!F33</f>
        <v>0</v>
      </c>
      <c r="BA96" s="130">
        <f>'D.2. - KANALIZACE O - B ...'!F34</f>
        <v>0</v>
      </c>
      <c r="BB96" s="130">
        <f>'D.2. - KANALIZACE O - B ...'!F35</f>
        <v>0</v>
      </c>
      <c r="BC96" s="130">
        <f>'D.2. - KANALIZACE O - B ...'!F36</f>
        <v>0</v>
      </c>
      <c r="BD96" s="132">
        <f>'D.2. - KANALIZACE O - B ...'!F37</f>
        <v>0</v>
      </c>
      <c r="BE96" s="7"/>
      <c r="BT96" s="128" t="s">
        <v>84</v>
      </c>
      <c r="BV96" s="128" t="s">
        <v>78</v>
      </c>
      <c r="BW96" s="128" t="s">
        <v>89</v>
      </c>
      <c r="BX96" s="128" t="s">
        <v>5</v>
      </c>
      <c r="CL96" s="128" t="s">
        <v>1</v>
      </c>
      <c r="CM96" s="128" t="s">
        <v>86</v>
      </c>
    </row>
    <row r="97" spans="1:57" s="2" customFormat="1" ht="30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s="2" customFormat="1" ht="6.95" customHeight="1">
      <c r="A98" s="35"/>
      <c r="B98" s="63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41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</sheetData>
  <sheetProtection password="CC35" sheet="1" objects="1" scenarios="1" formatColumns="0" formatRows="0"/>
  <mergeCells count="46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D.1.1. ARCHITEKTOMNI - B ...'!C2" display="/"/>
    <hyperlink ref="A96" location="'D.2. - KANALIZACE O - B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85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86</v>
      </c>
    </row>
    <row r="4" spans="2:46" s="1" customFormat="1" ht="24.95" customHeight="1">
      <c r="B4" s="17"/>
      <c r="D4" s="135" t="s">
        <v>90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MŠ Gorkého1614, Litvínov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91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92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34</v>
      </c>
      <c r="G12" s="35"/>
      <c r="H12" s="35"/>
      <c r="I12" s="137" t="s">
        <v>22</v>
      </c>
      <c r="J12" s="141" t="str">
        <f>'Rekapitulace stavby'!AN8</f>
        <v>23. 1. 2023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tr">
        <f>IF('Rekapitulace stavby'!E11="","",'Rekapitulace stavby'!E11)</f>
        <v>Město Litvínov</v>
      </c>
      <c r="F15" s="35"/>
      <c r="G15" s="35"/>
      <c r="H15" s="35"/>
      <c r="I15" s="137" t="s">
        <v>27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28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30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>CHEMINVEST s.r.o.</v>
      </c>
      <c r="F21" s="35"/>
      <c r="G21" s="35"/>
      <c r="H21" s="35"/>
      <c r="I21" s="137" t="s">
        <v>27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33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27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35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36</v>
      </c>
      <c r="E30" s="35"/>
      <c r="F30" s="35"/>
      <c r="G30" s="35"/>
      <c r="H30" s="35"/>
      <c r="I30" s="35"/>
      <c r="J30" s="148">
        <f>ROUND(J143,2)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38</v>
      </c>
      <c r="G32" s="35"/>
      <c r="H32" s="35"/>
      <c r="I32" s="149" t="s">
        <v>37</v>
      </c>
      <c r="J32" s="149" t="s">
        <v>39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40</v>
      </c>
      <c r="E33" s="137" t="s">
        <v>41</v>
      </c>
      <c r="F33" s="151">
        <f>ROUND((SUM(BE143:BE228)),2)</f>
        <v>0</v>
      </c>
      <c r="G33" s="35"/>
      <c r="H33" s="35"/>
      <c r="I33" s="152">
        <v>0.21</v>
      </c>
      <c r="J33" s="151">
        <f>ROUND(((SUM(BE143:BE228))*I33),2)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42</v>
      </c>
      <c r="F34" s="151">
        <f>ROUND((SUM(BF143:BF228)),2)</f>
        <v>0</v>
      </c>
      <c r="G34" s="35"/>
      <c r="H34" s="35"/>
      <c r="I34" s="152">
        <v>0.15</v>
      </c>
      <c r="J34" s="151">
        <f>ROUND(((SUM(BF143:BF228))*I34),2)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43</v>
      </c>
      <c r="F35" s="151">
        <f>ROUND((SUM(BG143:BG228)),2)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44</v>
      </c>
      <c r="F36" s="151">
        <f>ROUND((SUM(BH143:BH228)),2)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45</v>
      </c>
      <c r="F37" s="151">
        <f>ROUND((SUM(BI143:BI228)),2)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46</v>
      </c>
      <c r="E39" s="155"/>
      <c r="F39" s="155"/>
      <c r="G39" s="156" t="s">
        <v>47</v>
      </c>
      <c r="H39" s="157" t="s">
        <v>48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49</v>
      </c>
      <c r="E50" s="161"/>
      <c r="F50" s="161"/>
      <c r="G50" s="160" t="s">
        <v>50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51</v>
      </c>
      <c r="E61" s="163"/>
      <c r="F61" s="164" t="s">
        <v>52</v>
      </c>
      <c r="G61" s="162" t="s">
        <v>51</v>
      </c>
      <c r="H61" s="163"/>
      <c r="I61" s="163"/>
      <c r="J61" s="165" t="s">
        <v>52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53</v>
      </c>
      <c r="E65" s="166"/>
      <c r="F65" s="166"/>
      <c r="G65" s="160" t="s">
        <v>54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51</v>
      </c>
      <c r="E76" s="163"/>
      <c r="F76" s="164" t="s">
        <v>52</v>
      </c>
      <c r="G76" s="162" t="s">
        <v>51</v>
      </c>
      <c r="H76" s="163"/>
      <c r="I76" s="163"/>
      <c r="J76" s="165" t="s">
        <v>52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93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MŠ Gorkého1614, Litvínov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91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D.1.1. ARCHITEKTOMNI - B ...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23. 1. 2023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Město Litvínov</v>
      </c>
      <c r="G91" s="37"/>
      <c r="H91" s="37"/>
      <c r="I91" s="29" t="s">
        <v>30</v>
      </c>
      <c r="J91" s="33" t="str">
        <f>E21</f>
        <v>CHEMINVEST s.r.o.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94</v>
      </c>
      <c r="D94" s="173"/>
      <c r="E94" s="173"/>
      <c r="F94" s="173"/>
      <c r="G94" s="173"/>
      <c r="H94" s="173"/>
      <c r="I94" s="173"/>
      <c r="J94" s="174" t="s">
        <v>95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96</v>
      </c>
      <c r="D96" s="37"/>
      <c r="E96" s="37"/>
      <c r="F96" s="37"/>
      <c r="G96" s="37"/>
      <c r="H96" s="37"/>
      <c r="I96" s="37"/>
      <c r="J96" s="107">
        <f>J143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97</v>
      </c>
    </row>
    <row r="97" spans="1:31" s="9" customFormat="1" ht="24.95" customHeight="1">
      <c r="A97" s="9"/>
      <c r="B97" s="176"/>
      <c r="C97" s="177"/>
      <c r="D97" s="178" t="s">
        <v>98</v>
      </c>
      <c r="E97" s="179"/>
      <c r="F97" s="179"/>
      <c r="G97" s="179"/>
      <c r="H97" s="179"/>
      <c r="I97" s="179"/>
      <c r="J97" s="180">
        <f>J144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6"/>
      <c r="C98" s="177"/>
      <c r="D98" s="178" t="s">
        <v>99</v>
      </c>
      <c r="E98" s="179"/>
      <c r="F98" s="179"/>
      <c r="G98" s="179"/>
      <c r="H98" s="179"/>
      <c r="I98" s="179"/>
      <c r="J98" s="180">
        <f>J147</f>
        <v>0</v>
      </c>
      <c r="K98" s="177"/>
      <c r="L98" s="181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6"/>
      <c r="C99" s="177"/>
      <c r="D99" s="178" t="s">
        <v>100</v>
      </c>
      <c r="E99" s="179"/>
      <c r="F99" s="179"/>
      <c r="G99" s="179"/>
      <c r="H99" s="179"/>
      <c r="I99" s="179"/>
      <c r="J99" s="180">
        <f>J152</f>
        <v>0</v>
      </c>
      <c r="K99" s="177"/>
      <c r="L99" s="18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6"/>
      <c r="C100" s="177"/>
      <c r="D100" s="178" t="s">
        <v>101</v>
      </c>
      <c r="E100" s="179"/>
      <c r="F100" s="179"/>
      <c r="G100" s="179"/>
      <c r="H100" s="179"/>
      <c r="I100" s="179"/>
      <c r="J100" s="180">
        <f>J155</f>
        <v>0</v>
      </c>
      <c r="K100" s="177"/>
      <c r="L100" s="181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6"/>
      <c r="C101" s="177"/>
      <c r="D101" s="178" t="s">
        <v>102</v>
      </c>
      <c r="E101" s="179"/>
      <c r="F101" s="179"/>
      <c r="G101" s="179"/>
      <c r="H101" s="179"/>
      <c r="I101" s="179"/>
      <c r="J101" s="180">
        <f>J157</f>
        <v>0</v>
      </c>
      <c r="K101" s="177"/>
      <c r="L101" s="18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76"/>
      <c r="C102" s="177"/>
      <c r="D102" s="178" t="s">
        <v>103</v>
      </c>
      <c r="E102" s="179"/>
      <c r="F102" s="179"/>
      <c r="G102" s="179"/>
      <c r="H102" s="179"/>
      <c r="I102" s="179"/>
      <c r="J102" s="180">
        <f>J159</f>
        <v>0</v>
      </c>
      <c r="K102" s="177"/>
      <c r="L102" s="18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76"/>
      <c r="C103" s="177"/>
      <c r="D103" s="178" t="s">
        <v>104</v>
      </c>
      <c r="E103" s="179"/>
      <c r="F103" s="179"/>
      <c r="G103" s="179"/>
      <c r="H103" s="179"/>
      <c r="I103" s="179"/>
      <c r="J103" s="180">
        <f>J161</f>
        <v>0</v>
      </c>
      <c r="K103" s="177"/>
      <c r="L103" s="18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76"/>
      <c r="C104" s="177"/>
      <c r="D104" s="178" t="s">
        <v>105</v>
      </c>
      <c r="E104" s="179"/>
      <c r="F104" s="179"/>
      <c r="G104" s="179"/>
      <c r="H104" s="179"/>
      <c r="I104" s="179"/>
      <c r="J104" s="180">
        <f>J168</f>
        <v>0</v>
      </c>
      <c r="K104" s="177"/>
      <c r="L104" s="181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76"/>
      <c r="C105" s="177"/>
      <c r="D105" s="178" t="s">
        <v>106</v>
      </c>
      <c r="E105" s="179"/>
      <c r="F105" s="179"/>
      <c r="G105" s="179"/>
      <c r="H105" s="179"/>
      <c r="I105" s="179"/>
      <c r="J105" s="180">
        <f>J172</f>
        <v>0</v>
      </c>
      <c r="K105" s="177"/>
      <c r="L105" s="181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76"/>
      <c r="C106" s="177"/>
      <c r="D106" s="178" t="s">
        <v>107</v>
      </c>
      <c r="E106" s="179"/>
      <c r="F106" s="179"/>
      <c r="G106" s="179"/>
      <c r="H106" s="179"/>
      <c r="I106" s="179"/>
      <c r="J106" s="180">
        <f>J175</f>
        <v>0</v>
      </c>
      <c r="K106" s="177"/>
      <c r="L106" s="181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176"/>
      <c r="C107" s="177"/>
      <c r="D107" s="178" t="s">
        <v>108</v>
      </c>
      <c r="E107" s="179"/>
      <c r="F107" s="179"/>
      <c r="G107" s="179"/>
      <c r="H107" s="179"/>
      <c r="I107" s="179"/>
      <c r="J107" s="180">
        <f>J177</f>
        <v>0</v>
      </c>
      <c r="K107" s="177"/>
      <c r="L107" s="181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176"/>
      <c r="C108" s="177"/>
      <c r="D108" s="178" t="s">
        <v>109</v>
      </c>
      <c r="E108" s="179"/>
      <c r="F108" s="179"/>
      <c r="G108" s="179"/>
      <c r="H108" s="179"/>
      <c r="I108" s="179"/>
      <c r="J108" s="180">
        <f>J179</f>
        <v>0</v>
      </c>
      <c r="K108" s="177"/>
      <c r="L108" s="181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>
      <c r="A109" s="9"/>
      <c r="B109" s="176"/>
      <c r="C109" s="177"/>
      <c r="D109" s="178" t="s">
        <v>110</v>
      </c>
      <c r="E109" s="179"/>
      <c r="F109" s="179"/>
      <c r="G109" s="179"/>
      <c r="H109" s="179"/>
      <c r="I109" s="179"/>
      <c r="J109" s="180">
        <f>J182</f>
        <v>0</v>
      </c>
      <c r="K109" s="177"/>
      <c r="L109" s="181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9" customFormat="1" ht="24.95" customHeight="1">
      <c r="A110" s="9"/>
      <c r="B110" s="176"/>
      <c r="C110" s="177"/>
      <c r="D110" s="178" t="s">
        <v>111</v>
      </c>
      <c r="E110" s="179"/>
      <c r="F110" s="179"/>
      <c r="G110" s="179"/>
      <c r="H110" s="179"/>
      <c r="I110" s="179"/>
      <c r="J110" s="180">
        <f>J184</f>
        <v>0</v>
      </c>
      <c r="K110" s="177"/>
      <c r="L110" s="181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9" customFormat="1" ht="24.95" customHeight="1">
      <c r="A111" s="9"/>
      <c r="B111" s="176"/>
      <c r="C111" s="177"/>
      <c r="D111" s="178" t="s">
        <v>112</v>
      </c>
      <c r="E111" s="179"/>
      <c r="F111" s="179"/>
      <c r="G111" s="179"/>
      <c r="H111" s="179"/>
      <c r="I111" s="179"/>
      <c r="J111" s="180">
        <f>J191</f>
        <v>0</v>
      </c>
      <c r="K111" s="177"/>
      <c r="L111" s="181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9" customFormat="1" ht="24.95" customHeight="1">
      <c r="A112" s="9"/>
      <c r="B112" s="176"/>
      <c r="C112" s="177"/>
      <c r="D112" s="178" t="s">
        <v>113</v>
      </c>
      <c r="E112" s="179"/>
      <c r="F112" s="179"/>
      <c r="G112" s="179"/>
      <c r="H112" s="179"/>
      <c r="I112" s="179"/>
      <c r="J112" s="180">
        <f>J193</f>
        <v>0</v>
      </c>
      <c r="K112" s="177"/>
      <c r="L112" s="181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9" customFormat="1" ht="24.95" customHeight="1">
      <c r="A113" s="9"/>
      <c r="B113" s="176"/>
      <c r="C113" s="177"/>
      <c r="D113" s="178" t="s">
        <v>114</v>
      </c>
      <c r="E113" s="179"/>
      <c r="F113" s="179"/>
      <c r="G113" s="179"/>
      <c r="H113" s="179"/>
      <c r="I113" s="179"/>
      <c r="J113" s="180">
        <f>J195</f>
        <v>0</v>
      </c>
      <c r="K113" s="177"/>
      <c r="L113" s="181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9" customFormat="1" ht="24.95" customHeight="1">
      <c r="A114" s="9"/>
      <c r="B114" s="176"/>
      <c r="C114" s="177"/>
      <c r="D114" s="178" t="s">
        <v>115</v>
      </c>
      <c r="E114" s="179"/>
      <c r="F114" s="179"/>
      <c r="G114" s="179"/>
      <c r="H114" s="179"/>
      <c r="I114" s="179"/>
      <c r="J114" s="180">
        <f>J198</f>
        <v>0</v>
      </c>
      <c r="K114" s="177"/>
      <c r="L114" s="181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9" customFormat="1" ht="24.95" customHeight="1">
      <c r="A115" s="9"/>
      <c r="B115" s="176"/>
      <c r="C115" s="177"/>
      <c r="D115" s="178" t="s">
        <v>116</v>
      </c>
      <c r="E115" s="179"/>
      <c r="F115" s="179"/>
      <c r="G115" s="179"/>
      <c r="H115" s="179"/>
      <c r="I115" s="179"/>
      <c r="J115" s="180">
        <f>J205</f>
        <v>0</v>
      </c>
      <c r="K115" s="177"/>
      <c r="L115" s="181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s="9" customFormat="1" ht="24.95" customHeight="1">
      <c r="A116" s="9"/>
      <c r="B116" s="176"/>
      <c r="C116" s="177"/>
      <c r="D116" s="178" t="s">
        <v>117</v>
      </c>
      <c r="E116" s="179"/>
      <c r="F116" s="179"/>
      <c r="G116" s="179"/>
      <c r="H116" s="179"/>
      <c r="I116" s="179"/>
      <c r="J116" s="180">
        <f>J207</f>
        <v>0</v>
      </c>
      <c r="K116" s="177"/>
      <c r="L116" s="181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9" customFormat="1" ht="24.95" customHeight="1">
      <c r="A117" s="9"/>
      <c r="B117" s="176"/>
      <c r="C117" s="177"/>
      <c r="D117" s="178" t="s">
        <v>118</v>
      </c>
      <c r="E117" s="179"/>
      <c r="F117" s="179"/>
      <c r="G117" s="179"/>
      <c r="H117" s="179"/>
      <c r="I117" s="179"/>
      <c r="J117" s="180">
        <f>J209</f>
        <v>0</v>
      </c>
      <c r="K117" s="177"/>
      <c r="L117" s="181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s="9" customFormat="1" ht="24.95" customHeight="1">
      <c r="A118" s="9"/>
      <c r="B118" s="176"/>
      <c r="C118" s="177"/>
      <c r="D118" s="178" t="s">
        <v>119</v>
      </c>
      <c r="E118" s="179"/>
      <c r="F118" s="179"/>
      <c r="G118" s="179"/>
      <c r="H118" s="179"/>
      <c r="I118" s="179"/>
      <c r="J118" s="180">
        <f>J216</f>
        <v>0</v>
      </c>
      <c r="K118" s="177"/>
      <c r="L118" s="181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pans="1:31" s="10" customFormat="1" ht="19.9" customHeight="1">
      <c r="A119" s="10"/>
      <c r="B119" s="182"/>
      <c r="C119" s="183"/>
      <c r="D119" s="184" t="s">
        <v>120</v>
      </c>
      <c r="E119" s="185"/>
      <c r="F119" s="185"/>
      <c r="G119" s="185"/>
      <c r="H119" s="185"/>
      <c r="I119" s="185"/>
      <c r="J119" s="186">
        <f>J217</f>
        <v>0</v>
      </c>
      <c r="K119" s="183"/>
      <c r="L119" s="187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82"/>
      <c r="C120" s="183"/>
      <c r="D120" s="184" t="s">
        <v>121</v>
      </c>
      <c r="E120" s="185"/>
      <c r="F120" s="185"/>
      <c r="G120" s="185"/>
      <c r="H120" s="185"/>
      <c r="I120" s="185"/>
      <c r="J120" s="186">
        <f>J219</f>
        <v>0</v>
      </c>
      <c r="K120" s="183"/>
      <c r="L120" s="187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182"/>
      <c r="C121" s="183"/>
      <c r="D121" s="184" t="s">
        <v>122</v>
      </c>
      <c r="E121" s="185"/>
      <c r="F121" s="185"/>
      <c r="G121" s="185"/>
      <c r="H121" s="185"/>
      <c r="I121" s="185"/>
      <c r="J121" s="186">
        <f>J223</f>
        <v>0</v>
      </c>
      <c r="K121" s="183"/>
      <c r="L121" s="187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182"/>
      <c r="C122" s="183"/>
      <c r="D122" s="184" t="s">
        <v>123</v>
      </c>
      <c r="E122" s="185"/>
      <c r="F122" s="185"/>
      <c r="G122" s="185"/>
      <c r="H122" s="185"/>
      <c r="I122" s="185"/>
      <c r="J122" s="186">
        <f>J225</f>
        <v>0</v>
      </c>
      <c r="K122" s="183"/>
      <c r="L122" s="187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9.9" customHeight="1">
      <c r="A123" s="10"/>
      <c r="B123" s="182"/>
      <c r="C123" s="183"/>
      <c r="D123" s="184" t="s">
        <v>124</v>
      </c>
      <c r="E123" s="185"/>
      <c r="F123" s="185"/>
      <c r="G123" s="185"/>
      <c r="H123" s="185"/>
      <c r="I123" s="185"/>
      <c r="J123" s="186">
        <f>J227</f>
        <v>0</v>
      </c>
      <c r="K123" s="183"/>
      <c r="L123" s="187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2" customFormat="1" ht="21.8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>
      <c r="A125" s="35"/>
      <c r="B125" s="63"/>
      <c r="C125" s="64"/>
      <c r="D125" s="64"/>
      <c r="E125" s="64"/>
      <c r="F125" s="64"/>
      <c r="G125" s="64"/>
      <c r="H125" s="64"/>
      <c r="I125" s="64"/>
      <c r="J125" s="64"/>
      <c r="K125" s="64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9" spans="1:31" s="2" customFormat="1" ht="6.95" customHeight="1">
      <c r="A129" s="35"/>
      <c r="B129" s="65"/>
      <c r="C129" s="66"/>
      <c r="D129" s="66"/>
      <c r="E129" s="66"/>
      <c r="F129" s="66"/>
      <c r="G129" s="66"/>
      <c r="H129" s="66"/>
      <c r="I129" s="66"/>
      <c r="J129" s="66"/>
      <c r="K129" s="66"/>
      <c r="L129" s="60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24.95" customHeight="1">
      <c r="A130" s="35"/>
      <c r="B130" s="36"/>
      <c r="C130" s="20" t="s">
        <v>125</v>
      </c>
      <c r="D130" s="37"/>
      <c r="E130" s="37"/>
      <c r="F130" s="37"/>
      <c r="G130" s="37"/>
      <c r="H130" s="37"/>
      <c r="I130" s="37"/>
      <c r="J130" s="37"/>
      <c r="K130" s="37"/>
      <c r="L130" s="60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6.95" customHeight="1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60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12" customHeight="1">
      <c r="A132" s="35"/>
      <c r="B132" s="36"/>
      <c r="C132" s="29" t="s">
        <v>16</v>
      </c>
      <c r="D132" s="37"/>
      <c r="E132" s="37"/>
      <c r="F132" s="37"/>
      <c r="G132" s="37"/>
      <c r="H132" s="37"/>
      <c r="I132" s="37"/>
      <c r="J132" s="37"/>
      <c r="K132" s="37"/>
      <c r="L132" s="60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16.5" customHeight="1">
      <c r="A133" s="35"/>
      <c r="B133" s="36"/>
      <c r="C133" s="37"/>
      <c r="D133" s="37"/>
      <c r="E133" s="171" t="str">
        <f>E7</f>
        <v>MŠ Gorkého1614, Litvínov</v>
      </c>
      <c r="F133" s="29"/>
      <c r="G133" s="29"/>
      <c r="H133" s="29"/>
      <c r="I133" s="37"/>
      <c r="J133" s="37"/>
      <c r="K133" s="37"/>
      <c r="L133" s="60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12" customHeight="1">
      <c r="A134" s="35"/>
      <c r="B134" s="36"/>
      <c r="C134" s="29" t="s">
        <v>91</v>
      </c>
      <c r="D134" s="37"/>
      <c r="E134" s="37"/>
      <c r="F134" s="37"/>
      <c r="G134" s="37"/>
      <c r="H134" s="37"/>
      <c r="I134" s="37"/>
      <c r="J134" s="37"/>
      <c r="K134" s="37"/>
      <c r="L134" s="60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2" customFormat="1" ht="16.5" customHeight="1">
      <c r="A135" s="35"/>
      <c r="B135" s="36"/>
      <c r="C135" s="37"/>
      <c r="D135" s="37"/>
      <c r="E135" s="73" t="str">
        <f>E9</f>
        <v>D.1.1. ARCHITEKTOMNI - B ...</v>
      </c>
      <c r="F135" s="37"/>
      <c r="G135" s="37"/>
      <c r="H135" s="37"/>
      <c r="I135" s="37"/>
      <c r="J135" s="37"/>
      <c r="K135" s="37"/>
      <c r="L135" s="60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2" customFormat="1" ht="6.95" customHeight="1">
      <c r="A136" s="35"/>
      <c r="B136" s="36"/>
      <c r="C136" s="37"/>
      <c r="D136" s="37"/>
      <c r="E136" s="37"/>
      <c r="F136" s="37"/>
      <c r="G136" s="37"/>
      <c r="H136" s="37"/>
      <c r="I136" s="37"/>
      <c r="J136" s="37"/>
      <c r="K136" s="37"/>
      <c r="L136" s="60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1" s="2" customFormat="1" ht="12" customHeight="1">
      <c r="A137" s="35"/>
      <c r="B137" s="36"/>
      <c r="C137" s="29" t="s">
        <v>20</v>
      </c>
      <c r="D137" s="37"/>
      <c r="E137" s="37"/>
      <c r="F137" s="24" t="str">
        <f>F12</f>
        <v xml:space="preserve"> </v>
      </c>
      <c r="G137" s="37"/>
      <c r="H137" s="37"/>
      <c r="I137" s="29" t="s">
        <v>22</v>
      </c>
      <c r="J137" s="76" t="str">
        <f>IF(J12="","",J12)</f>
        <v>23. 1. 2023</v>
      </c>
      <c r="K137" s="37"/>
      <c r="L137" s="60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31" s="2" customFormat="1" ht="6.95" customHeight="1">
      <c r="A138" s="35"/>
      <c r="B138" s="36"/>
      <c r="C138" s="37"/>
      <c r="D138" s="37"/>
      <c r="E138" s="37"/>
      <c r="F138" s="37"/>
      <c r="G138" s="37"/>
      <c r="H138" s="37"/>
      <c r="I138" s="37"/>
      <c r="J138" s="37"/>
      <c r="K138" s="37"/>
      <c r="L138" s="60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31" s="2" customFormat="1" ht="15.15" customHeight="1">
      <c r="A139" s="35"/>
      <c r="B139" s="36"/>
      <c r="C139" s="29" t="s">
        <v>24</v>
      </c>
      <c r="D139" s="37"/>
      <c r="E139" s="37"/>
      <c r="F139" s="24" t="str">
        <f>E15</f>
        <v>Město Litvínov</v>
      </c>
      <c r="G139" s="37"/>
      <c r="H139" s="37"/>
      <c r="I139" s="29" t="s">
        <v>30</v>
      </c>
      <c r="J139" s="33" t="str">
        <f>E21</f>
        <v>CHEMINVEST s.r.o.</v>
      </c>
      <c r="K139" s="37"/>
      <c r="L139" s="60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pans="1:31" s="2" customFormat="1" ht="15.15" customHeight="1">
      <c r="A140" s="35"/>
      <c r="B140" s="36"/>
      <c r="C140" s="29" t="s">
        <v>28</v>
      </c>
      <c r="D140" s="37"/>
      <c r="E140" s="37"/>
      <c r="F140" s="24" t="str">
        <f>IF(E18="","",E18)</f>
        <v>Vyplň údaj</v>
      </c>
      <c r="G140" s="37"/>
      <c r="H140" s="37"/>
      <c r="I140" s="29" t="s">
        <v>33</v>
      </c>
      <c r="J140" s="33" t="str">
        <f>E24</f>
        <v xml:space="preserve"> </v>
      </c>
      <c r="K140" s="37"/>
      <c r="L140" s="60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  <row r="141" spans="1:31" s="2" customFormat="1" ht="10.3" customHeight="1">
      <c r="A141" s="35"/>
      <c r="B141" s="36"/>
      <c r="C141" s="37"/>
      <c r="D141" s="37"/>
      <c r="E141" s="37"/>
      <c r="F141" s="37"/>
      <c r="G141" s="37"/>
      <c r="H141" s="37"/>
      <c r="I141" s="37"/>
      <c r="J141" s="37"/>
      <c r="K141" s="37"/>
      <c r="L141" s="60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  <row r="142" spans="1:31" s="11" customFormat="1" ht="29.25" customHeight="1">
      <c r="A142" s="188"/>
      <c r="B142" s="189"/>
      <c r="C142" s="190" t="s">
        <v>126</v>
      </c>
      <c r="D142" s="191" t="s">
        <v>61</v>
      </c>
      <c r="E142" s="191" t="s">
        <v>57</v>
      </c>
      <c r="F142" s="191" t="s">
        <v>58</v>
      </c>
      <c r="G142" s="191" t="s">
        <v>127</v>
      </c>
      <c r="H142" s="191" t="s">
        <v>128</v>
      </c>
      <c r="I142" s="191" t="s">
        <v>129</v>
      </c>
      <c r="J142" s="191" t="s">
        <v>95</v>
      </c>
      <c r="K142" s="192" t="s">
        <v>130</v>
      </c>
      <c r="L142" s="193"/>
      <c r="M142" s="97" t="s">
        <v>1</v>
      </c>
      <c r="N142" s="98" t="s">
        <v>40</v>
      </c>
      <c r="O142" s="98" t="s">
        <v>131</v>
      </c>
      <c r="P142" s="98" t="s">
        <v>132</v>
      </c>
      <c r="Q142" s="98" t="s">
        <v>133</v>
      </c>
      <c r="R142" s="98" t="s">
        <v>134</v>
      </c>
      <c r="S142" s="98" t="s">
        <v>135</v>
      </c>
      <c r="T142" s="99" t="s">
        <v>136</v>
      </c>
      <c r="U142" s="188"/>
      <c r="V142" s="188"/>
      <c r="W142" s="188"/>
      <c r="X142" s="188"/>
      <c r="Y142" s="188"/>
      <c r="Z142" s="188"/>
      <c r="AA142" s="188"/>
      <c r="AB142" s="188"/>
      <c r="AC142" s="188"/>
      <c r="AD142" s="188"/>
      <c r="AE142" s="188"/>
    </row>
    <row r="143" spans="1:63" s="2" customFormat="1" ht="22.8" customHeight="1">
      <c r="A143" s="35"/>
      <c r="B143" s="36"/>
      <c r="C143" s="104" t="s">
        <v>137</v>
      </c>
      <c r="D143" s="37"/>
      <c r="E143" s="37"/>
      <c r="F143" s="37"/>
      <c r="G143" s="37"/>
      <c r="H143" s="37"/>
      <c r="I143" s="37"/>
      <c r="J143" s="194">
        <f>BK143</f>
        <v>0</v>
      </c>
      <c r="K143" s="37"/>
      <c r="L143" s="41"/>
      <c r="M143" s="100"/>
      <c r="N143" s="195"/>
      <c r="O143" s="101"/>
      <c r="P143" s="196">
        <f>P144+P147+P152+P155+P157+P159+P161+P168+P172+P175+P177+P179+P182+P184+P191+P193+P195+P198+P205+P207+P209+P216</f>
        <v>0</v>
      </c>
      <c r="Q143" s="101"/>
      <c r="R143" s="196">
        <f>R144+R147+R152+R155+R157+R159+R161+R168+R172+R175+R177+R179+R182+R184+R191+R193+R195+R198+R205+R207+R209+R216</f>
        <v>8.27448</v>
      </c>
      <c r="S143" s="101"/>
      <c r="T143" s="197">
        <f>T144+T147+T152+T155+T157+T159+T161+T168+T172+T175+T177+T179+T182+T184+T191+T193+T195+T198+T205+T207+T209+T216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4" t="s">
        <v>75</v>
      </c>
      <c r="AU143" s="14" t="s">
        <v>97</v>
      </c>
      <c r="BK143" s="198">
        <f>BK144+BK147+BK152+BK155+BK157+BK159+BK161+BK168+BK172+BK175+BK177+BK179+BK182+BK184+BK191+BK193+BK195+BK198+BK205+BK207+BK209+BK216</f>
        <v>0</v>
      </c>
    </row>
    <row r="144" spans="1:63" s="12" customFormat="1" ht="25.9" customHeight="1">
      <c r="A144" s="12"/>
      <c r="B144" s="199"/>
      <c r="C144" s="200"/>
      <c r="D144" s="201" t="s">
        <v>75</v>
      </c>
      <c r="E144" s="202" t="s">
        <v>76</v>
      </c>
      <c r="F144" s="202" t="s">
        <v>138</v>
      </c>
      <c r="G144" s="200"/>
      <c r="H144" s="200"/>
      <c r="I144" s="203"/>
      <c r="J144" s="204">
        <f>BK144</f>
        <v>0</v>
      </c>
      <c r="K144" s="200"/>
      <c r="L144" s="205"/>
      <c r="M144" s="206"/>
      <c r="N144" s="207"/>
      <c r="O144" s="207"/>
      <c r="P144" s="208">
        <f>SUM(P145:P146)</f>
        <v>0</v>
      </c>
      <c r="Q144" s="207"/>
      <c r="R144" s="208">
        <f>SUM(R145:R146)</f>
        <v>0</v>
      </c>
      <c r="S144" s="207"/>
      <c r="T144" s="209">
        <f>SUM(T145:T146)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0" t="s">
        <v>84</v>
      </c>
      <c r="AT144" s="211" t="s">
        <v>75</v>
      </c>
      <c r="AU144" s="211" t="s">
        <v>76</v>
      </c>
      <c r="AY144" s="210" t="s">
        <v>139</v>
      </c>
      <c r="BK144" s="212">
        <f>SUM(BK145:BK146)</f>
        <v>0</v>
      </c>
    </row>
    <row r="145" spans="1:65" s="2" customFormat="1" ht="24.15" customHeight="1">
      <c r="A145" s="35"/>
      <c r="B145" s="36"/>
      <c r="C145" s="213" t="s">
        <v>84</v>
      </c>
      <c r="D145" s="213" t="s">
        <v>140</v>
      </c>
      <c r="E145" s="214" t="s">
        <v>141</v>
      </c>
      <c r="F145" s="215" t="s">
        <v>142</v>
      </c>
      <c r="G145" s="216" t="s">
        <v>143</v>
      </c>
      <c r="H145" s="217">
        <v>1</v>
      </c>
      <c r="I145" s="218"/>
      <c r="J145" s="219">
        <f>ROUND(I145*H145,2)</f>
        <v>0</v>
      </c>
      <c r="K145" s="215" t="s">
        <v>1</v>
      </c>
      <c r="L145" s="41"/>
      <c r="M145" s="220" t="s">
        <v>1</v>
      </c>
      <c r="N145" s="221" t="s">
        <v>41</v>
      </c>
      <c r="O145" s="88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4" t="s">
        <v>144</v>
      </c>
      <c r="AT145" s="224" t="s">
        <v>140</v>
      </c>
      <c r="AU145" s="224" t="s">
        <v>84</v>
      </c>
      <c r="AY145" s="14" t="s">
        <v>139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4" t="s">
        <v>84</v>
      </c>
      <c r="BK145" s="225">
        <f>ROUND(I145*H145,2)</f>
        <v>0</v>
      </c>
      <c r="BL145" s="14" t="s">
        <v>144</v>
      </c>
      <c r="BM145" s="224" t="s">
        <v>86</v>
      </c>
    </row>
    <row r="146" spans="1:65" s="2" customFormat="1" ht="16.5" customHeight="1">
      <c r="A146" s="35"/>
      <c r="B146" s="36"/>
      <c r="C146" s="213" t="s">
        <v>86</v>
      </c>
      <c r="D146" s="213" t="s">
        <v>140</v>
      </c>
      <c r="E146" s="214" t="s">
        <v>145</v>
      </c>
      <c r="F146" s="215" t="s">
        <v>146</v>
      </c>
      <c r="G146" s="216" t="s">
        <v>147</v>
      </c>
      <c r="H146" s="217">
        <v>1</v>
      </c>
      <c r="I146" s="218"/>
      <c r="J146" s="219">
        <f>ROUND(I146*H146,2)</f>
        <v>0</v>
      </c>
      <c r="K146" s="215" t="s">
        <v>148</v>
      </c>
      <c r="L146" s="41"/>
      <c r="M146" s="220" t="s">
        <v>1</v>
      </c>
      <c r="N146" s="221" t="s">
        <v>41</v>
      </c>
      <c r="O146" s="88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4" t="s">
        <v>144</v>
      </c>
      <c r="AT146" s="224" t="s">
        <v>140</v>
      </c>
      <c r="AU146" s="224" t="s">
        <v>84</v>
      </c>
      <c r="AY146" s="14" t="s">
        <v>139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4" t="s">
        <v>84</v>
      </c>
      <c r="BK146" s="225">
        <f>ROUND(I146*H146,2)</f>
        <v>0</v>
      </c>
      <c r="BL146" s="14" t="s">
        <v>144</v>
      </c>
      <c r="BM146" s="224" t="s">
        <v>144</v>
      </c>
    </row>
    <row r="147" spans="1:63" s="12" customFormat="1" ht="25.9" customHeight="1">
      <c r="A147" s="12"/>
      <c r="B147" s="199"/>
      <c r="C147" s="200"/>
      <c r="D147" s="201" t="s">
        <v>75</v>
      </c>
      <c r="E147" s="202" t="s">
        <v>84</v>
      </c>
      <c r="F147" s="202" t="s">
        <v>149</v>
      </c>
      <c r="G147" s="200"/>
      <c r="H147" s="200"/>
      <c r="I147" s="203"/>
      <c r="J147" s="204">
        <f>BK147</f>
        <v>0</v>
      </c>
      <c r="K147" s="200"/>
      <c r="L147" s="205"/>
      <c r="M147" s="206"/>
      <c r="N147" s="207"/>
      <c r="O147" s="207"/>
      <c r="P147" s="208">
        <f>SUM(P148:P151)</f>
        <v>0</v>
      </c>
      <c r="Q147" s="207"/>
      <c r="R147" s="208">
        <f>SUM(R148:R151)</f>
        <v>8.25</v>
      </c>
      <c r="S147" s="207"/>
      <c r="T147" s="209">
        <f>SUM(T148:T151)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0" t="s">
        <v>84</v>
      </c>
      <c r="AT147" s="211" t="s">
        <v>75</v>
      </c>
      <c r="AU147" s="211" t="s">
        <v>76</v>
      </c>
      <c r="AY147" s="210" t="s">
        <v>139</v>
      </c>
      <c r="BK147" s="212">
        <f>SUM(BK148:BK151)</f>
        <v>0</v>
      </c>
    </row>
    <row r="148" spans="1:65" s="2" customFormat="1" ht="24.15" customHeight="1">
      <c r="A148" s="35"/>
      <c r="B148" s="36"/>
      <c r="C148" s="213" t="s">
        <v>150</v>
      </c>
      <c r="D148" s="213" t="s">
        <v>140</v>
      </c>
      <c r="E148" s="214" t="s">
        <v>151</v>
      </c>
      <c r="F148" s="215" t="s">
        <v>152</v>
      </c>
      <c r="G148" s="216" t="s">
        <v>153</v>
      </c>
      <c r="H148" s="217">
        <v>100</v>
      </c>
      <c r="I148" s="218"/>
      <c r="J148" s="219">
        <f>ROUND(I148*H148,2)</f>
        <v>0</v>
      </c>
      <c r="K148" s="215" t="s">
        <v>148</v>
      </c>
      <c r="L148" s="41"/>
      <c r="M148" s="220" t="s">
        <v>1</v>
      </c>
      <c r="N148" s="221" t="s">
        <v>41</v>
      </c>
      <c r="O148" s="88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4" t="s">
        <v>144</v>
      </c>
      <c r="AT148" s="224" t="s">
        <v>140</v>
      </c>
      <c r="AU148" s="224" t="s">
        <v>84</v>
      </c>
      <c r="AY148" s="14" t="s">
        <v>139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4" t="s">
        <v>84</v>
      </c>
      <c r="BK148" s="225">
        <f>ROUND(I148*H148,2)</f>
        <v>0</v>
      </c>
      <c r="BL148" s="14" t="s">
        <v>144</v>
      </c>
      <c r="BM148" s="224" t="s">
        <v>154</v>
      </c>
    </row>
    <row r="149" spans="1:65" s="2" customFormat="1" ht="16.5" customHeight="1">
      <c r="A149" s="35"/>
      <c r="B149" s="36"/>
      <c r="C149" s="226" t="s">
        <v>144</v>
      </c>
      <c r="D149" s="226" t="s">
        <v>155</v>
      </c>
      <c r="E149" s="227" t="s">
        <v>156</v>
      </c>
      <c r="F149" s="228" t="s">
        <v>157</v>
      </c>
      <c r="G149" s="229" t="s">
        <v>158</v>
      </c>
      <c r="H149" s="230">
        <v>8.25</v>
      </c>
      <c r="I149" s="231"/>
      <c r="J149" s="232">
        <f>ROUND(I149*H149,2)</f>
        <v>0</v>
      </c>
      <c r="K149" s="228" t="s">
        <v>148</v>
      </c>
      <c r="L149" s="233"/>
      <c r="M149" s="234" t="s">
        <v>1</v>
      </c>
      <c r="N149" s="235" t="s">
        <v>41</v>
      </c>
      <c r="O149" s="88"/>
      <c r="P149" s="222">
        <f>O149*H149</f>
        <v>0</v>
      </c>
      <c r="Q149" s="222">
        <v>1</v>
      </c>
      <c r="R149" s="222">
        <f>Q149*H149</f>
        <v>8.25</v>
      </c>
      <c r="S149" s="222">
        <v>0</v>
      </c>
      <c r="T149" s="22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4" t="s">
        <v>159</v>
      </c>
      <c r="AT149" s="224" t="s">
        <v>155</v>
      </c>
      <c r="AU149" s="224" t="s">
        <v>84</v>
      </c>
      <c r="AY149" s="14" t="s">
        <v>139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4" t="s">
        <v>84</v>
      </c>
      <c r="BK149" s="225">
        <f>ROUND(I149*H149,2)</f>
        <v>0</v>
      </c>
      <c r="BL149" s="14" t="s">
        <v>144</v>
      </c>
      <c r="BM149" s="224" t="s">
        <v>160</v>
      </c>
    </row>
    <row r="150" spans="1:65" s="2" customFormat="1" ht="16.5" customHeight="1">
      <c r="A150" s="35"/>
      <c r="B150" s="36"/>
      <c r="C150" s="213" t="s">
        <v>161</v>
      </c>
      <c r="D150" s="213" t="s">
        <v>140</v>
      </c>
      <c r="E150" s="214" t="s">
        <v>162</v>
      </c>
      <c r="F150" s="215" t="s">
        <v>163</v>
      </c>
      <c r="G150" s="216" t="s">
        <v>153</v>
      </c>
      <c r="H150" s="217">
        <v>57.7</v>
      </c>
      <c r="I150" s="218"/>
      <c r="J150" s="219">
        <f>ROUND(I150*H150,2)</f>
        <v>0</v>
      </c>
      <c r="K150" s="215" t="s">
        <v>1</v>
      </c>
      <c r="L150" s="41"/>
      <c r="M150" s="220" t="s">
        <v>1</v>
      </c>
      <c r="N150" s="221" t="s">
        <v>41</v>
      </c>
      <c r="O150" s="88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4" t="s">
        <v>144</v>
      </c>
      <c r="AT150" s="224" t="s">
        <v>140</v>
      </c>
      <c r="AU150" s="224" t="s">
        <v>84</v>
      </c>
      <c r="AY150" s="14" t="s">
        <v>139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4" t="s">
        <v>84</v>
      </c>
      <c r="BK150" s="225">
        <f>ROUND(I150*H150,2)</f>
        <v>0</v>
      </c>
      <c r="BL150" s="14" t="s">
        <v>144</v>
      </c>
      <c r="BM150" s="224" t="s">
        <v>164</v>
      </c>
    </row>
    <row r="151" spans="1:65" s="2" customFormat="1" ht="16.5" customHeight="1">
      <c r="A151" s="35"/>
      <c r="B151" s="36"/>
      <c r="C151" s="213" t="s">
        <v>164</v>
      </c>
      <c r="D151" s="213" t="s">
        <v>140</v>
      </c>
      <c r="E151" s="214" t="s">
        <v>165</v>
      </c>
      <c r="F151" s="215" t="s">
        <v>166</v>
      </c>
      <c r="G151" s="216" t="s">
        <v>153</v>
      </c>
      <c r="H151" s="217">
        <v>57.7</v>
      </c>
      <c r="I151" s="218"/>
      <c r="J151" s="219">
        <f>ROUND(I151*H151,2)</f>
        <v>0</v>
      </c>
      <c r="K151" s="215" t="s">
        <v>1</v>
      </c>
      <c r="L151" s="41"/>
      <c r="M151" s="220" t="s">
        <v>1</v>
      </c>
      <c r="N151" s="221" t="s">
        <v>41</v>
      </c>
      <c r="O151" s="88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4" t="s">
        <v>144</v>
      </c>
      <c r="AT151" s="224" t="s">
        <v>140</v>
      </c>
      <c r="AU151" s="224" t="s">
        <v>84</v>
      </c>
      <c r="AY151" s="14" t="s">
        <v>139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4" t="s">
        <v>84</v>
      </c>
      <c r="BK151" s="225">
        <f>ROUND(I151*H151,2)</f>
        <v>0</v>
      </c>
      <c r="BL151" s="14" t="s">
        <v>144</v>
      </c>
      <c r="BM151" s="224" t="s">
        <v>159</v>
      </c>
    </row>
    <row r="152" spans="1:63" s="12" customFormat="1" ht="25.9" customHeight="1">
      <c r="A152" s="12"/>
      <c r="B152" s="199"/>
      <c r="C152" s="200"/>
      <c r="D152" s="201" t="s">
        <v>75</v>
      </c>
      <c r="E152" s="202" t="s">
        <v>167</v>
      </c>
      <c r="F152" s="202" t="s">
        <v>168</v>
      </c>
      <c r="G152" s="200"/>
      <c r="H152" s="200"/>
      <c r="I152" s="203"/>
      <c r="J152" s="204">
        <f>BK152</f>
        <v>0</v>
      </c>
      <c r="K152" s="200"/>
      <c r="L152" s="205"/>
      <c r="M152" s="206"/>
      <c r="N152" s="207"/>
      <c r="O152" s="207"/>
      <c r="P152" s="208">
        <f>SUM(P153:P154)</f>
        <v>0</v>
      </c>
      <c r="Q152" s="207"/>
      <c r="R152" s="208">
        <f>SUM(R153:R154)</f>
        <v>0</v>
      </c>
      <c r="S152" s="207"/>
      <c r="T152" s="209">
        <f>SUM(T153:T154)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0" t="s">
        <v>84</v>
      </c>
      <c r="AT152" s="211" t="s">
        <v>75</v>
      </c>
      <c r="AU152" s="211" t="s">
        <v>76</v>
      </c>
      <c r="AY152" s="210" t="s">
        <v>139</v>
      </c>
      <c r="BK152" s="212">
        <f>SUM(BK153:BK154)</f>
        <v>0</v>
      </c>
    </row>
    <row r="153" spans="1:65" s="2" customFormat="1" ht="16.5" customHeight="1">
      <c r="A153" s="35"/>
      <c r="B153" s="36"/>
      <c r="C153" s="213" t="s">
        <v>169</v>
      </c>
      <c r="D153" s="213" t="s">
        <v>140</v>
      </c>
      <c r="E153" s="214" t="s">
        <v>170</v>
      </c>
      <c r="F153" s="215" t="s">
        <v>171</v>
      </c>
      <c r="G153" s="216" t="s">
        <v>153</v>
      </c>
      <c r="H153" s="217">
        <v>178.2</v>
      </c>
      <c r="I153" s="218"/>
      <c r="J153" s="219">
        <f>ROUND(I153*H153,2)</f>
        <v>0</v>
      </c>
      <c r="K153" s="215" t="s">
        <v>1</v>
      </c>
      <c r="L153" s="41"/>
      <c r="M153" s="220" t="s">
        <v>1</v>
      </c>
      <c r="N153" s="221" t="s">
        <v>41</v>
      </c>
      <c r="O153" s="88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4" t="s">
        <v>144</v>
      </c>
      <c r="AT153" s="224" t="s">
        <v>140</v>
      </c>
      <c r="AU153" s="224" t="s">
        <v>84</v>
      </c>
      <c r="AY153" s="14" t="s">
        <v>139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4" t="s">
        <v>84</v>
      </c>
      <c r="BK153" s="225">
        <f>ROUND(I153*H153,2)</f>
        <v>0</v>
      </c>
      <c r="BL153" s="14" t="s">
        <v>144</v>
      </c>
      <c r="BM153" s="224" t="s">
        <v>172</v>
      </c>
    </row>
    <row r="154" spans="1:65" s="2" customFormat="1" ht="16.5" customHeight="1">
      <c r="A154" s="35"/>
      <c r="B154" s="36"/>
      <c r="C154" s="213" t="s">
        <v>159</v>
      </c>
      <c r="D154" s="213" t="s">
        <v>140</v>
      </c>
      <c r="E154" s="214" t="s">
        <v>173</v>
      </c>
      <c r="F154" s="215" t="s">
        <v>174</v>
      </c>
      <c r="G154" s="216" t="s">
        <v>175</v>
      </c>
      <c r="H154" s="217">
        <v>39</v>
      </c>
      <c r="I154" s="218"/>
      <c r="J154" s="219">
        <f>ROUND(I154*H154,2)</f>
        <v>0</v>
      </c>
      <c r="K154" s="215" t="s">
        <v>1</v>
      </c>
      <c r="L154" s="41"/>
      <c r="M154" s="220" t="s">
        <v>1</v>
      </c>
      <c r="N154" s="221" t="s">
        <v>41</v>
      </c>
      <c r="O154" s="88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4" t="s">
        <v>144</v>
      </c>
      <c r="AT154" s="224" t="s">
        <v>140</v>
      </c>
      <c r="AU154" s="224" t="s">
        <v>84</v>
      </c>
      <c r="AY154" s="14" t="s">
        <v>139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4" t="s">
        <v>84</v>
      </c>
      <c r="BK154" s="225">
        <f>ROUND(I154*H154,2)</f>
        <v>0</v>
      </c>
      <c r="BL154" s="14" t="s">
        <v>144</v>
      </c>
      <c r="BM154" s="224" t="s">
        <v>176</v>
      </c>
    </row>
    <row r="155" spans="1:63" s="12" customFormat="1" ht="25.9" customHeight="1">
      <c r="A155" s="12"/>
      <c r="B155" s="199"/>
      <c r="C155" s="200"/>
      <c r="D155" s="201" t="s">
        <v>75</v>
      </c>
      <c r="E155" s="202" t="s">
        <v>177</v>
      </c>
      <c r="F155" s="202" t="s">
        <v>178</v>
      </c>
      <c r="G155" s="200"/>
      <c r="H155" s="200"/>
      <c r="I155" s="203"/>
      <c r="J155" s="204">
        <f>BK155</f>
        <v>0</v>
      </c>
      <c r="K155" s="200"/>
      <c r="L155" s="205"/>
      <c r="M155" s="206"/>
      <c r="N155" s="207"/>
      <c r="O155" s="207"/>
      <c r="P155" s="208">
        <f>P156</f>
        <v>0</v>
      </c>
      <c r="Q155" s="207"/>
      <c r="R155" s="208">
        <f>R156</f>
        <v>0</v>
      </c>
      <c r="S155" s="207"/>
      <c r="T155" s="209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0" t="s">
        <v>84</v>
      </c>
      <c r="AT155" s="211" t="s">
        <v>75</v>
      </c>
      <c r="AU155" s="211" t="s">
        <v>76</v>
      </c>
      <c r="AY155" s="210" t="s">
        <v>139</v>
      </c>
      <c r="BK155" s="212">
        <f>BK156</f>
        <v>0</v>
      </c>
    </row>
    <row r="156" spans="1:65" s="2" customFormat="1" ht="16.5" customHeight="1">
      <c r="A156" s="35"/>
      <c r="B156" s="36"/>
      <c r="C156" s="213" t="s">
        <v>179</v>
      </c>
      <c r="D156" s="213" t="s">
        <v>140</v>
      </c>
      <c r="E156" s="214" t="s">
        <v>180</v>
      </c>
      <c r="F156" s="215" t="s">
        <v>181</v>
      </c>
      <c r="G156" s="216" t="s">
        <v>182</v>
      </c>
      <c r="H156" s="217">
        <v>132.6</v>
      </c>
      <c r="I156" s="218"/>
      <c r="J156" s="219">
        <f>ROUND(I156*H156,2)</f>
        <v>0</v>
      </c>
      <c r="K156" s="215" t="s">
        <v>1</v>
      </c>
      <c r="L156" s="41"/>
      <c r="M156" s="220" t="s">
        <v>1</v>
      </c>
      <c r="N156" s="221" t="s">
        <v>41</v>
      </c>
      <c r="O156" s="88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4" t="s">
        <v>144</v>
      </c>
      <c r="AT156" s="224" t="s">
        <v>140</v>
      </c>
      <c r="AU156" s="224" t="s">
        <v>84</v>
      </c>
      <c r="AY156" s="14" t="s">
        <v>139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4" t="s">
        <v>84</v>
      </c>
      <c r="BK156" s="225">
        <f>ROUND(I156*H156,2)</f>
        <v>0</v>
      </c>
      <c r="BL156" s="14" t="s">
        <v>144</v>
      </c>
      <c r="BM156" s="224" t="s">
        <v>183</v>
      </c>
    </row>
    <row r="157" spans="1:63" s="12" customFormat="1" ht="25.9" customHeight="1">
      <c r="A157" s="12"/>
      <c r="B157" s="199"/>
      <c r="C157" s="200"/>
      <c r="D157" s="201" t="s">
        <v>75</v>
      </c>
      <c r="E157" s="202" t="s">
        <v>184</v>
      </c>
      <c r="F157" s="202" t="s">
        <v>185</v>
      </c>
      <c r="G157" s="200"/>
      <c r="H157" s="200"/>
      <c r="I157" s="203"/>
      <c r="J157" s="204">
        <f>BK157</f>
        <v>0</v>
      </c>
      <c r="K157" s="200"/>
      <c r="L157" s="205"/>
      <c r="M157" s="206"/>
      <c r="N157" s="207"/>
      <c r="O157" s="207"/>
      <c r="P157" s="208">
        <f>P158</f>
        <v>0</v>
      </c>
      <c r="Q157" s="207"/>
      <c r="R157" s="208">
        <f>R158</f>
        <v>0</v>
      </c>
      <c r="S157" s="207"/>
      <c r="T157" s="209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0" t="s">
        <v>84</v>
      </c>
      <c r="AT157" s="211" t="s">
        <v>75</v>
      </c>
      <c r="AU157" s="211" t="s">
        <v>76</v>
      </c>
      <c r="AY157" s="210" t="s">
        <v>139</v>
      </c>
      <c r="BK157" s="212">
        <f>BK158</f>
        <v>0</v>
      </c>
    </row>
    <row r="158" spans="1:65" s="2" customFormat="1" ht="16.5" customHeight="1">
      <c r="A158" s="35"/>
      <c r="B158" s="36"/>
      <c r="C158" s="213" t="s">
        <v>172</v>
      </c>
      <c r="D158" s="213" t="s">
        <v>140</v>
      </c>
      <c r="E158" s="214" t="s">
        <v>186</v>
      </c>
      <c r="F158" s="215" t="s">
        <v>187</v>
      </c>
      <c r="G158" s="216" t="s">
        <v>182</v>
      </c>
      <c r="H158" s="217">
        <v>132.6</v>
      </c>
      <c r="I158" s="218"/>
      <c r="J158" s="219">
        <f>ROUND(I158*H158,2)</f>
        <v>0</v>
      </c>
      <c r="K158" s="215" t="s">
        <v>148</v>
      </c>
      <c r="L158" s="41"/>
      <c r="M158" s="220" t="s">
        <v>1</v>
      </c>
      <c r="N158" s="221" t="s">
        <v>41</v>
      </c>
      <c r="O158" s="88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4" t="s">
        <v>144</v>
      </c>
      <c r="AT158" s="224" t="s">
        <v>140</v>
      </c>
      <c r="AU158" s="224" t="s">
        <v>84</v>
      </c>
      <c r="AY158" s="14" t="s">
        <v>139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4" t="s">
        <v>84</v>
      </c>
      <c r="BK158" s="225">
        <f>ROUND(I158*H158,2)</f>
        <v>0</v>
      </c>
      <c r="BL158" s="14" t="s">
        <v>144</v>
      </c>
      <c r="BM158" s="224" t="s">
        <v>188</v>
      </c>
    </row>
    <row r="159" spans="1:63" s="12" customFormat="1" ht="25.9" customHeight="1">
      <c r="A159" s="12"/>
      <c r="B159" s="199"/>
      <c r="C159" s="200"/>
      <c r="D159" s="201" t="s">
        <v>75</v>
      </c>
      <c r="E159" s="202" t="s">
        <v>189</v>
      </c>
      <c r="F159" s="202" t="s">
        <v>190</v>
      </c>
      <c r="G159" s="200"/>
      <c r="H159" s="200"/>
      <c r="I159" s="203"/>
      <c r="J159" s="204">
        <f>BK159</f>
        <v>0</v>
      </c>
      <c r="K159" s="200"/>
      <c r="L159" s="205"/>
      <c r="M159" s="206"/>
      <c r="N159" s="207"/>
      <c r="O159" s="207"/>
      <c r="P159" s="208">
        <f>P160</f>
        <v>0</v>
      </c>
      <c r="Q159" s="207"/>
      <c r="R159" s="208">
        <f>R160</f>
        <v>0</v>
      </c>
      <c r="S159" s="207"/>
      <c r="T159" s="209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0" t="s">
        <v>84</v>
      </c>
      <c r="AT159" s="211" t="s">
        <v>75</v>
      </c>
      <c r="AU159" s="211" t="s">
        <v>76</v>
      </c>
      <c r="AY159" s="210" t="s">
        <v>139</v>
      </c>
      <c r="BK159" s="212">
        <f>BK160</f>
        <v>0</v>
      </c>
    </row>
    <row r="160" spans="1:65" s="2" customFormat="1" ht="16.5" customHeight="1">
      <c r="A160" s="35"/>
      <c r="B160" s="36"/>
      <c r="C160" s="213" t="s">
        <v>167</v>
      </c>
      <c r="D160" s="213" t="s">
        <v>140</v>
      </c>
      <c r="E160" s="214" t="s">
        <v>191</v>
      </c>
      <c r="F160" s="215" t="s">
        <v>192</v>
      </c>
      <c r="G160" s="216" t="s">
        <v>153</v>
      </c>
      <c r="H160" s="217">
        <v>90</v>
      </c>
      <c r="I160" s="218"/>
      <c r="J160" s="219">
        <f>ROUND(I160*H160,2)</f>
        <v>0</v>
      </c>
      <c r="K160" s="215" t="s">
        <v>1</v>
      </c>
      <c r="L160" s="41"/>
      <c r="M160" s="220" t="s">
        <v>1</v>
      </c>
      <c r="N160" s="221" t="s">
        <v>41</v>
      </c>
      <c r="O160" s="88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4" t="s">
        <v>144</v>
      </c>
      <c r="AT160" s="224" t="s">
        <v>140</v>
      </c>
      <c r="AU160" s="224" t="s">
        <v>84</v>
      </c>
      <c r="AY160" s="14" t="s">
        <v>139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4" t="s">
        <v>84</v>
      </c>
      <c r="BK160" s="225">
        <f>ROUND(I160*H160,2)</f>
        <v>0</v>
      </c>
      <c r="BL160" s="14" t="s">
        <v>144</v>
      </c>
      <c r="BM160" s="224" t="s">
        <v>193</v>
      </c>
    </row>
    <row r="161" spans="1:63" s="12" customFormat="1" ht="25.9" customHeight="1">
      <c r="A161" s="12"/>
      <c r="B161" s="199"/>
      <c r="C161" s="200"/>
      <c r="D161" s="201" t="s">
        <v>75</v>
      </c>
      <c r="E161" s="202" t="s">
        <v>7</v>
      </c>
      <c r="F161" s="202" t="s">
        <v>194</v>
      </c>
      <c r="G161" s="200"/>
      <c r="H161" s="200"/>
      <c r="I161" s="203"/>
      <c r="J161" s="204">
        <f>BK161</f>
        <v>0</v>
      </c>
      <c r="K161" s="200"/>
      <c r="L161" s="205"/>
      <c r="M161" s="206"/>
      <c r="N161" s="207"/>
      <c r="O161" s="207"/>
      <c r="P161" s="208">
        <f>SUM(P162:P167)</f>
        <v>0</v>
      </c>
      <c r="Q161" s="207"/>
      <c r="R161" s="208">
        <f>SUM(R162:R167)</f>
        <v>0.024479999999999995</v>
      </c>
      <c r="S161" s="207"/>
      <c r="T161" s="209">
        <f>SUM(T162:T167)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0" t="s">
        <v>84</v>
      </c>
      <c r="AT161" s="211" t="s">
        <v>75</v>
      </c>
      <c r="AU161" s="211" t="s">
        <v>76</v>
      </c>
      <c r="AY161" s="210" t="s">
        <v>139</v>
      </c>
      <c r="BK161" s="212">
        <f>SUM(BK162:BK167)</f>
        <v>0</v>
      </c>
    </row>
    <row r="162" spans="1:65" s="2" customFormat="1" ht="16.5" customHeight="1">
      <c r="A162" s="35"/>
      <c r="B162" s="36"/>
      <c r="C162" s="213" t="s">
        <v>176</v>
      </c>
      <c r="D162" s="213" t="s">
        <v>140</v>
      </c>
      <c r="E162" s="214" t="s">
        <v>195</v>
      </c>
      <c r="F162" s="215" t="s">
        <v>196</v>
      </c>
      <c r="G162" s="216" t="s">
        <v>153</v>
      </c>
      <c r="H162" s="217">
        <v>68</v>
      </c>
      <c r="I162" s="218"/>
      <c r="J162" s="219">
        <f>ROUND(I162*H162,2)</f>
        <v>0</v>
      </c>
      <c r="K162" s="215" t="s">
        <v>1</v>
      </c>
      <c r="L162" s="41"/>
      <c r="M162" s="220" t="s">
        <v>1</v>
      </c>
      <c r="N162" s="221" t="s">
        <v>41</v>
      </c>
      <c r="O162" s="88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4" t="s">
        <v>144</v>
      </c>
      <c r="AT162" s="224" t="s">
        <v>140</v>
      </c>
      <c r="AU162" s="224" t="s">
        <v>84</v>
      </c>
      <c r="AY162" s="14" t="s">
        <v>139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4" t="s">
        <v>84</v>
      </c>
      <c r="BK162" s="225">
        <f>ROUND(I162*H162,2)</f>
        <v>0</v>
      </c>
      <c r="BL162" s="14" t="s">
        <v>144</v>
      </c>
      <c r="BM162" s="224" t="s">
        <v>197</v>
      </c>
    </row>
    <row r="163" spans="1:65" s="2" customFormat="1" ht="21.75" customHeight="1">
      <c r="A163" s="35"/>
      <c r="B163" s="36"/>
      <c r="C163" s="213" t="s">
        <v>177</v>
      </c>
      <c r="D163" s="213" t="s">
        <v>140</v>
      </c>
      <c r="E163" s="214" t="s">
        <v>198</v>
      </c>
      <c r="F163" s="215" t="s">
        <v>199</v>
      </c>
      <c r="G163" s="216" t="s">
        <v>153</v>
      </c>
      <c r="H163" s="217">
        <v>81.6</v>
      </c>
      <c r="I163" s="218"/>
      <c r="J163" s="219">
        <f>ROUND(I163*H163,2)</f>
        <v>0</v>
      </c>
      <c r="K163" s="215" t="s">
        <v>1</v>
      </c>
      <c r="L163" s="41"/>
      <c r="M163" s="220" t="s">
        <v>1</v>
      </c>
      <c r="N163" s="221" t="s">
        <v>41</v>
      </c>
      <c r="O163" s="88"/>
      <c r="P163" s="222">
        <f>O163*H163</f>
        <v>0</v>
      </c>
      <c r="Q163" s="222">
        <v>0.0003</v>
      </c>
      <c r="R163" s="222">
        <f>Q163*H163</f>
        <v>0.024479999999999995</v>
      </c>
      <c r="S163" s="222">
        <v>0</v>
      </c>
      <c r="T163" s="22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4" t="s">
        <v>144</v>
      </c>
      <c r="AT163" s="224" t="s">
        <v>140</v>
      </c>
      <c r="AU163" s="224" t="s">
        <v>84</v>
      </c>
      <c r="AY163" s="14" t="s">
        <v>139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4" t="s">
        <v>84</v>
      </c>
      <c r="BK163" s="225">
        <f>ROUND(I163*H163,2)</f>
        <v>0</v>
      </c>
      <c r="BL163" s="14" t="s">
        <v>144</v>
      </c>
      <c r="BM163" s="224" t="s">
        <v>200</v>
      </c>
    </row>
    <row r="164" spans="1:65" s="2" customFormat="1" ht="16.5" customHeight="1">
      <c r="A164" s="35"/>
      <c r="B164" s="36"/>
      <c r="C164" s="213" t="s">
        <v>183</v>
      </c>
      <c r="D164" s="213" t="s">
        <v>140</v>
      </c>
      <c r="E164" s="214" t="s">
        <v>201</v>
      </c>
      <c r="F164" s="215" t="s">
        <v>202</v>
      </c>
      <c r="G164" s="216" t="s">
        <v>182</v>
      </c>
      <c r="H164" s="217">
        <v>2.55</v>
      </c>
      <c r="I164" s="218"/>
      <c r="J164" s="219">
        <f>ROUND(I164*H164,2)</f>
        <v>0</v>
      </c>
      <c r="K164" s="215" t="s">
        <v>148</v>
      </c>
      <c r="L164" s="41"/>
      <c r="M164" s="220" t="s">
        <v>1</v>
      </c>
      <c r="N164" s="221" t="s">
        <v>41</v>
      </c>
      <c r="O164" s="88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4" t="s">
        <v>144</v>
      </c>
      <c r="AT164" s="224" t="s">
        <v>140</v>
      </c>
      <c r="AU164" s="224" t="s">
        <v>84</v>
      </c>
      <c r="AY164" s="14" t="s">
        <v>139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4" t="s">
        <v>84</v>
      </c>
      <c r="BK164" s="225">
        <f>ROUND(I164*H164,2)</f>
        <v>0</v>
      </c>
      <c r="BL164" s="14" t="s">
        <v>144</v>
      </c>
      <c r="BM164" s="224" t="s">
        <v>203</v>
      </c>
    </row>
    <row r="165" spans="1:65" s="2" customFormat="1" ht="21.75" customHeight="1">
      <c r="A165" s="35"/>
      <c r="B165" s="36"/>
      <c r="C165" s="213" t="s">
        <v>8</v>
      </c>
      <c r="D165" s="213" t="s">
        <v>140</v>
      </c>
      <c r="E165" s="214" t="s">
        <v>204</v>
      </c>
      <c r="F165" s="215" t="s">
        <v>205</v>
      </c>
      <c r="G165" s="216" t="s">
        <v>182</v>
      </c>
      <c r="H165" s="217">
        <v>8.5</v>
      </c>
      <c r="I165" s="218"/>
      <c r="J165" s="219">
        <f>ROUND(I165*H165,2)</f>
        <v>0</v>
      </c>
      <c r="K165" s="215" t="s">
        <v>148</v>
      </c>
      <c r="L165" s="41"/>
      <c r="M165" s="220" t="s">
        <v>1</v>
      </c>
      <c r="N165" s="221" t="s">
        <v>41</v>
      </c>
      <c r="O165" s="88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4" t="s">
        <v>144</v>
      </c>
      <c r="AT165" s="224" t="s">
        <v>140</v>
      </c>
      <c r="AU165" s="224" t="s">
        <v>84</v>
      </c>
      <c r="AY165" s="14" t="s">
        <v>139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4" t="s">
        <v>84</v>
      </c>
      <c r="BK165" s="225">
        <f>ROUND(I165*H165,2)</f>
        <v>0</v>
      </c>
      <c r="BL165" s="14" t="s">
        <v>144</v>
      </c>
      <c r="BM165" s="224" t="s">
        <v>206</v>
      </c>
    </row>
    <row r="166" spans="1:65" s="2" customFormat="1" ht="21.75" customHeight="1">
      <c r="A166" s="35"/>
      <c r="B166" s="36"/>
      <c r="C166" s="213" t="s">
        <v>188</v>
      </c>
      <c r="D166" s="213" t="s">
        <v>140</v>
      </c>
      <c r="E166" s="214" t="s">
        <v>207</v>
      </c>
      <c r="F166" s="215" t="s">
        <v>208</v>
      </c>
      <c r="G166" s="216" t="s">
        <v>175</v>
      </c>
      <c r="H166" s="217">
        <v>34</v>
      </c>
      <c r="I166" s="218"/>
      <c r="J166" s="219">
        <f>ROUND(I166*H166,2)</f>
        <v>0</v>
      </c>
      <c r="K166" s="215" t="s">
        <v>1</v>
      </c>
      <c r="L166" s="41"/>
      <c r="M166" s="220" t="s">
        <v>1</v>
      </c>
      <c r="N166" s="221" t="s">
        <v>41</v>
      </c>
      <c r="O166" s="88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4" t="s">
        <v>144</v>
      </c>
      <c r="AT166" s="224" t="s">
        <v>140</v>
      </c>
      <c r="AU166" s="224" t="s">
        <v>84</v>
      </c>
      <c r="AY166" s="14" t="s">
        <v>139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4" t="s">
        <v>84</v>
      </c>
      <c r="BK166" s="225">
        <f>ROUND(I166*H166,2)</f>
        <v>0</v>
      </c>
      <c r="BL166" s="14" t="s">
        <v>144</v>
      </c>
      <c r="BM166" s="224" t="s">
        <v>209</v>
      </c>
    </row>
    <row r="167" spans="1:65" s="2" customFormat="1" ht="16.5" customHeight="1">
      <c r="A167" s="35"/>
      <c r="B167" s="36"/>
      <c r="C167" s="213" t="s">
        <v>184</v>
      </c>
      <c r="D167" s="213" t="s">
        <v>140</v>
      </c>
      <c r="E167" s="214" t="s">
        <v>210</v>
      </c>
      <c r="F167" s="215" t="s">
        <v>211</v>
      </c>
      <c r="G167" s="216" t="s">
        <v>175</v>
      </c>
      <c r="H167" s="217">
        <v>37.4</v>
      </c>
      <c r="I167" s="218"/>
      <c r="J167" s="219">
        <f>ROUND(I167*H167,2)</f>
        <v>0</v>
      </c>
      <c r="K167" s="215" t="s">
        <v>1</v>
      </c>
      <c r="L167" s="41"/>
      <c r="M167" s="220" t="s">
        <v>1</v>
      </c>
      <c r="N167" s="221" t="s">
        <v>41</v>
      </c>
      <c r="O167" s="88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4" t="s">
        <v>144</v>
      </c>
      <c r="AT167" s="224" t="s">
        <v>140</v>
      </c>
      <c r="AU167" s="224" t="s">
        <v>84</v>
      </c>
      <c r="AY167" s="14" t="s">
        <v>139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4" t="s">
        <v>84</v>
      </c>
      <c r="BK167" s="225">
        <f>ROUND(I167*H167,2)</f>
        <v>0</v>
      </c>
      <c r="BL167" s="14" t="s">
        <v>144</v>
      </c>
      <c r="BM167" s="224" t="s">
        <v>212</v>
      </c>
    </row>
    <row r="168" spans="1:63" s="12" customFormat="1" ht="25.9" customHeight="1">
      <c r="A168" s="12"/>
      <c r="B168" s="199"/>
      <c r="C168" s="200"/>
      <c r="D168" s="201" t="s">
        <v>75</v>
      </c>
      <c r="E168" s="202" t="s">
        <v>213</v>
      </c>
      <c r="F168" s="202" t="s">
        <v>214</v>
      </c>
      <c r="G168" s="200"/>
      <c r="H168" s="200"/>
      <c r="I168" s="203"/>
      <c r="J168" s="204">
        <f>BK168</f>
        <v>0</v>
      </c>
      <c r="K168" s="200"/>
      <c r="L168" s="205"/>
      <c r="M168" s="206"/>
      <c r="N168" s="207"/>
      <c r="O168" s="207"/>
      <c r="P168" s="208">
        <f>SUM(P169:P171)</f>
        <v>0</v>
      </c>
      <c r="Q168" s="207"/>
      <c r="R168" s="208">
        <f>SUM(R169:R171)</f>
        <v>0</v>
      </c>
      <c r="S168" s="207"/>
      <c r="T168" s="209">
        <f>SUM(T169:T171)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0" t="s">
        <v>84</v>
      </c>
      <c r="AT168" s="211" t="s">
        <v>75</v>
      </c>
      <c r="AU168" s="211" t="s">
        <v>76</v>
      </c>
      <c r="AY168" s="210" t="s">
        <v>139</v>
      </c>
      <c r="BK168" s="212">
        <f>SUM(BK169:BK171)</f>
        <v>0</v>
      </c>
    </row>
    <row r="169" spans="1:65" s="2" customFormat="1" ht="24.15" customHeight="1">
      <c r="A169" s="35"/>
      <c r="B169" s="36"/>
      <c r="C169" s="213" t="s">
        <v>189</v>
      </c>
      <c r="D169" s="213" t="s">
        <v>140</v>
      </c>
      <c r="E169" s="214" t="s">
        <v>215</v>
      </c>
      <c r="F169" s="215" t="s">
        <v>216</v>
      </c>
      <c r="G169" s="216" t="s">
        <v>217</v>
      </c>
      <c r="H169" s="217">
        <v>2</v>
      </c>
      <c r="I169" s="218"/>
      <c r="J169" s="219">
        <f>ROUND(I169*H169,2)</f>
        <v>0</v>
      </c>
      <c r="K169" s="215" t="s">
        <v>1</v>
      </c>
      <c r="L169" s="41"/>
      <c r="M169" s="220" t="s">
        <v>1</v>
      </c>
      <c r="N169" s="221" t="s">
        <v>41</v>
      </c>
      <c r="O169" s="88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4" t="s">
        <v>144</v>
      </c>
      <c r="AT169" s="224" t="s">
        <v>140</v>
      </c>
      <c r="AU169" s="224" t="s">
        <v>84</v>
      </c>
      <c r="AY169" s="14" t="s">
        <v>139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4" t="s">
        <v>84</v>
      </c>
      <c r="BK169" s="225">
        <f>ROUND(I169*H169,2)</f>
        <v>0</v>
      </c>
      <c r="BL169" s="14" t="s">
        <v>144</v>
      </c>
      <c r="BM169" s="224" t="s">
        <v>218</v>
      </c>
    </row>
    <row r="170" spans="1:65" s="2" customFormat="1" ht="24.15" customHeight="1">
      <c r="A170" s="35"/>
      <c r="B170" s="36"/>
      <c r="C170" s="213" t="s">
        <v>219</v>
      </c>
      <c r="D170" s="213" t="s">
        <v>140</v>
      </c>
      <c r="E170" s="214" t="s">
        <v>220</v>
      </c>
      <c r="F170" s="215" t="s">
        <v>221</v>
      </c>
      <c r="G170" s="216" t="s">
        <v>217</v>
      </c>
      <c r="H170" s="217">
        <v>1</v>
      </c>
      <c r="I170" s="218"/>
      <c r="J170" s="219">
        <f>ROUND(I170*H170,2)</f>
        <v>0</v>
      </c>
      <c r="K170" s="215" t="s">
        <v>1</v>
      </c>
      <c r="L170" s="41"/>
      <c r="M170" s="220" t="s">
        <v>1</v>
      </c>
      <c r="N170" s="221" t="s">
        <v>41</v>
      </c>
      <c r="O170" s="88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4" t="s">
        <v>144</v>
      </c>
      <c r="AT170" s="224" t="s">
        <v>140</v>
      </c>
      <c r="AU170" s="224" t="s">
        <v>84</v>
      </c>
      <c r="AY170" s="14" t="s">
        <v>139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4" t="s">
        <v>84</v>
      </c>
      <c r="BK170" s="225">
        <f>ROUND(I170*H170,2)</f>
        <v>0</v>
      </c>
      <c r="BL170" s="14" t="s">
        <v>144</v>
      </c>
      <c r="BM170" s="224" t="s">
        <v>222</v>
      </c>
    </row>
    <row r="171" spans="1:65" s="2" customFormat="1" ht="24.15" customHeight="1">
      <c r="A171" s="35"/>
      <c r="B171" s="36"/>
      <c r="C171" s="213" t="s">
        <v>197</v>
      </c>
      <c r="D171" s="213" t="s">
        <v>140</v>
      </c>
      <c r="E171" s="214" t="s">
        <v>223</v>
      </c>
      <c r="F171" s="215" t="s">
        <v>224</v>
      </c>
      <c r="G171" s="216" t="s">
        <v>217</v>
      </c>
      <c r="H171" s="217">
        <v>1</v>
      </c>
      <c r="I171" s="218"/>
      <c r="J171" s="219">
        <f>ROUND(I171*H171,2)</f>
        <v>0</v>
      </c>
      <c r="K171" s="215" t="s">
        <v>1</v>
      </c>
      <c r="L171" s="41"/>
      <c r="M171" s="220" t="s">
        <v>1</v>
      </c>
      <c r="N171" s="221" t="s">
        <v>41</v>
      </c>
      <c r="O171" s="88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4" t="s">
        <v>144</v>
      </c>
      <c r="AT171" s="224" t="s">
        <v>140</v>
      </c>
      <c r="AU171" s="224" t="s">
        <v>84</v>
      </c>
      <c r="AY171" s="14" t="s">
        <v>139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4" t="s">
        <v>84</v>
      </c>
      <c r="BK171" s="225">
        <f>ROUND(I171*H171,2)</f>
        <v>0</v>
      </c>
      <c r="BL171" s="14" t="s">
        <v>144</v>
      </c>
      <c r="BM171" s="224" t="s">
        <v>225</v>
      </c>
    </row>
    <row r="172" spans="1:63" s="12" customFormat="1" ht="25.9" customHeight="1">
      <c r="A172" s="12"/>
      <c r="B172" s="199"/>
      <c r="C172" s="200"/>
      <c r="D172" s="201" t="s">
        <v>75</v>
      </c>
      <c r="E172" s="202" t="s">
        <v>218</v>
      </c>
      <c r="F172" s="202" t="s">
        <v>226</v>
      </c>
      <c r="G172" s="200"/>
      <c r="H172" s="200"/>
      <c r="I172" s="203"/>
      <c r="J172" s="204">
        <f>BK172</f>
        <v>0</v>
      </c>
      <c r="K172" s="200"/>
      <c r="L172" s="205"/>
      <c r="M172" s="206"/>
      <c r="N172" s="207"/>
      <c r="O172" s="207"/>
      <c r="P172" s="208">
        <f>SUM(P173:P174)</f>
        <v>0</v>
      </c>
      <c r="Q172" s="207"/>
      <c r="R172" s="208">
        <f>SUM(R173:R174)</f>
        <v>0</v>
      </c>
      <c r="S172" s="207"/>
      <c r="T172" s="209">
        <f>SUM(T173:T174)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0" t="s">
        <v>84</v>
      </c>
      <c r="AT172" s="211" t="s">
        <v>75</v>
      </c>
      <c r="AU172" s="211" t="s">
        <v>76</v>
      </c>
      <c r="AY172" s="210" t="s">
        <v>139</v>
      </c>
      <c r="BK172" s="212">
        <f>SUM(BK173:BK174)</f>
        <v>0</v>
      </c>
    </row>
    <row r="173" spans="1:65" s="2" customFormat="1" ht="16.5" customHeight="1">
      <c r="A173" s="35"/>
      <c r="B173" s="36"/>
      <c r="C173" s="213" t="s">
        <v>7</v>
      </c>
      <c r="D173" s="213" t="s">
        <v>140</v>
      </c>
      <c r="E173" s="214" t="s">
        <v>227</v>
      </c>
      <c r="F173" s="215" t="s">
        <v>228</v>
      </c>
      <c r="G173" s="216" t="s">
        <v>217</v>
      </c>
      <c r="H173" s="217">
        <v>4</v>
      </c>
      <c r="I173" s="218"/>
      <c r="J173" s="219">
        <f>ROUND(I173*H173,2)</f>
        <v>0</v>
      </c>
      <c r="K173" s="215" t="s">
        <v>1</v>
      </c>
      <c r="L173" s="41"/>
      <c r="M173" s="220" t="s">
        <v>1</v>
      </c>
      <c r="N173" s="221" t="s">
        <v>41</v>
      </c>
      <c r="O173" s="88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4" t="s">
        <v>144</v>
      </c>
      <c r="AT173" s="224" t="s">
        <v>140</v>
      </c>
      <c r="AU173" s="224" t="s">
        <v>84</v>
      </c>
      <c r="AY173" s="14" t="s">
        <v>139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4" t="s">
        <v>84</v>
      </c>
      <c r="BK173" s="225">
        <f>ROUND(I173*H173,2)</f>
        <v>0</v>
      </c>
      <c r="BL173" s="14" t="s">
        <v>144</v>
      </c>
      <c r="BM173" s="224" t="s">
        <v>229</v>
      </c>
    </row>
    <row r="174" spans="1:65" s="2" customFormat="1" ht="21.75" customHeight="1">
      <c r="A174" s="35"/>
      <c r="B174" s="36"/>
      <c r="C174" s="213" t="s">
        <v>200</v>
      </c>
      <c r="D174" s="213" t="s">
        <v>140</v>
      </c>
      <c r="E174" s="214" t="s">
        <v>230</v>
      </c>
      <c r="F174" s="215" t="s">
        <v>231</v>
      </c>
      <c r="G174" s="216" t="s">
        <v>217</v>
      </c>
      <c r="H174" s="217">
        <v>4</v>
      </c>
      <c r="I174" s="218"/>
      <c r="J174" s="219">
        <f>ROUND(I174*H174,2)</f>
        <v>0</v>
      </c>
      <c r="K174" s="215" t="s">
        <v>1</v>
      </c>
      <c r="L174" s="41"/>
      <c r="M174" s="220" t="s">
        <v>1</v>
      </c>
      <c r="N174" s="221" t="s">
        <v>41</v>
      </c>
      <c r="O174" s="88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4" t="s">
        <v>144</v>
      </c>
      <c r="AT174" s="224" t="s">
        <v>140</v>
      </c>
      <c r="AU174" s="224" t="s">
        <v>84</v>
      </c>
      <c r="AY174" s="14" t="s">
        <v>139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4" t="s">
        <v>84</v>
      </c>
      <c r="BK174" s="225">
        <f>ROUND(I174*H174,2)</f>
        <v>0</v>
      </c>
      <c r="BL174" s="14" t="s">
        <v>144</v>
      </c>
      <c r="BM174" s="224" t="s">
        <v>232</v>
      </c>
    </row>
    <row r="175" spans="1:63" s="12" customFormat="1" ht="25.9" customHeight="1">
      <c r="A175" s="12"/>
      <c r="B175" s="199"/>
      <c r="C175" s="200"/>
      <c r="D175" s="201" t="s">
        <v>75</v>
      </c>
      <c r="E175" s="202" t="s">
        <v>222</v>
      </c>
      <c r="F175" s="202" t="s">
        <v>233</v>
      </c>
      <c r="G175" s="200"/>
      <c r="H175" s="200"/>
      <c r="I175" s="203"/>
      <c r="J175" s="204">
        <f>BK175</f>
        <v>0</v>
      </c>
      <c r="K175" s="200"/>
      <c r="L175" s="205"/>
      <c r="M175" s="206"/>
      <c r="N175" s="207"/>
      <c r="O175" s="207"/>
      <c r="P175" s="208">
        <f>P176</f>
        <v>0</v>
      </c>
      <c r="Q175" s="207"/>
      <c r="R175" s="208">
        <f>R176</f>
        <v>0</v>
      </c>
      <c r="S175" s="207"/>
      <c r="T175" s="209">
        <f>T176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0" t="s">
        <v>84</v>
      </c>
      <c r="AT175" s="211" t="s">
        <v>75</v>
      </c>
      <c r="AU175" s="211" t="s">
        <v>76</v>
      </c>
      <c r="AY175" s="210" t="s">
        <v>139</v>
      </c>
      <c r="BK175" s="212">
        <f>BK176</f>
        <v>0</v>
      </c>
    </row>
    <row r="176" spans="1:65" s="2" customFormat="1" ht="16.5" customHeight="1">
      <c r="A176" s="35"/>
      <c r="B176" s="36"/>
      <c r="C176" s="213" t="s">
        <v>234</v>
      </c>
      <c r="D176" s="213" t="s">
        <v>140</v>
      </c>
      <c r="E176" s="214" t="s">
        <v>235</v>
      </c>
      <c r="F176" s="215" t="s">
        <v>236</v>
      </c>
      <c r="G176" s="216" t="s">
        <v>153</v>
      </c>
      <c r="H176" s="217">
        <v>1.392</v>
      </c>
      <c r="I176" s="218"/>
      <c r="J176" s="219">
        <f>ROUND(I176*H176,2)</f>
        <v>0</v>
      </c>
      <c r="K176" s="215" t="s">
        <v>148</v>
      </c>
      <c r="L176" s="41"/>
      <c r="M176" s="220" t="s">
        <v>1</v>
      </c>
      <c r="N176" s="221" t="s">
        <v>41</v>
      </c>
      <c r="O176" s="88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4" t="s">
        <v>144</v>
      </c>
      <c r="AT176" s="224" t="s">
        <v>140</v>
      </c>
      <c r="AU176" s="224" t="s">
        <v>84</v>
      </c>
      <c r="AY176" s="14" t="s">
        <v>139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4" t="s">
        <v>84</v>
      </c>
      <c r="BK176" s="225">
        <f>ROUND(I176*H176,2)</f>
        <v>0</v>
      </c>
      <c r="BL176" s="14" t="s">
        <v>144</v>
      </c>
      <c r="BM176" s="224" t="s">
        <v>237</v>
      </c>
    </row>
    <row r="177" spans="1:63" s="12" customFormat="1" ht="25.9" customHeight="1">
      <c r="A177" s="12"/>
      <c r="B177" s="199"/>
      <c r="C177" s="200"/>
      <c r="D177" s="201" t="s">
        <v>75</v>
      </c>
      <c r="E177" s="202" t="s">
        <v>238</v>
      </c>
      <c r="F177" s="202" t="s">
        <v>239</v>
      </c>
      <c r="G177" s="200"/>
      <c r="H177" s="200"/>
      <c r="I177" s="203"/>
      <c r="J177" s="204">
        <f>BK177</f>
        <v>0</v>
      </c>
      <c r="K177" s="200"/>
      <c r="L177" s="205"/>
      <c r="M177" s="206"/>
      <c r="N177" s="207"/>
      <c r="O177" s="207"/>
      <c r="P177" s="208">
        <f>P178</f>
        <v>0</v>
      </c>
      <c r="Q177" s="207"/>
      <c r="R177" s="208">
        <f>R178</f>
        <v>0</v>
      </c>
      <c r="S177" s="207"/>
      <c r="T177" s="209">
        <f>T178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0" t="s">
        <v>84</v>
      </c>
      <c r="AT177" s="211" t="s">
        <v>75</v>
      </c>
      <c r="AU177" s="211" t="s">
        <v>76</v>
      </c>
      <c r="AY177" s="210" t="s">
        <v>139</v>
      </c>
      <c r="BK177" s="212">
        <f>BK178</f>
        <v>0</v>
      </c>
    </row>
    <row r="178" spans="1:65" s="2" customFormat="1" ht="24.15" customHeight="1">
      <c r="A178" s="35"/>
      <c r="B178" s="36"/>
      <c r="C178" s="213" t="s">
        <v>203</v>
      </c>
      <c r="D178" s="213" t="s">
        <v>140</v>
      </c>
      <c r="E178" s="214" t="s">
        <v>240</v>
      </c>
      <c r="F178" s="215" t="s">
        <v>241</v>
      </c>
      <c r="G178" s="216" t="s">
        <v>153</v>
      </c>
      <c r="H178" s="217">
        <v>90</v>
      </c>
      <c r="I178" s="218"/>
      <c r="J178" s="219">
        <f>ROUND(I178*H178,2)</f>
        <v>0</v>
      </c>
      <c r="K178" s="215" t="s">
        <v>148</v>
      </c>
      <c r="L178" s="41"/>
      <c r="M178" s="220" t="s">
        <v>1</v>
      </c>
      <c r="N178" s="221" t="s">
        <v>41</v>
      </c>
      <c r="O178" s="88"/>
      <c r="P178" s="222">
        <f>O178*H178</f>
        <v>0</v>
      </c>
      <c r="Q178" s="222">
        <v>0</v>
      </c>
      <c r="R178" s="222">
        <f>Q178*H178</f>
        <v>0</v>
      </c>
      <c r="S178" s="222">
        <v>0</v>
      </c>
      <c r="T178" s="22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4" t="s">
        <v>144</v>
      </c>
      <c r="AT178" s="224" t="s">
        <v>140</v>
      </c>
      <c r="AU178" s="224" t="s">
        <v>84</v>
      </c>
      <c r="AY178" s="14" t="s">
        <v>139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4" t="s">
        <v>84</v>
      </c>
      <c r="BK178" s="225">
        <f>ROUND(I178*H178,2)</f>
        <v>0</v>
      </c>
      <c r="BL178" s="14" t="s">
        <v>144</v>
      </c>
      <c r="BM178" s="224" t="s">
        <v>242</v>
      </c>
    </row>
    <row r="179" spans="1:63" s="12" customFormat="1" ht="25.9" customHeight="1">
      <c r="A179" s="12"/>
      <c r="B179" s="199"/>
      <c r="C179" s="200"/>
      <c r="D179" s="201" t="s">
        <v>75</v>
      </c>
      <c r="E179" s="202" t="s">
        <v>243</v>
      </c>
      <c r="F179" s="202" t="s">
        <v>244</v>
      </c>
      <c r="G179" s="200"/>
      <c r="H179" s="200"/>
      <c r="I179" s="203"/>
      <c r="J179" s="204">
        <f>BK179</f>
        <v>0</v>
      </c>
      <c r="K179" s="200"/>
      <c r="L179" s="205"/>
      <c r="M179" s="206"/>
      <c r="N179" s="207"/>
      <c r="O179" s="207"/>
      <c r="P179" s="208">
        <f>SUM(P180:P181)</f>
        <v>0</v>
      </c>
      <c r="Q179" s="207"/>
      <c r="R179" s="208">
        <f>SUM(R180:R181)</f>
        <v>0</v>
      </c>
      <c r="S179" s="207"/>
      <c r="T179" s="209">
        <f>SUM(T180:T181)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0" t="s">
        <v>84</v>
      </c>
      <c r="AT179" s="211" t="s">
        <v>75</v>
      </c>
      <c r="AU179" s="211" t="s">
        <v>76</v>
      </c>
      <c r="AY179" s="210" t="s">
        <v>139</v>
      </c>
      <c r="BK179" s="212">
        <f>SUM(BK180:BK181)</f>
        <v>0</v>
      </c>
    </row>
    <row r="180" spans="1:65" s="2" customFormat="1" ht="21.75" customHeight="1">
      <c r="A180" s="35"/>
      <c r="B180" s="36"/>
      <c r="C180" s="213" t="s">
        <v>245</v>
      </c>
      <c r="D180" s="213" t="s">
        <v>140</v>
      </c>
      <c r="E180" s="214" t="s">
        <v>246</v>
      </c>
      <c r="F180" s="215" t="s">
        <v>247</v>
      </c>
      <c r="G180" s="216" t="s">
        <v>153</v>
      </c>
      <c r="H180" s="217">
        <v>190</v>
      </c>
      <c r="I180" s="218"/>
      <c r="J180" s="219">
        <f>ROUND(I180*H180,2)</f>
        <v>0</v>
      </c>
      <c r="K180" s="215" t="s">
        <v>1</v>
      </c>
      <c r="L180" s="41"/>
      <c r="M180" s="220" t="s">
        <v>1</v>
      </c>
      <c r="N180" s="221" t="s">
        <v>41</v>
      </c>
      <c r="O180" s="88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4" t="s">
        <v>144</v>
      </c>
      <c r="AT180" s="224" t="s">
        <v>140</v>
      </c>
      <c r="AU180" s="224" t="s">
        <v>84</v>
      </c>
      <c r="AY180" s="14" t="s">
        <v>139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4" t="s">
        <v>84</v>
      </c>
      <c r="BK180" s="225">
        <f>ROUND(I180*H180,2)</f>
        <v>0</v>
      </c>
      <c r="BL180" s="14" t="s">
        <v>144</v>
      </c>
      <c r="BM180" s="224" t="s">
        <v>248</v>
      </c>
    </row>
    <row r="181" spans="1:65" s="2" customFormat="1" ht="16.5" customHeight="1">
      <c r="A181" s="35"/>
      <c r="B181" s="36"/>
      <c r="C181" s="213" t="s">
        <v>206</v>
      </c>
      <c r="D181" s="213" t="s">
        <v>140</v>
      </c>
      <c r="E181" s="214" t="s">
        <v>249</v>
      </c>
      <c r="F181" s="215" t="s">
        <v>250</v>
      </c>
      <c r="G181" s="216" t="s">
        <v>153</v>
      </c>
      <c r="H181" s="217">
        <v>201.4</v>
      </c>
      <c r="I181" s="218"/>
      <c r="J181" s="219">
        <f>ROUND(I181*H181,2)</f>
        <v>0</v>
      </c>
      <c r="K181" s="215" t="s">
        <v>1</v>
      </c>
      <c r="L181" s="41"/>
      <c r="M181" s="220" t="s">
        <v>1</v>
      </c>
      <c r="N181" s="221" t="s">
        <v>41</v>
      </c>
      <c r="O181" s="88"/>
      <c r="P181" s="222">
        <f>O181*H181</f>
        <v>0</v>
      </c>
      <c r="Q181" s="222">
        <v>0</v>
      </c>
      <c r="R181" s="222">
        <f>Q181*H181</f>
        <v>0</v>
      </c>
      <c r="S181" s="222">
        <v>0</v>
      </c>
      <c r="T181" s="22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4" t="s">
        <v>144</v>
      </c>
      <c r="AT181" s="224" t="s">
        <v>140</v>
      </c>
      <c r="AU181" s="224" t="s">
        <v>84</v>
      </c>
      <c r="AY181" s="14" t="s">
        <v>139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4" t="s">
        <v>84</v>
      </c>
      <c r="BK181" s="225">
        <f>ROUND(I181*H181,2)</f>
        <v>0</v>
      </c>
      <c r="BL181" s="14" t="s">
        <v>144</v>
      </c>
      <c r="BM181" s="224" t="s">
        <v>251</v>
      </c>
    </row>
    <row r="182" spans="1:63" s="12" customFormat="1" ht="25.9" customHeight="1">
      <c r="A182" s="12"/>
      <c r="B182" s="199"/>
      <c r="C182" s="200"/>
      <c r="D182" s="201" t="s">
        <v>75</v>
      </c>
      <c r="E182" s="202" t="s">
        <v>252</v>
      </c>
      <c r="F182" s="202" t="s">
        <v>253</v>
      </c>
      <c r="G182" s="200"/>
      <c r="H182" s="200"/>
      <c r="I182" s="203"/>
      <c r="J182" s="204">
        <f>BK182</f>
        <v>0</v>
      </c>
      <c r="K182" s="200"/>
      <c r="L182" s="205"/>
      <c r="M182" s="206"/>
      <c r="N182" s="207"/>
      <c r="O182" s="207"/>
      <c r="P182" s="208">
        <f>P183</f>
        <v>0</v>
      </c>
      <c r="Q182" s="207"/>
      <c r="R182" s="208">
        <f>R183</f>
        <v>0</v>
      </c>
      <c r="S182" s="207"/>
      <c r="T182" s="209">
        <f>T183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0" t="s">
        <v>84</v>
      </c>
      <c r="AT182" s="211" t="s">
        <v>75</v>
      </c>
      <c r="AU182" s="211" t="s">
        <v>76</v>
      </c>
      <c r="AY182" s="210" t="s">
        <v>139</v>
      </c>
      <c r="BK182" s="212">
        <f>BK183</f>
        <v>0</v>
      </c>
    </row>
    <row r="183" spans="1:65" s="2" customFormat="1" ht="16.5" customHeight="1">
      <c r="A183" s="35"/>
      <c r="B183" s="36"/>
      <c r="C183" s="213" t="s">
        <v>254</v>
      </c>
      <c r="D183" s="213" t="s">
        <v>140</v>
      </c>
      <c r="E183" s="214" t="s">
        <v>255</v>
      </c>
      <c r="F183" s="215" t="s">
        <v>256</v>
      </c>
      <c r="G183" s="216" t="s">
        <v>153</v>
      </c>
      <c r="H183" s="217">
        <v>14</v>
      </c>
      <c r="I183" s="218"/>
      <c r="J183" s="219">
        <f>ROUND(I183*H183,2)</f>
        <v>0</v>
      </c>
      <c r="K183" s="215" t="s">
        <v>1</v>
      </c>
      <c r="L183" s="41"/>
      <c r="M183" s="220" t="s">
        <v>1</v>
      </c>
      <c r="N183" s="221" t="s">
        <v>41</v>
      </c>
      <c r="O183" s="88"/>
      <c r="P183" s="222">
        <f>O183*H183</f>
        <v>0</v>
      </c>
      <c r="Q183" s="222">
        <v>0</v>
      </c>
      <c r="R183" s="222">
        <f>Q183*H183</f>
        <v>0</v>
      </c>
      <c r="S183" s="222">
        <v>0</v>
      </c>
      <c r="T183" s="22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4" t="s">
        <v>144</v>
      </c>
      <c r="AT183" s="224" t="s">
        <v>140</v>
      </c>
      <c r="AU183" s="224" t="s">
        <v>84</v>
      </c>
      <c r="AY183" s="14" t="s">
        <v>139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4" t="s">
        <v>84</v>
      </c>
      <c r="BK183" s="225">
        <f>ROUND(I183*H183,2)</f>
        <v>0</v>
      </c>
      <c r="BL183" s="14" t="s">
        <v>144</v>
      </c>
      <c r="BM183" s="224" t="s">
        <v>257</v>
      </c>
    </row>
    <row r="184" spans="1:63" s="12" customFormat="1" ht="25.9" customHeight="1">
      <c r="A184" s="12"/>
      <c r="B184" s="199"/>
      <c r="C184" s="200"/>
      <c r="D184" s="201" t="s">
        <v>75</v>
      </c>
      <c r="E184" s="202" t="s">
        <v>258</v>
      </c>
      <c r="F184" s="202" t="s">
        <v>259</v>
      </c>
      <c r="G184" s="200"/>
      <c r="H184" s="200"/>
      <c r="I184" s="203"/>
      <c r="J184" s="204">
        <f>BK184</f>
        <v>0</v>
      </c>
      <c r="K184" s="200"/>
      <c r="L184" s="205"/>
      <c r="M184" s="206"/>
      <c r="N184" s="207"/>
      <c r="O184" s="207"/>
      <c r="P184" s="208">
        <f>SUM(P185:P190)</f>
        <v>0</v>
      </c>
      <c r="Q184" s="207"/>
      <c r="R184" s="208">
        <f>SUM(R185:R190)</f>
        <v>0</v>
      </c>
      <c r="S184" s="207"/>
      <c r="T184" s="209">
        <f>SUM(T185:T190)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0" t="s">
        <v>86</v>
      </c>
      <c r="AT184" s="211" t="s">
        <v>75</v>
      </c>
      <c r="AU184" s="211" t="s">
        <v>76</v>
      </c>
      <c r="AY184" s="210" t="s">
        <v>139</v>
      </c>
      <c r="BK184" s="212">
        <f>SUM(BK185:BK190)</f>
        <v>0</v>
      </c>
    </row>
    <row r="185" spans="1:65" s="2" customFormat="1" ht="16.5" customHeight="1">
      <c r="A185" s="35"/>
      <c r="B185" s="36"/>
      <c r="C185" s="213" t="s">
        <v>209</v>
      </c>
      <c r="D185" s="213" t="s">
        <v>140</v>
      </c>
      <c r="E185" s="214" t="s">
        <v>260</v>
      </c>
      <c r="F185" s="215" t="s">
        <v>261</v>
      </c>
      <c r="G185" s="216" t="s">
        <v>153</v>
      </c>
      <c r="H185" s="217">
        <v>36.33</v>
      </c>
      <c r="I185" s="218"/>
      <c r="J185" s="219">
        <f>ROUND(I185*H185,2)</f>
        <v>0</v>
      </c>
      <c r="K185" s="215" t="s">
        <v>1</v>
      </c>
      <c r="L185" s="41"/>
      <c r="M185" s="220" t="s">
        <v>1</v>
      </c>
      <c r="N185" s="221" t="s">
        <v>41</v>
      </c>
      <c r="O185" s="88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4" t="s">
        <v>188</v>
      </c>
      <c r="AT185" s="224" t="s">
        <v>140</v>
      </c>
      <c r="AU185" s="224" t="s">
        <v>84</v>
      </c>
      <c r="AY185" s="14" t="s">
        <v>139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4" t="s">
        <v>84</v>
      </c>
      <c r="BK185" s="225">
        <f>ROUND(I185*H185,2)</f>
        <v>0</v>
      </c>
      <c r="BL185" s="14" t="s">
        <v>188</v>
      </c>
      <c r="BM185" s="224" t="s">
        <v>262</v>
      </c>
    </row>
    <row r="186" spans="1:65" s="2" customFormat="1" ht="16.5" customHeight="1">
      <c r="A186" s="35"/>
      <c r="B186" s="36"/>
      <c r="C186" s="213" t="s">
        <v>263</v>
      </c>
      <c r="D186" s="213" t="s">
        <v>140</v>
      </c>
      <c r="E186" s="214" t="s">
        <v>264</v>
      </c>
      <c r="F186" s="215" t="s">
        <v>265</v>
      </c>
      <c r="G186" s="216" t="s">
        <v>153</v>
      </c>
      <c r="H186" s="217">
        <v>57.7</v>
      </c>
      <c r="I186" s="218"/>
      <c r="J186" s="219">
        <f>ROUND(I186*H186,2)</f>
        <v>0</v>
      </c>
      <c r="K186" s="215" t="s">
        <v>1</v>
      </c>
      <c r="L186" s="41"/>
      <c r="M186" s="220" t="s">
        <v>1</v>
      </c>
      <c r="N186" s="221" t="s">
        <v>41</v>
      </c>
      <c r="O186" s="88"/>
      <c r="P186" s="222">
        <f>O186*H186</f>
        <v>0</v>
      </c>
      <c r="Q186" s="222">
        <v>0</v>
      </c>
      <c r="R186" s="222">
        <f>Q186*H186</f>
        <v>0</v>
      </c>
      <c r="S186" s="222">
        <v>0</v>
      </c>
      <c r="T186" s="22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24" t="s">
        <v>188</v>
      </c>
      <c r="AT186" s="224" t="s">
        <v>140</v>
      </c>
      <c r="AU186" s="224" t="s">
        <v>84</v>
      </c>
      <c r="AY186" s="14" t="s">
        <v>139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4" t="s">
        <v>84</v>
      </c>
      <c r="BK186" s="225">
        <f>ROUND(I186*H186,2)</f>
        <v>0</v>
      </c>
      <c r="BL186" s="14" t="s">
        <v>188</v>
      </c>
      <c r="BM186" s="224" t="s">
        <v>266</v>
      </c>
    </row>
    <row r="187" spans="1:65" s="2" customFormat="1" ht="16.5" customHeight="1">
      <c r="A187" s="35"/>
      <c r="B187" s="36"/>
      <c r="C187" s="213" t="s">
        <v>212</v>
      </c>
      <c r="D187" s="213" t="s">
        <v>140</v>
      </c>
      <c r="E187" s="214" t="s">
        <v>267</v>
      </c>
      <c r="F187" s="215" t="s">
        <v>268</v>
      </c>
      <c r="G187" s="216" t="s">
        <v>153</v>
      </c>
      <c r="H187" s="217">
        <v>126.94</v>
      </c>
      <c r="I187" s="218"/>
      <c r="J187" s="219">
        <f>ROUND(I187*H187,2)</f>
        <v>0</v>
      </c>
      <c r="K187" s="215" t="s">
        <v>1</v>
      </c>
      <c r="L187" s="41"/>
      <c r="M187" s="220" t="s">
        <v>1</v>
      </c>
      <c r="N187" s="221" t="s">
        <v>41</v>
      </c>
      <c r="O187" s="88"/>
      <c r="P187" s="222">
        <f>O187*H187</f>
        <v>0</v>
      </c>
      <c r="Q187" s="222">
        <v>0</v>
      </c>
      <c r="R187" s="222">
        <f>Q187*H187</f>
        <v>0</v>
      </c>
      <c r="S187" s="222">
        <v>0</v>
      </c>
      <c r="T187" s="22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4" t="s">
        <v>188</v>
      </c>
      <c r="AT187" s="224" t="s">
        <v>140</v>
      </c>
      <c r="AU187" s="224" t="s">
        <v>84</v>
      </c>
      <c r="AY187" s="14" t="s">
        <v>139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4" t="s">
        <v>84</v>
      </c>
      <c r="BK187" s="225">
        <f>ROUND(I187*H187,2)</f>
        <v>0</v>
      </c>
      <c r="BL187" s="14" t="s">
        <v>188</v>
      </c>
      <c r="BM187" s="224" t="s">
        <v>238</v>
      </c>
    </row>
    <row r="188" spans="1:65" s="2" customFormat="1" ht="16.5" customHeight="1">
      <c r="A188" s="35"/>
      <c r="B188" s="36"/>
      <c r="C188" s="213" t="s">
        <v>269</v>
      </c>
      <c r="D188" s="213" t="s">
        <v>140</v>
      </c>
      <c r="E188" s="214" t="s">
        <v>270</v>
      </c>
      <c r="F188" s="215" t="s">
        <v>271</v>
      </c>
      <c r="G188" s="216" t="s">
        <v>153</v>
      </c>
      <c r="H188" s="217">
        <v>62.89</v>
      </c>
      <c r="I188" s="218"/>
      <c r="J188" s="219">
        <f>ROUND(I188*H188,2)</f>
        <v>0</v>
      </c>
      <c r="K188" s="215" t="s">
        <v>1</v>
      </c>
      <c r="L188" s="41"/>
      <c r="M188" s="220" t="s">
        <v>1</v>
      </c>
      <c r="N188" s="221" t="s">
        <v>41</v>
      </c>
      <c r="O188" s="88"/>
      <c r="P188" s="222">
        <f>O188*H188</f>
        <v>0</v>
      </c>
      <c r="Q188" s="222">
        <v>0</v>
      </c>
      <c r="R188" s="222">
        <f>Q188*H188</f>
        <v>0</v>
      </c>
      <c r="S188" s="222">
        <v>0</v>
      </c>
      <c r="T188" s="223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24" t="s">
        <v>188</v>
      </c>
      <c r="AT188" s="224" t="s">
        <v>140</v>
      </c>
      <c r="AU188" s="224" t="s">
        <v>84</v>
      </c>
      <c r="AY188" s="14" t="s">
        <v>139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4" t="s">
        <v>84</v>
      </c>
      <c r="BK188" s="225">
        <f>ROUND(I188*H188,2)</f>
        <v>0</v>
      </c>
      <c r="BL188" s="14" t="s">
        <v>188</v>
      </c>
      <c r="BM188" s="224" t="s">
        <v>272</v>
      </c>
    </row>
    <row r="189" spans="1:65" s="2" customFormat="1" ht="16.5" customHeight="1">
      <c r="A189" s="35"/>
      <c r="B189" s="36"/>
      <c r="C189" s="213" t="s">
        <v>218</v>
      </c>
      <c r="D189" s="213" t="s">
        <v>140</v>
      </c>
      <c r="E189" s="214" t="s">
        <v>273</v>
      </c>
      <c r="F189" s="215" t="s">
        <v>274</v>
      </c>
      <c r="G189" s="216" t="s">
        <v>153</v>
      </c>
      <c r="H189" s="217">
        <v>69.179</v>
      </c>
      <c r="I189" s="218"/>
      <c r="J189" s="219">
        <f>ROUND(I189*H189,2)</f>
        <v>0</v>
      </c>
      <c r="K189" s="215" t="s">
        <v>1</v>
      </c>
      <c r="L189" s="41"/>
      <c r="M189" s="220" t="s">
        <v>1</v>
      </c>
      <c r="N189" s="221" t="s">
        <v>41</v>
      </c>
      <c r="O189" s="88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4" t="s">
        <v>188</v>
      </c>
      <c r="AT189" s="224" t="s">
        <v>140</v>
      </c>
      <c r="AU189" s="224" t="s">
        <v>84</v>
      </c>
      <c r="AY189" s="14" t="s">
        <v>139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4" t="s">
        <v>84</v>
      </c>
      <c r="BK189" s="225">
        <f>ROUND(I189*H189,2)</f>
        <v>0</v>
      </c>
      <c r="BL189" s="14" t="s">
        <v>188</v>
      </c>
      <c r="BM189" s="224" t="s">
        <v>275</v>
      </c>
    </row>
    <row r="190" spans="1:65" s="2" customFormat="1" ht="16.5" customHeight="1">
      <c r="A190" s="35"/>
      <c r="B190" s="36"/>
      <c r="C190" s="213" t="s">
        <v>276</v>
      </c>
      <c r="D190" s="213" t="s">
        <v>140</v>
      </c>
      <c r="E190" s="214" t="s">
        <v>277</v>
      </c>
      <c r="F190" s="215" t="s">
        <v>278</v>
      </c>
      <c r="G190" s="216" t="s">
        <v>217</v>
      </c>
      <c r="H190" s="217">
        <v>18</v>
      </c>
      <c r="I190" s="218"/>
      <c r="J190" s="219">
        <f>ROUND(I190*H190,2)</f>
        <v>0</v>
      </c>
      <c r="K190" s="215" t="s">
        <v>1</v>
      </c>
      <c r="L190" s="41"/>
      <c r="M190" s="220" t="s">
        <v>1</v>
      </c>
      <c r="N190" s="221" t="s">
        <v>41</v>
      </c>
      <c r="O190" s="88"/>
      <c r="P190" s="222">
        <f>O190*H190</f>
        <v>0</v>
      </c>
      <c r="Q190" s="222">
        <v>0</v>
      </c>
      <c r="R190" s="222">
        <f>Q190*H190</f>
        <v>0</v>
      </c>
      <c r="S190" s="222">
        <v>0</v>
      </c>
      <c r="T190" s="223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24" t="s">
        <v>188</v>
      </c>
      <c r="AT190" s="224" t="s">
        <v>140</v>
      </c>
      <c r="AU190" s="224" t="s">
        <v>84</v>
      </c>
      <c r="AY190" s="14" t="s">
        <v>139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4" t="s">
        <v>84</v>
      </c>
      <c r="BK190" s="225">
        <f>ROUND(I190*H190,2)</f>
        <v>0</v>
      </c>
      <c r="BL190" s="14" t="s">
        <v>188</v>
      </c>
      <c r="BM190" s="224" t="s">
        <v>279</v>
      </c>
    </row>
    <row r="191" spans="1:63" s="12" customFormat="1" ht="25.9" customHeight="1">
      <c r="A191" s="12"/>
      <c r="B191" s="199"/>
      <c r="C191" s="200"/>
      <c r="D191" s="201" t="s">
        <v>75</v>
      </c>
      <c r="E191" s="202" t="s">
        <v>280</v>
      </c>
      <c r="F191" s="202" t="s">
        <v>281</v>
      </c>
      <c r="G191" s="200"/>
      <c r="H191" s="200"/>
      <c r="I191" s="203"/>
      <c r="J191" s="204">
        <f>BK191</f>
        <v>0</v>
      </c>
      <c r="K191" s="200"/>
      <c r="L191" s="205"/>
      <c r="M191" s="206"/>
      <c r="N191" s="207"/>
      <c r="O191" s="207"/>
      <c r="P191" s="208">
        <f>P192</f>
        <v>0</v>
      </c>
      <c r="Q191" s="207"/>
      <c r="R191" s="208">
        <f>R192</f>
        <v>0</v>
      </c>
      <c r="S191" s="207"/>
      <c r="T191" s="209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0" t="s">
        <v>86</v>
      </c>
      <c r="AT191" s="211" t="s">
        <v>75</v>
      </c>
      <c r="AU191" s="211" t="s">
        <v>76</v>
      </c>
      <c r="AY191" s="210" t="s">
        <v>139</v>
      </c>
      <c r="BK191" s="212">
        <f>BK192</f>
        <v>0</v>
      </c>
    </row>
    <row r="192" spans="1:65" s="2" customFormat="1" ht="24.15" customHeight="1">
      <c r="A192" s="35"/>
      <c r="B192" s="36"/>
      <c r="C192" s="213" t="s">
        <v>222</v>
      </c>
      <c r="D192" s="213" t="s">
        <v>140</v>
      </c>
      <c r="E192" s="214" t="s">
        <v>282</v>
      </c>
      <c r="F192" s="215" t="s">
        <v>283</v>
      </c>
      <c r="G192" s="216" t="s">
        <v>217</v>
      </c>
      <c r="H192" s="217">
        <v>2</v>
      </c>
      <c r="I192" s="218"/>
      <c r="J192" s="219">
        <f>ROUND(I192*H192,2)</f>
        <v>0</v>
      </c>
      <c r="K192" s="215" t="s">
        <v>1</v>
      </c>
      <c r="L192" s="41"/>
      <c r="M192" s="220" t="s">
        <v>1</v>
      </c>
      <c r="N192" s="221" t="s">
        <v>41</v>
      </c>
      <c r="O192" s="88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24" t="s">
        <v>188</v>
      </c>
      <c r="AT192" s="224" t="s">
        <v>140</v>
      </c>
      <c r="AU192" s="224" t="s">
        <v>84</v>
      </c>
      <c r="AY192" s="14" t="s">
        <v>139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4" t="s">
        <v>84</v>
      </c>
      <c r="BK192" s="225">
        <f>ROUND(I192*H192,2)</f>
        <v>0</v>
      </c>
      <c r="BL192" s="14" t="s">
        <v>188</v>
      </c>
      <c r="BM192" s="224" t="s">
        <v>284</v>
      </c>
    </row>
    <row r="193" spans="1:63" s="12" customFormat="1" ht="25.9" customHeight="1">
      <c r="A193" s="12"/>
      <c r="B193" s="199"/>
      <c r="C193" s="200"/>
      <c r="D193" s="201" t="s">
        <v>75</v>
      </c>
      <c r="E193" s="202" t="s">
        <v>285</v>
      </c>
      <c r="F193" s="202" t="s">
        <v>286</v>
      </c>
      <c r="G193" s="200"/>
      <c r="H193" s="200"/>
      <c r="I193" s="203"/>
      <c r="J193" s="204">
        <f>BK193</f>
        <v>0</v>
      </c>
      <c r="K193" s="200"/>
      <c r="L193" s="205"/>
      <c r="M193" s="206"/>
      <c r="N193" s="207"/>
      <c r="O193" s="207"/>
      <c r="P193" s="208">
        <f>P194</f>
        <v>0</v>
      </c>
      <c r="Q193" s="207"/>
      <c r="R193" s="208">
        <f>R194</f>
        <v>0</v>
      </c>
      <c r="S193" s="207"/>
      <c r="T193" s="209">
        <f>T194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10" t="s">
        <v>86</v>
      </c>
      <c r="AT193" s="211" t="s">
        <v>75</v>
      </c>
      <c r="AU193" s="211" t="s">
        <v>76</v>
      </c>
      <c r="AY193" s="210" t="s">
        <v>139</v>
      </c>
      <c r="BK193" s="212">
        <f>BK194</f>
        <v>0</v>
      </c>
    </row>
    <row r="194" spans="1:65" s="2" customFormat="1" ht="16.5" customHeight="1">
      <c r="A194" s="35"/>
      <c r="B194" s="36"/>
      <c r="C194" s="213" t="s">
        <v>287</v>
      </c>
      <c r="D194" s="213" t="s">
        <v>140</v>
      </c>
      <c r="E194" s="214" t="s">
        <v>288</v>
      </c>
      <c r="F194" s="215" t="s">
        <v>289</v>
      </c>
      <c r="G194" s="216" t="s">
        <v>153</v>
      </c>
      <c r="H194" s="217">
        <v>5.04</v>
      </c>
      <c r="I194" s="218"/>
      <c r="J194" s="219">
        <f>ROUND(I194*H194,2)</f>
        <v>0</v>
      </c>
      <c r="K194" s="215" t="s">
        <v>1</v>
      </c>
      <c r="L194" s="41"/>
      <c r="M194" s="220" t="s">
        <v>1</v>
      </c>
      <c r="N194" s="221" t="s">
        <v>41</v>
      </c>
      <c r="O194" s="88"/>
      <c r="P194" s="222">
        <f>O194*H194</f>
        <v>0</v>
      </c>
      <c r="Q194" s="222">
        <v>0</v>
      </c>
      <c r="R194" s="222">
        <f>Q194*H194</f>
        <v>0</v>
      </c>
      <c r="S194" s="222">
        <v>0</v>
      </c>
      <c r="T194" s="223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24" t="s">
        <v>188</v>
      </c>
      <c r="AT194" s="224" t="s">
        <v>140</v>
      </c>
      <c r="AU194" s="224" t="s">
        <v>84</v>
      </c>
      <c r="AY194" s="14" t="s">
        <v>139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4" t="s">
        <v>84</v>
      </c>
      <c r="BK194" s="225">
        <f>ROUND(I194*H194,2)</f>
        <v>0</v>
      </c>
      <c r="BL194" s="14" t="s">
        <v>188</v>
      </c>
      <c r="BM194" s="224" t="s">
        <v>290</v>
      </c>
    </row>
    <row r="195" spans="1:63" s="12" customFormat="1" ht="25.9" customHeight="1">
      <c r="A195" s="12"/>
      <c r="B195" s="199"/>
      <c r="C195" s="200"/>
      <c r="D195" s="201" t="s">
        <v>75</v>
      </c>
      <c r="E195" s="202" t="s">
        <v>291</v>
      </c>
      <c r="F195" s="202" t="s">
        <v>292</v>
      </c>
      <c r="G195" s="200"/>
      <c r="H195" s="200"/>
      <c r="I195" s="203"/>
      <c r="J195" s="204">
        <f>BK195</f>
        <v>0</v>
      </c>
      <c r="K195" s="200"/>
      <c r="L195" s="205"/>
      <c r="M195" s="206"/>
      <c r="N195" s="207"/>
      <c r="O195" s="207"/>
      <c r="P195" s="208">
        <f>SUM(P196:P197)</f>
        <v>0</v>
      </c>
      <c r="Q195" s="207"/>
      <c r="R195" s="208">
        <f>SUM(R196:R197)</f>
        <v>0</v>
      </c>
      <c r="S195" s="207"/>
      <c r="T195" s="209">
        <f>SUM(T196:T197)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0" t="s">
        <v>84</v>
      </c>
      <c r="AT195" s="211" t="s">
        <v>75</v>
      </c>
      <c r="AU195" s="211" t="s">
        <v>76</v>
      </c>
      <c r="AY195" s="210" t="s">
        <v>139</v>
      </c>
      <c r="BK195" s="212">
        <f>SUM(BK196:BK197)</f>
        <v>0</v>
      </c>
    </row>
    <row r="196" spans="1:65" s="2" customFormat="1" ht="16.5" customHeight="1">
      <c r="A196" s="35"/>
      <c r="B196" s="36"/>
      <c r="C196" s="213" t="s">
        <v>225</v>
      </c>
      <c r="D196" s="213" t="s">
        <v>140</v>
      </c>
      <c r="E196" s="214" t="s">
        <v>293</v>
      </c>
      <c r="F196" s="215" t="s">
        <v>294</v>
      </c>
      <c r="G196" s="216" t="s">
        <v>175</v>
      </c>
      <c r="H196" s="217">
        <v>44</v>
      </c>
      <c r="I196" s="218"/>
      <c r="J196" s="219">
        <f>ROUND(I196*H196,2)</f>
        <v>0</v>
      </c>
      <c r="K196" s="215" t="s">
        <v>1</v>
      </c>
      <c r="L196" s="41"/>
      <c r="M196" s="220" t="s">
        <v>1</v>
      </c>
      <c r="N196" s="221" t="s">
        <v>41</v>
      </c>
      <c r="O196" s="88"/>
      <c r="P196" s="222">
        <f>O196*H196</f>
        <v>0</v>
      </c>
      <c r="Q196" s="222">
        <v>0</v>
      </c>
      <c r="R196" s="222">
        <f>Q196*H196</f>
        <v>0</v>
      </c>
      <c r="S196" s="222">
        <v>0</v>
      </c>
      <c r="T196" s="223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24" t="s">
        <v>144</v>
      </c>
      <c r="AT196" s="224" t="s">
        <v>140</v>
      </c>
      <c r="AU196" s="224" t="s">
        <v>84</v>
      </c>
      <c r="AY196" s="14" t="s">
        <v>139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4" t="s">
        <v>84</v>
      </c>
      <c r="BK196" s="225">
        <f>ROUND(I196*H196,2)</f>
        <v>0</v>
      </c>
      <c r="BL196" s="14" t="s">
        <v>144</v>
      </c>
      <c r="BM196" s="224" t="s">
        <v>295</v>
      </c>
    </row>
    <row r="197" spans="1:65" s="2" customFormat="1" ht="16.5" customHeight="1">
      <c r="A197" s="35"/>
      <c r="B197" s="36"/>
      <c r="C197" s="213" t="s">
        <v>296</v>
      </c>
      <c r="D197" s="213" t="s">
        <v>140</v>
      </c>
      <c r="E197" s="214" t="s">
        <v>297</v>
      </c>
      <c r="F197" s="215" t="s">
        <v>298</v>
      </c>
      <c r="G197" s="216" t="s">
        <v>217</v>
      </c>
      <c r="H197" s="217">
        <v>47</v>
      </c>
      <c r="I197" s="218"/>
      <c r="J197" s="219">
        <f>ROUND(I197*H197,2)</f>
        <v>0</v>
      </c>
      <c r="K197" s="215" t="s">
        <v>1</v>
      </c>
      <c r="L197" s="41"/>
      <c r="M197" s="220" t="s">
        <v>1</v>
      </c>
      <c r="N197" s="221" t="s">
        <v>41</v>
      </c>
      <c r="O197" s="88"/>
      <c r="P197" s="222">
        <f>O197*H197</f>
        <v>0</v>
      </c>
      <c r="Q197" s="222">
        <v>0</v>
      </c>
      <c r="R197" s="222">
        <f>Q197*H197</f>
        <v>0</v>
      </c>
      <c r="S197" s="222">
        <v>0</v>
      </c>
      <c r="T197" s="223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24" t="s">
        <v>144</v>
      </c>
      <c r="AT197" s="224" t="s">
        <v>140</v>
      </c>
      <c r="AU197" s="224" t="s">
        <v>84</v>
      </c>
      <c r="AY197" s="14" t="s">
        <v>139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4" t="s">
        <v>84</v>
      </c>
      <c r="BK197" s="225">
        <f>ROUND(I197*H197,2)</f>
        <v>0</v>
      </c>
      <c r="BL197" s="14" t="s">
        <v>144</v>
      </c>
      <c r="BM197" s="224" t="s">
        <v>299</v>
      </c>
    </row>
    <row r="198" spans="1:63" s="12" customFormat="1" ht="25.9" customHeight="1">
      <c r="A198" s="12"/>
      <c r="B198" s="199"/>
      <c r="C198" s="200"/>
      <c r="D198" s="201" t="s">
        <v>75</v>
      </c>
      <c r="E198" s="202" t="s">
        <v>300</v>
      </c>
      <c r="F198" s="202" t="s">
        <v>301</v>
      </c>
      <c r="G198" s="200"/>
      <c r="H198" s="200"/>
      <c r="I198" s="203"/>
      <c r="J198" s="204">
        <f>BK198</f>
        <v>0</v>
      </c>
      <c r="K198" s="200"/>
      <c r="L198" s="205"/>
      <c r="M198" s="206"/>
      <c r="N198" s="207"/>
      <c r="O198" s="207"/>
      <c r="P198" s="208">
        <f>SUM(P199:P204)</f>
        <v>0</v>
      </c>
      <c r="Q198" s="207"/>
      <c r="R198" s="208">
        <f>SUM(R199:R204)</f>
        <v>0</v>
      </c>
      <c r="S198" s="207"/>
      <c r="T198" s="209">
        <f>SUM(T199:T204)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10" t="s">
        <v>84</v>
      </c>
      <c r="AT198" s="211" t="s">
        <v>75</v>
      </c>
      <c r="AU198" s="211" t="s">
        <v>76</v>
      </c>
      <c r="AY198" s="210" t="s">
        <v>139</v>
      </c>
      <c r="BK198" s="212">
        <f>SUM(BK199:BK204)</f>
        <v>0</v>
      </c>
    </row>
    <row r="199" spans="1:65" s="2" customFormat="1" ht="16.5" customHeight="1">
      <c r="A199" s="35"/>
      <c r="B199" s="36"/>
      <c r="C199" s="213" t="s">
        <v>229</v>
      </c>
      <c r="D199" s="213" t="s">
        <v>140</v>
      </c>
      <c r="E199" s="214" t="s">
        <v>302</v>
      </c>
      <c r="F199" s="215" t="s">
        <v>303</v>
      </c>
      <c r="G199" s="216" t="s">
        <v>182</v>
      </c>
      <c r="H199" s="217">
        <v>1.225</v>
      </c>
      <c r="I199" s="218"/>
      <c r="J199" s="219">
        <f>ROUND(I199*H199,2)</f>
        <v>0</v>
      </c>
      <c r="K199" s="215" t="s">
        <v>148</v>
      </c>
      <c r="L199" s="41"/>
      <c r="M199" s="220" t="s">
        <v>1</v>
      </c>
      <c r="N199" s="221" t="s">
        <v>41</v>
      </c>
      <c r="O199" s="88"/>
      <c r="P199" s="222">
        <f>O199*H199</f>
        <v>0</v>
      </c>
      <c r="Q199" s="222">
        <v>0</v>
      </c>
      <c r="R199" s="222">
        <f>Q199*H199</f>
        <v>0</v>
      </c>
      <c r="S199" s="222">
        <v>0</v>
      </c>
      <c r="T199" s="223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24" t="s">
        <v>144</v>
      </c>
      <c r="AT199" s="224" t="s">
        <v>140</v>
      </c>
      <c r="AU199" s="224" t="s">
        <v>84</v>
      </c>
      <c r="AY199" s="14" t="s">
        <v>139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4" t="s">
        <v>84</v>
      </c>
      <c r="BK199" s="225">
        <f>ROUND(I199*H199,2)</f>
        <v>0</v>
      </c>
      <c r="BL199" s="14" t="s">
        <v>144</v>
      </c>
      <c r="BM199" s="224" t="s">
        <v>304</v>
      </c>
    </row>
    <row r="200" spans="1:65" s="2" customFormat="1" ht="16.5" customHeight="1">
      <c r="A200" s="35"/>
      <c r="B200" s="36"/>
      <c r="C200" s="213" t="s">
        <v>305</v>
      </c>
      <c r="D200" s="213" t="s">
        <v>140</v>
      </c>
      <c r="E200" s="214" t="s">
        <v>306</v>
      </c>
      <c r="F200" s="215" t="s">
        <v>307</v>
      </c>
      <c r="G200" s="216" t="s">
        <v>182</v>
      </c>
      <c r="H200" s="217">
        <v>1.47</v>
      </c>
      <c r="I200" s="218"/>
      <c r="J200" s="219">
        <f>ROUND(I200*H200,2)</f>
        <v>0</v>
      </c>
      <c r="K200" s="215" t="s">
        <v>148</v>
      </c>
      <c r="L200" s="41"/>
      <c r="M200" s="220" t="s">
        <v>1</v>
      </c>
      <c r="N200" s="221" t="s">
        <v>41</v>
      </c>
      <c r="O200" s="88"/>
      <c r="P200" s="222">
        <f>O200*H200</f>
        <v>0</v>
      </c>
      <c r="Q200" s="222">
        <v>0</v>
      </c>
      <c r="R200" s="222">
        <f>Q200*H200</f>
        <v>0</v>
      </c>
      <c r="S200" s="222">
        <v>0</v>
      </c>
      <c r="T200" s="223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24" t="s">
        <v>144</v>
      </c>
      <c r="AT200" s="224" t="s">
        <v>140</v>
      </c>
      <c r="AU200" s="224" t="s">
        <v>84</v>
      </c>
      <c r="AY200" s="14" t="s">
        <v>139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4" t="s">
        <v>84</v>
      </c>
      <c r="BK200" s="225">
        <f>ROUND(I200*H200,2)</f>
        <v>0</v>
      </c>
      <c r="BL200" s="14" t="s">
        <v>144</v>
      </c>
      <c r="BM200" s="224" t="s">
        <v>308</v>
      </c>
    </row>
    <row r="201" spans="1:65" s="2" customFormat="1" ht="24.15" customHeight="1">
      <c r="A201" s="35"/>
      <c r="B201" s="36"/>
      <c r="C201" s="213" t="s">
        <v>232</v>
      </c>
      <c r="D201" s="213" t="s">
        <v>140</v>
      </c>
      <c r="E201" s="214" t="s">
        <v>309</v>
      </c>
      <c r="F201" s="215" t="s">
        <v>310</v>
      </c>
      <c r="G201" s="216" t="s">
        <v>182</v>
      </c>
      <c r="H201" s="217">
        <v>3.791</v>
      </c>
      <c r="I201" s="218"/>
      <c r="J201" s="219">
        <f>ROUND(I201*H201,2)</f>
        <v>0</v>
      </c>
      <c r="K201" s="215" t="s">
        <v>148</v>
      </c>
      <c r="L201" s="41"/>
      <c r="M201" s="220" t="s">
        <v>1</v>
      </c>
      <c r="N201" s="221" t="s">
        <v>41</v>
      </c>
      <c r="O201" s="88"/>
      <c r="P201" s="222">
        <f>O201*H201</f>
        <v>0</v>
      </c>
      <c r="Q201" s="222">
        <v>0</v>
      </c>
      <c r="R201" s="222">
        <f>Q201*H201</f>
        <v>0</v>
      </c>
      <c r="S201" s="222">
        <v>0</v>
      </c>
      <c r="T201" s="223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24" t="s">
        <v>144</v>
      </c>
      <c r="AT201" s="224" t="s">
        <v>140</v>
      </c>
      <c r="AU201" s="224" t="s">
        <v>84</v>
      </c>
      <c r="AY201" s="14" t="s">
        <v>139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4" t="s">
        <v>84</v>
      </c>
      <c r="BK201" s="225">
        <f>ROUND(I201*H201,2)</f>
        <v>0</v>
      </c>
      <c r="BL201" s="14" t="s">
        <v>144</v>
      </c>
      <c r="BM201" s="224" t="s">
        <v>311</v>
      </c>
    </row>
    <row r="202" spans="1:65" s="2" customFormat="1" ht="16.5" customHeight="1">
      <c r="A202" s="35"/>
      <c r="B202" s="36"/>
      <c r="C202" s="213" t="s">
        <v>312</v>
      </c>
      <c r="D202" s="213" t="s">
        <v>140</v>
      </c>
      <c r="E202" s="214" t="s">
        <v>313</v>
      </c>
      <c r="F202" s="215" t="s">
        <v>314</v>
      </c>
      <c r="G202" s="216" t="s">
        <v>182</v>
      </c>
      <c r="H202" s="217">
        <v>2.94</v>
      </c>
      <c r="I202" s="218"/>
      <c r="J202" s="219">
        <f>ROUND(I202*H202,2)</f>
        <v>0</v>
      </c>
      <c r="K202" s="215" t="s">
        <v>148</v>
      </c>
      <c r="L202" s="41"/>
      <c r="M202" s="220" t="s">
        <v>1</v>
      </c>
      <c r="N202" s="221" t="s">
        <v>41</v>
      </c>
      <c r="O202" s="88"/>
      <c r="P202" s="222">
        <f>O202*H202</f>
        <v>0</v>
      </c>
      <c r="Q202" s="222">
        <v>0</v>
      </c>
      <c r="R202" s="222">
        <f>Q202*H202</f>
        <v>0</v>
      </c>
      <c r="S202" s="222">
        <v>0</v>
      </c>
      <c r="T202" s="223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24" t="s">
        <v>144</v>
      </c>
      <c r="AT202" s="224" t="s">
        <v>140</v>
      </c>
      <c r="AU202" s="224" t="s">
        <v>84</v>
      </c>
      <c r="AY202" s="14" t="s">
        <v>139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4" t="s">
        <v>84</v>
      </c>
      <c r="BK202" s="225">
        <f>ROUND(I202*H202,2)</f>
        <v>0</v>
      </c>
      <c r="BL202" s="14" t="s">
        <v>144</v>
      </c>
      <c r="BM202" s="224" t="s">
        <v>315</v>
      </c>
    </row>
    <row r="203" spans="1:65" s="2" customFormat="1" ht="24.15" customHeight="1">
      <c r="A203" s="35"/>
      <c r="B203" s="36"/>
      <c r="C203" s="213" t="s">
        <v>237</v>
      </c>
      <c r="D203" s="213" t="s">
        <v>140</v>
      </c>
      <c r="E203" s="214" t="s">
        <v>316</v>
      </c>
      <c r="F203" s="215" t="s">
        <v>317</v>
      </c>
      <c r="G203" s="216" t="s">
        <v>182</v>
      </c>
      <c r="H203" s="217">
        <v>3.4</v>
      </c>
      <c r="I203" s="218"/>
      <c r="J203" s="219">
        <f>ROUND(I203*H203,2)</f>
        <v>0</v>
      </c>
      <c r="K203" s="215" t="s">
        <v>148</v>
      </c>
      <c r="L203" s="41"/>
      <c r="M203" s="220" t="s">
        <v>1</v>
      </c>
      <c r="N203" s="221" t="s">
        <v>41</v>
      </c>
      <c r="O203" s="88"/>
      <c r="P203" s="222">
        <f>O203*H203</f>
        <v>0</v>
      </c>
      <c r="Q203" s="222">
        <v>0</v>
      </c>
      <c r="R203" s="222">
        <f>Q203*H203</f>
        <v>0</v>
      </c>
      <c r="S203" s="222">
        <v>0</v>
      </c>
      <c r="T203" s="223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24" t="s">
        <v>144</v>
      </c>
      <c r="AT203" s="224" t="s">
        <v>140</v>
      </c>
      <c r="AU203" s="224" t="s">
        <v>84</v>
      </c>
      <c r="AY203" s="14" t="s">
        <v>139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4" t="s">
        <v>84</v>
      </c>
      <c r="BK203" s="225">
        <f>ROUND(I203*H203,2)</f>
        <v>0</v>
      </c>
      <c r="BL203" s="14" t="s">
        <v>144</v>
      </c>
      <c r="BM203" s="224" t="s">
        <v>318</v>
      </c>
    </row>
    <row r="204" spans="1:65" s="2" customFormat="1" ht="16.5" customHeight="1">
      <c r="A204" s="35"/>
      <c r="B204" s="36"/>
      <c r="C204" s="213" t="s">
        <v>319</v>
      </c>
      <c r="D204" s="213" t="s">
        <v>140</v>
      </c>
      <c r="E204" s="214" t="s">
        <v>320</v>
      </c>
      <c r="F204" s="215" t="s">
        <v>321</v>
      </c>
      <c r="G204" s="216" t="s">
        <v>175</v>
      </c>
      <c r="H204" s="217">
        <v>17.3</v>
      </c>
      <c r="I204" s="218"/>
      <c r="J204" s="219">
        <f>ROUND(I204*H204,2)</f>
        <v>0</v>
      </c>
      <c r="K204" s="215" t="s">
        <v>1</v>
      </c>
      <c r="L204" s="41"/>
      <c r="M204" s="220" t="s">
        <v>1</v>
      </c>
      <c r="N204" s="221" t="s">
        <v>41</v>
      </c>
      <c r="O204" s="88"/>
      <c r="P204" s="222">
        <f>O204*H204</f>
        <v>0</v>
      </c>
      <c r="Q204" s="222">
        <v>0</v>
      </c>
      <c r="R204" s="222">
        <f>Q204*H204</f>
        <v>0</v>
      </c>
      <c r="S204" s="222">
        <v>0</v>
      </c>
      <c r="T204" s="223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24" t="s">
        <v>144</v>
      </c>
      <c r="AT204" s="224" t="s">
        <v>140</v>
      </c>
      <c r="AU204" s="224" t="s">
        <v>84</v>
      </c>
      <c r="AY204" s="14" t="s">
        <v>139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4" t="s">
        <v>84</v>
      </c>
      <c r="BK204" s="225">
        <f>ROUND(I204*H204,2)</f>
        <v>0</v>
      </c>
      <c r="BL204" s="14" t="s">
        <v>144</v>
      </c>
      <c r="BM204" s="224" t="s">
        <v>322</v>
      </c>
    </row>
    <row r="205" spans="1:63" s="12" customFormat="1" ht="25.9" customHeight="1">
      <c r="A205" s="12"/>
      <c r="B205" s="199"/>
      <c r="C205" s="200"/>
      <c r="D205" s="201" t="s">
        <v>75</v>
      </c>
      <c r="E205" s="202" t="s">
        <v>323</v>
      </c>
      <c r="F205" s="202" t="s">
        <v>324</v>
      </c>
      <c r="G205" s="200"/>
      <c r="H205" s="200"/>
      <c r="I205" s="203"/>
      <c r="J205" s="204">
        <f>BK205</f>
        <v>0</v>
      </c>
      <c r="K205" s="200"/>
      <c r="L205" s="205"/>
      <c r="M205" s="206"/>
      <c r="N205" s="207"/>
      <c r="O205" s="207"/>
      <c r="P205" s="208">
        <f>P206</f>
        <v>0</v>
      </c>
      <c r="Q205" s="207"/>
      <c r="R205" s="208">
        <f>R206</f>
        <v>0</v>
      </c>
      <c r="S205" s="207"/>
      <c r="T205" s="209">
        <f>T206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10" t="s">
        <v>84</v>
      </c>
      <c r="AT205" s="211" t="s">
        <v>75</v>
      </c>
      <c r="AU205" s="211" t="s">
        <v>76</v>
      </c>
      <c r="AY205" s="210" t="s">
        <v>139</v>
      </c>
      <c r="BK205" s="212">
        <f>BK206</f>
        <v>0</v>
      </c>
    </row>
    <row r="206" spans="1:65" s="2" customFormat="1" ht="16.5" customHeight="1">
      <c r="A206" s="35"/>
      <c r="B206" s="36"/>
      <c r="C206" s="213" t="s">
        <v>242</v>
      </c>
      <c r="D206" s="213" t="s">
        <v>140</v>
      </c>
      <c r="E206" s="214" t="s">
        <v>325</v>
      </c>
      <c r="F206" s="215" t="s">
        <v>326</v>
      </c>
      <c r="G206" s="216" t="s">
        <v>153</v>
      </c>
      <c r="H206" s="217">
        <v>14</v>
      </c>
      <c r="I206" s="218"/>
      <c r="J206" s="219">
        <f>ROUND(I206*H206,2)</f>
        <v>0</v>
      </c>
      <c r="K206" s="215" t="s">
        <v>148</v>
      </c>
      <c r="L206" s="41"/>
      <c r="M206" s="220" t="s">
        <v>1</v>
      </c>
      <c r="N206" s="221" t="s">
        <v>41</v>
      </c>
      <c r="O206" s="88"/>
      <c r="P206" s="222">
        <f>O206*H206</f>
        <v>0</v>
      </c>
      <c r="Q206" s="222">
        <v>0</v>
      </c>
      <c r="R206" s="222">
        <f>Q206*H206</f>
        <v>0</v>
      </c>
      <c r="S206" s="222">
        <v>0</v>
      </c>
      <c r="T206" s="223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24" t="s">
        <v>144</v>
      </c>
      <c r="AT206" s="224" t="s">
        <v>140</v>
      </c>
      <c r="AU206" s="224" t="s">
        <v>84</v>
      </c>
      <c r="AY206" s="14" t="s">
        <v>139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4" t="s">
        <v>84</v>
      </c>
      <c r="BK206" s="225">
        <f>ROUND(I206*H206,2)</f>
        <v>0</v>
      </c>
      <c r="BL206" s="14" t="s">
        <v>144</v>
      </c>
      <c r="BM206" s="224" t="s">
        <v>327</v>
      </c>
    </row>
    <row r="207" spans="1:63" s="12" customFormat="1" ht="25.9" customHeight="1">
      <c r="A207" s="12"/>
      <c r="B207" s="199"/>
      <c r="C207" s="200"/>
      <c r="D207" s="201" t="s">
        <v>75</v>
      </c>
      <c r="E207" s="202" t="s">
        <v>328</v>
      </c>
      <c r="F207" s="202" t="s">
        <v>329</v>
      </c>
      <c r="G207" s="200"/>
      <c r="H207" s="200"/>
      <c r="I207" s="203"/>
      <c r="J207" s="204">
        <f>BK207</f>
        <v>0</v>
      </c>
      <c r="K207" s="200"/>
      <c r="L207" s="205"/>
      <c r="M207" s="206"/>
      <c r="N207" s="207"/>
      <c r="O207" s="207"/>
      <c r="P207" s="208">
        <f>P208</f>
        <v>0</v>
      </c>
      <c r="Q207" s="207"/>
      <c r="R207" s="208">
        <f>R208</f>
        <v>0</v>
      </c>
      <c r="S207" s="207"/>
      <c r="T207" s="209">
        <f>T208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10" t="s">
        <v>84</v>
      </c>
      <c r="AT207" s="211" t="s">
        <v>75</v>
      </c>
      <c r="AU207" s="211" t="s">
        <v>76</v>
      </c>
      <c r="AY207" s="210" t="s">
        <v>139</v>
      </c>
      <c r="BK207" s="212">
        <f>BK208</f>
        <v>0</v>
      </c>
    </row>
    <row r="208" spans="1:65" s="2" customFormat="1" ht="21.75" customHeight="1">
      <c r="A208" s="35"/>
      <c r="B208" s="36"/>
      <c r="C208" s="213" t="s">
        <v>330</v>
      </c>
      <c r="D208" s="213" t="s">
        <v>140</v>
      </c>
      <c r="E208" s="214" t="s">
        <v>331</v>
      </c>
      <c r="F208" s="215" t="s">
        <v>332</v>
      </c>
      <c r="G208" s="216" t="s">
        <v>158</v>
      </c>
      <c r="H208" s="217">
        <v>205.716</v>
      </c>
      <c r="I208" s="218"/>
      <c r="J208" s="219">
        <f>ROUND(I208*H208,2)</f>
        <v>0</v>
      </c>
      <c r="K208" s="215" t="s">
        <v>1</v>
      </c>
      <c r="L208" s="41"/>
      <c r="M208" s="220" t="s">
        <v>1</v>
      </c>
      <c r="N208" s="221" t="s">
        <v>41</v>
      </c>
      <c r="O208" s="88"/>
      <c r="P208" s="222">
        <f>O208*H208</f>
        <v>0</v>
      </c>
      <c r="Q208" s="222">
        <v>0</v>
      </c>
      <c r="R208" s="222">
        <f>Q208*H208</f>
        <v>0</v>
      </c>
      <c r="S208" s="222">
        <v>0</v>
      </c>
      <c r="T208" s="223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24" t="s">
        <v>144</v>
      </c>
      <c r="AT208" s="224" t="s">
        <v>140</v>
      </c>
      <c r="AU208" s="224" t="s">
        <v>84</v>
      </c>
      <c r="AY208" s="14" t="s">
        <v>139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4" t="s">
        <v>84</v>
      </c>
      <c r="BK208" s="225">
        <f>ROUND(I208*H208,2)</f>
        <v>0</v>
      </c>
      <c r="BL208" s="14" t="s">
        <v>144</v>
      </c>
      <c r="BM208" s="224" t="s">
        <v>333</v>
      </c>
    </row>
    <row r="209" spans="1:63" s="12" customFormat="1" ht="25.9" customHeight="1">
      <c r="A209" s="12"/>
      <c r="B209" s="199"/>
      <c r="C209" s="200"/>
      <c r="D209" s="201" t="s">
        <v>75</v>
      </c>
      <c r="E209" s="202" t="s">
        <v>334</v>
      </c>
      <c r="F209" s="202" t="s">
        <v>335</v>
      </c>
      <c r="G209" s="200"/>
      <c r="H209" s="200"/>
      <c r="I209" s="203"/>
      <c r="J209" s="204">
        <f>BK209</f>
        <v>0</v>
      </c>
      <c r="K209" s="200"/>
      <c r="L209" s="205"/>
      <c r="M209" s="206"/>
      <c r="N209" s="207"/>
      <c r="O209" s="207"/>
      <c r="P209" s="208">
        <f>SUM(P210:P215)</f>
        <v>0</v>
      </c>
      <c r="Q209" s="207"/>
      <c r="R209" s="208">
        <f>SUM(R210:R215)</f>
        <v>0</v>
      </c>
      <c r="S209" s="207"/>
      <c r="T209" s="209">
        <f>SUM(T210:T215)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10" t="s">
        <v>84</v>
      </c>
      <c r="AT209" s="211" t="s">
        <v>75</v>
      </c>
      <c r="AU209" s="211" t="s">
        <v>76</v>
      </c>
      <c r="AY209" s="210" t="s">
        <v>139</v>
      </c>
      <c r="BK209" s="212">
        <f>SUM(BK210:BK215)</f>
        <v>0</v>
      </c>
    </row>
    <row r="210" spans="1:65" s="2" customFormat="1" ht="21.75" customHeight="1">
      <c r="A210" s="35"/>
      <c r="B210" s="36"/>
      <c r="C210" s="213" t="s">
        <v>248</v>
      </c>
      <c r="D210" s="213" t="s">
        <v>140</v>
      </c>
      <c r="E210" s="214" t="s">
        <v>336</v>
      </c>
      <c r="F210" s="215" t="s">
        <v>337</v>
      </c>
      <c r="G210" s="216" t="s">
        <v>158</v>
      </c>
      <c r="H210" s="217">
        <v>84.413</v>
      </c>
      <c r="I210" s="218"/>
      <c r="J210" s="219">
        <f>ROUND(I210*H210,2)</f>
        <v>0</v>
      </c>
      <c r="K210" s="215" t="s">
        <v>1</v>
      </c>
      <c r="L210" s="41"/>
      <c r="M210" s="220" t="s">
        <v>1</v>
      </c>
      <c r="N210" s="221" t="s">
        <v>41</v>
      </c>
      <c r="O210" s="88"/>
      <c r="P210" s="222">
        <f>O210*H210</f>
        <v>0</v>
      </c>
      <c r="Q210" s="222">
        <v>0</v>
      </c>
      <c r="R210" s="222">
        <f>Q210*H210</f>
        <v>0</v>
      </c>
      <c r="S210" s="222">
        <v>0</v>
      </c>
      <c r="T210" s="223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24" t="s">
        <v>144</v>
      </c>
      <c r="AT210" s="224" t="s">
        <v>140</v>
      </c>
      <c r="AU210" s="224" t="s">
        <v>84</v>
      </c>
      <c r="AY210" s="14" t="s">
        <v>139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4" t="s">
        <v>84</v>
      </c>
      <c r="BK210" s="225">
        <f>ROUND(I210*H210,2)</f>
        <v>0</v>
      </c>
      <c r="BL210" s="14" t="s">
        <v>144</v>
      </c>
      <c r="BM210" s="224" t="s">
        <v>338</v>
      </c>
    </row>
    <row r="211" spans="1:65" s="2" customFormat="1" ht="21.75" customHeight="1">
      <c r="A211" s="35"/>
      <c r="B211" s="36"/>
      <c r="C211" s="213" t="s">
        <v>339</v>
      </c>
      <c r="D211" s="213" t="s">
        <v>140</v>
      </c>
      <c r="E211" s="214" t="s">
        <v>340</v>
      </c>
      <c r="F211" s="215" t="s">
        <v>341</v>
      </c>
      <c r="G211" s="216" t="s">
        <v>158</v>
      </c>
      <c r="H211" s="217">
        <v>84.413</v>
      </c>
      <c r="I211" s="218"/>
      <c r="J211" s="219">
        <f>ROUND(I211*H211,2)</f>
        <v>0</v>
      </c>
      <c r="K211" s="215" t="s">
        <v>1</v>
      </c>
      <c r="L211" s="41"/>
      <c r="M211" s="220" t="s">
        <v>1</v>
      </c>
      <c r="N211" s="221" t="s">
        <v>41</v>
      </c>
      <c r="O211" s="88"/>
      <c r="P211" s="222">
        <f>O211*H211</f>
        <v>0</v>
      </c>
      <c r="Q211" s="222">
        <v>0</v>
      </c>
      <c r="R211" s="222">
        <f>Q211*H211</f>
        <v>0</v>
      </c>
      <c r="S211" s="222">
        <v>0</v>
      </c>
      <c r="T211" s="223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24" t="s">
        <v>144</v>
      </c>
      <c r="AT211" s="224" t="s">
        <v>140</v>
      </c>
      <c r="AU211" s="224" t="s">
        <v>84</v>
      </c>
      <c r="AY211" s="14" t="s">
        <v>139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4" t="s">
        <v>84</v>
      </c>
      <c r="BK211" s="225">
        <f>ROUND(I211*H211,2)</f>
        <v>0</v>
      </c>
      <c r="BL211" s="14" t="s">
        <v>144</v>
      </c>
      <c r="BM211" s="224" t="s">
        <v>342</v>
      </c>
    </row>
    <row r="212" spans="1:65" s="2" customFormat="1" ht="21.75" customHeight="1">
      <c r="A212" s="35"/>
      <c r="B212" s="36"/>
      <c r="C212" s="213" t="s">
        <v>251</v>
      </c>
      <c r="D212" s="213" t="s">
        <v>140</v>
      </c>
      <c r="E212" s="214" t="s">
        <v>343</v>
      </c>
      <c r="F212" s="215" t="s">
        <v>344</v>
      </c>
      <c r="G212" s="216" t="s">
        <v>158</v>
      </c>
      <c r="H212" s="217">
        <v>253.239</v>
      </c>
      <c r="I212" s="218"/>
      <c r="J212" s="219">
        <f>ROUND(I212*H212,2)</f>
        <v>0</v>
      </c>
      <c r="K212" s="215" t="s">
        <v>1</v>
      </c>
      <c r="L212" s="41"/>
      <c r="M212" s="220" t="s">
        <v>1</v>
      </c>
      <c r="N212" s="221" t="s">
        <v>41</v>
      </c>
      <c r="O212" s="88"/>
      <c r="P212" s="222">
        <f>O212*H212</f>
        <v>0</v>
      </c>
      <c r="Q212" s="222">
        <v>0</v>
      </c>
      <c r="R212" s="222">
        <f>Q212*H212</f>
        <v>0</v>
      </c>
      <c r="S212" s="222">
        <v>0</v>
      </c>
      <c r="T212" s="223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24" t="s">
        <v>144</v>
      </c>
      <c r="AT212" s="224" t="s">
        <v>140</v>
      </c>
      <c r="AU212" s="224" t="s">
        <v>84</v>
      </c>
      <c r="AY212" s="14" t="s">
        <v>139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4" t="s">
        <v>84</v>
      </c>
      <c r="BK212" s="225">
        <f>ROUND(I212*H212,2)</f>
        <v>0</v>
      </c>
      <c r="BL212" s="14" t="s">
        <v>144</v>
      </c>
      <c r="BM212" s="224" t="s">
        <v>345</v>
      </c>
    </row>
    <row r="213" spans="1:65" s="2" customFormat="1" ht="24.15" customHeight="1">
      <c r="A213" s="35"/>
      <c r="B213" s="36"/>
      <c r="C213" s="213" t="s">
        <v>346</v>
      </c>
      <c r="D213" s="213" t="s">
        <v>140</v>
      </c>
      <c r="E213" s="214" t="s">
        <v>347</v>
      </c>
      <c r="F213" s="215" t="s">
        <v>348</v>
      </c>
      <c r="G213" s="216" t="s">
        <v>158</v>
      </c>
      <c r="H213" s="217">
        <v>84.017</v>
      </c>
      <c r="I213" s="218"/>
      <c r="J213" s="219">
        <f>ROUND(I213*H213,2)</f>
        <v>0</v>
      </c>
      <c r="K213" s="215" t="s">
        <v>1</v>
      </c>
      <c r="L213" s="41"/>
      <c r="M213" s="220" t="s">
        <v>1</v>
      </c>
      <c r="N213" s="221" t="s">
        <v>41</v>
      </c>
      <c r="O213" s="88"/>
      <c r="P213" s="222">
        <f>O213*H213</f>
        <v>0</v>
      </c>
      <c r="Q213" s="222">
        <v>0</v>
      </c>
      <c r="R213" s="222">
        <f>Q213*H213</f>
        <v>0</v>
      </c>
      <c r="S213" s="222">
        <v>0</v>
      </c>
      <c r="T213" s="223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24" t="s">
        <v>144</v>
      </c>
      <c r="AT213" s="224" t="s">
        <v>140</v>
      </c>
      <c r="AU213" s="224" t="s">
        <v>84</v>
      </c>
      <c r="AY213" s="14" t="s">
        <v>139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4" t="s">
        <v>84</v>
      </c>
      <c r="BK213" s="225">
        <f>ROUND(I213*H213,2)</f>
        <v>0</v>
      </c>
      <c r="BL213" s="14" t="s">
        <v>144</v>
      </c>
      <c r="BM213" s="224" t="s">
        <v>349</v>
      </c>
    </row>
    <row r="214" spans="1:65" s="2" customFormat="1" ht="24.15" customHeight="1">
      <c r="A214" s="35"/>
      <c r="B214" s="36"/>
      <c r="C214" s="213" t="s">
        <v>257</v>
      </c>
      <c r="D214" s="213" t="s">
        <v>140</v>
      </c>
      <c r="E214" s="214" t="s">
        <v>350</v>
      </c>
      <c r="F214" s="215" t="s">
        <v>351</v>
      </c>
      <c r="G214" s="216" t="s">
        <v>158</v>
      </c>
      <c r="H214" s="217">
        <v>0.163</v>
      </c>
      <c r="I214" s="218"/>
      <c r="J214" s="219">
        <f>ROUND(I214*H214,2)</f>
        <v>0</v>
      </c>
      <c r="K214" s="215" t="s">
        <v>1</v>
      </c>
      <c r="L214" s="41"/>
      <c r="M214" s="220" t="s">
        <v>1</v>
      </c>
      <c r="N214" s="221" t="s">
        <v>41</v>
      </c>
      <c r="O214" s="88"/>
      <c r="P214" s="222">
        <f>O214*H214</f>
        <v>0</v>
      </c>
      <c r="Q214" s="222">
        <v>0</v>
      </c>
      <c r="R214" s="222">
        <f>Q214*H214</f>
        <v>0</v>
      </c>
      <c r="S214" s="222">
        <v>0</v>
      </c>
      <c r="T214" s="223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24" t="s">
        <v>144</v>
      </c>
      <c r="AT214" s="224" t="s">
        <v>140</v>
      </c>
      <c r="AU214" s="224" t="s">
        <v>84</v>
      </c>
      <c r="AY214" s="14" t="s">
        <v>139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4" t="s">
        <v>84</v>
      </c>
      <c r="BK214" s="225">
        <f>ROUND(I214*H214,2)</f>
        <v>0</v>
      </c>
      <c r="BL214" s="14" t="s">
        <v>144</v>
      </c>
      <c r="BM214" s="224" t="s">
        <v>300</v>
      </c>
    </row>
    <row r="215" spans="1:65" s="2" customFormat="1" ht="16.5" customHeight="1">
      <c r="A215" s="35"/>
      <c r="B215" s="36"/>
      <c r="C215" s="213" t="s">
        <v>352</v>
      </c>
      <c r="D215" s="213" t="s">
        <v>140</v>
      </c>
      <c r="E215" s="214" t="s">
        <v>353</v>
      </c>
      <c r="F215" s="215" t="s">
        <v>354</v>
      </c>
      <c r="G215" s="216" t="s">
        <v>158</v>
      </c>
      <c r="H215" s="217">
        <v>0.233</v>
      </c>
      <c r="I215" s="218"/>
      <c r="J215" s="219">
        <f>ROUND(I215*H215,2)</f>
        <v>0</v>
      </c>
      <c r="K215" s="215" t="s">
        <v>1</v>
      </c>
      <c r="L215" s="41"/>
      <c r="M215" s="220" t="s">
        <v>1</v>
      </c>
      <c r="N215" s="221" t="s">
        <v>41</v>
      </c>
      <c r="O215" s="88"/>
      <c r="P215" s="222">
        <f>O215*H215</f>
        <v>0</v>
      </c>
      <c r="Q215" s="222">
        <v>0</v>
      </c>
      <c r="R215" s="222">
        <f>Q215*H215</f>
        <v>0</v>
      </c>
      <c r="S215" s="222">
        <v>0</v>
      </c>
      <c r="T215" s="223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24" t="s">
        <v>144</v>
      </c>
      <c r="AT215" s="224" t="s">
        <v>140</v>
      </c>
      <c r="AU215" s="224" t="s">
        <v>84</v>
      </c>
      <c r="AY215" s="14" t="s">
        <v>139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4" t="s">
        <v>84</v>
      </c>
      <c r="BK215" s="225">
        <f>ROUND(I215*H215,2)</f>
        <v>0</v>
      </c>
      <c r="BL215" s="14" t="s">
        <v>144</v>
      </c>
      <c r="BM215" s="224" t="s">
        <v>355</v>
      </c>
    </row>
    <row r="216" spans="1:63" s="12" customFormat="1" ht="25.9" customHeight="1">
      <c r="A216" s="12"/>
      <c r="B216" s="199"/>
      <c r="C216" s="200"/>
      <c r="D216" s="201" t="s">
        <v>75</v>
      </c>
      <c r="E216" s="202" t="s">
        <v>356</v>
      </c>
      <c r="F216" s="202" t="s">
        <v>357</v>
      </c>
      <c r="G216" s="200"/>
      <c r="H216" s="200"/>
      <c r="I216" s="203"/>
      <c r="J216" s="204">
        <f>BK216</f>
        <v>0</v>
      </c>
      <c r="K216" s="200"/>
      <c r="L216" s="205"/>
      <c r="M216" s="206"/>
      <c r="N216" s="207"/>
      <c r="O216" s="207"/>
      <c r="P216" s="208">
        <f>P217+P219+P223+P225+P227</f>
        <v>0</v>
      </c>
      <c r="Q216" s="207"/>
      <c r="R216" s="208">
        <f>R217+R219+R223+R225+R227</f>
        <v>0</v>
      </c>
      <c r="S216" s="207"/>
      <c r="T216" s="209">
        <f>T217+T219+T223+T225+T227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10" t="s">
        <v>161</v>
      </c>
      <c r="AT216" s="211" t="s">
        <v>75</v>
      </c>
      <c r="AU216" s="211" t="s">
        <v>76</v>
      </c>
      <c r="AY216" s="210" t="s">
        <v>139</v>
      </c>
      <c r="BK216" s="212">
        <f>BK217+BK219+BK223+BK225+BK227</f>
        <v>0</v>
      </c>
    </row>
    <row r="217" spans="1:63" s="12" customFormat="1" ht="22.8" customHeight="1">
      <c r="A217" s="12"/>
      <c r="B217" s="199"/>
      <c r="C217" s="200"/>
      <c r="D217" s="201" t="s">
        <v>75</v>
      </c>
      <c r="E217" s="236" t="s">
        <v>358</v>
      </c>
      <c r="F217" s="236" t="s">
        <v>359</v>
      </c>
      <c r="G217" s="200"/>
      <c r="H217" s="200"/>
      <c r="I217" s="203"/>
      <c r="J217" s="237">
        <f>BK217</f>
        <v>0</v>
      </c>
      <c r="K217" s="200"/>
      <c r="L217" s="205"/>
      <c r="M217" s="206"/>
      <c r="N217" s="207"/>
      <c r="O217" s="207"/>
      <c r="P217" s="208">
        <f>P218</f>
        <v>0</v>
      </c>
      <c r="Q217" s="207"/>
      <c r="R217" s="208">
        <f>R218</f>
        <v>0</v>
      </c>
      <c r="S217" s="207"/>
      <c r="T217" s="209">
        <f>T218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10" t="s">
        <v>161</v>
      </c>
      <c r="AT217" s="211" t="s">
        <v>75</v>
      </c>
      <c r="AU217" s="211" t="s">
        <v>84</v>
      </c>
      <c r="AY217" s="210" t="s">
        <v>139</v>
      </c>
      <c r="BK217" s="212">
        <f>BK218</f>
        <v>0</v>
      </c>
    </row>
    <row r="218" spans="1:65" s="2" customFormat="1" ht="16.5" customHeight="1">
      <c r="A218" s="35"/>
      <c r="B218" s="36"/>
      <c r="C218" s="213" t="s">
        <v>262</v>
      </c>
      <c r="D218" s="213" t="s">
        <v>140</v>
      </c>
      <c r="E218" s="214" t="s">
        <v>360</v>
      </c>
      <c r="F218" s="215" t="s">
        <v>361</v>
      </c>
      <c r="G218" s="216" t="s">
        <v>362</v>
      </c>
      <c r="H218" s="238"/>
      <c r="I218" s="218"/>
      <c r="J218" s="219">
        <f>ROUND(I218*H218,2)</f>
        <v>0</v>
      </c>
      <c r="K218" s="215" t="s">
        <v>148</v>
      </c>
      <c r="L218" s="41"/>
      <c r="M218" s="220" t="s">
        <v>1</v>
      </c>
      <c r="N218" s="221" t="s">
        <v>41</v>
      </c>
      <c r="O218" s="88"/>
      <c r="P218" s="222">
        <f>O218*H218</f>
        <v>0</v>
      </c>
      <c r="Q218" s="222">
        <v>0</v>
      </c>
      <c r="R218" s="222">
        <f>Q218*H218</f>
        <v>0</v>
      </c>
      <c r="S218" s="222">
        <v>0</v>
      </c>
      <c r="T218" s="223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24" t="s">
        <v>363</v>
      </c>
      <c r="AT218" s="224" t="s">
        <v>140</v>
      </c>
      <c r="AU218" s="224" t="s">
        <v>86</v>
      </c>
      <c r="AY218" s="14" t="s">
        <v>139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4" t="s">
        <v>84</v>
      </c>
      <c r="BK218" s="225">
        <f>ROUND(I218*H218,2)</f>
        <v>0</v>
      </c>
      <c r="BL218" s="14" t="s">
        <v>363</v>
      </c>
      <c r="BM218" s="224" t="s">
        <v>364</v>
      </c>
    </row>
    <row r="219" spans="1:63" s="12" customFormat="1" ht="22.8" customHeight="1">
      <c r="A219" s="12"/>
      <c r="B219" s="199"/>
      <c r="C219" s="200"/>
      <c r="D219" s="201" t="s">
        <v>75</v>
      </c>
      <c r="E219" s="236" t="s">
        <v>365</v>
      </c>
      <c r="F219" s="236" t="s">
        <v>366</v>
      </c>
      <c r="G219" s="200"/>
      <c r="H219" s="200"/>
      <c r="I219" s="203"/>
      <c r="J219" s="237">
        <f>BK219</f>
        <v>0</v>
      </c>
      <c r="K219" s="200"/>
      <c r="L219" s="205"/>
      <c r="M219" s="206"/>
      <c r="N219" s="207"/>
      <c r="O219" s="207"/>
      <c r="P219" s="208">
        <f>SUM(P220:P222)</f>
        <v>0</v>
      </c>
      <c r="Q219" s="207"/>
      <c r="R219" s="208">
        <f>SUM(R220:R222)</f>
        <v>0</v>
      </c>
      <c r="S219" s="207"/>
      <c r="T219" s="209">
        <f>SUM(T220:T222)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10" t="s">
        <v>161</v>
      </c>
      <c r="AT219" s="211" t="s">
        <v>75</v>
      </c>
      <c r="AU219" s="211" t="s">
        <v>84</v>
      </c>
      <c r="AY219" s="210" t="s">
        <v>139</v>
      </c>
      <c r="BK219" s="212">
        <f>SUM(BK220:BK222)</f>
        <v>0</v>
      </c>
    </row>
    <row r="220" spans="1:65" s="2" customFormat="1" ht="16.5" customHeight="1">
      <c r="A220" s="35"/>
      <c r="B220" s="36"/>
      <c r="C220" s="213" t="s">
        <v>367</v>
      </c>
      <c r="D220" s="213" t="s">
        <v>140</v>
      </c>
      <c r="E220" s="214" t="s">
        <v>368</v>
      </c>
      <c r="F220" s="215" t="s">
        <v>366</v>
      </c>
      <c r="G220" s="216" t="s">
        <v>362</v>
      </c>
      <c r="H220" s="238"/>
      <c r="I220" s="218"/>
      <c r="J220" s="219">
        <f>ROUND(I220*H220,2)</f>
        <v>0</v>
      </c>
      <c r="K220" s="215" t="s">
        <v>148</v>
      </c>
      <c r="L220" s="41"/>
      <c r="M220" s="220" t="s">
        <v>1</v>
      </c>
      <c r="N220" s="221" t="s">
        <v>41</v>
      </c>
      <c r="O220" s="88"/>
      <c r="P220" s="222">
        <f>O220*H220</f>
        <v>0</v>
      </c>
      <c r="Q220" s="222">
        <v>0</v>
      </c>
      <c r="R220" s="222">
        <f>Q220*H220</f>
        <v>0</v>
      </c>
      <c r="S220" s="222">
        <v>0</v>
      </c>
      <c r="T220" s="223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24" t="s">
        <v>363</v>
      </c>
      <c r="AT220" s="224" t="s">
        <v>140</v>
      </c>
      <c r="AU220" s="224" t="s">
        <v>86</v>
      </c>
      <c r="AY220" s="14" t="s">
        <v>139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4" t="s">
        <v>84</v>
      </c>
      <c r="BK220" s="225">
        <f>ROUND(I220*H220,2)</f>
        <v>0</v>
      </c>
      <c r="BL220" s="14" t="s">
        <v>363</v>
      </c>
      <c r="BM220" s="224" t="s">
        <v>369</v>
      </c>
    </row>
    <row r="221" spans="1:65" s="2" customFormat="1" ht="24.15" customHeight="1">
      <c r="A221" s="35"/>
      <c r="B221" s="36"/>
      <c r="C221" s="213" t="s">
        <v>266</v>
      </c>
      <c r="D221" s="213" t="s">
        <v>140</v>
      </c>
      <c r="E221" s="214" t="s">
        <v>370</v>
      </c>
      <c r="F221" s="215" t="s">
        <v>371</v>
      </c>
      <c r="G221" s="216" t="s">
        <v>362</v>
      </c>
      <c r="H221" s="238"/>
      <c r="I221" s="218"/>
      <c r="J221" s="219">
        <f>ROUND(I221*H221,2)</f>
        <v>0</v>
      </c>
      <c r="K221" s="215" t="s">
        <v>148</v>
      </c>
      <c r="L221" s="41"/>
      <c r="M221" s="220" t="s">
        <v>1</v>
      </c>
      <c r="N221" s="221" t="s">
        <v>41</v>
      </c>
      <c r="O221" s="88"/>
      <c r="P221" s="222">
        <f>O221*H221</f>
        <v>0</v>
      </c>
      <c r="Q221" s="222">
        <v>0</v>
      </c>
      <c r="R221" s="222">
        <f>Q221*H221</f>
        <v>0</v>
      </c>
      <c r="S221" s="222">
        <v>0</v>
      </c>
      <c r="T221" s="223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24" t="s">
        <v>363</v>
      </c>
      <c r="AT221" s="224" t="s">
        <v>140</v>
      </c>
      <c r="AU221" s="224" t="s">
        <v>86</v>
      </c>
      <c r="AY221" s="14" t="s">
        <v>139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4" t="s">
        <v>84</v>
      </c>
      <c r="BK221" s="225">
        <f>ROUND(I221*H221,2)</f>
        <v>0</v>
      </c>
      <c r="BL221" s="14" t="s">
        <v>363</v>
      </c>
      <c r="BM221" s="224" t="s">
        <v>372</v>
      </c>
    </row>
    <row r="222" spans="1:65" s="2" customFormat="1" ht="24.15" customHeight="1">
      <c r="A222" s="35"/>
      <c r="B222" s="36"/>
      <c r="C222" s="213" t="s">
        <v>373</v>
      </c>
      <c r="D222" s="213" t="s">
        <v>140</v>
      </c>
      <c r="E222" s="214" t="s">
        <v>374</v>
      </c>
      <c r="F222" s="215" t="s">
        <v>375</v>
      </c>
      <c r="G222" s="216" t="s">
        <v>362</v>
      </c>
      <c r="H222" s="238"/>
      <c r="I222" s="218"/>
      <c r="J222" s="219">
        <f>ROUND(I222*H222,2)</f>
        <v>0</v>
      </c>
      <c r="K222" s="215" t="s">
        <v>148</v>
      </c>
      <c r="L222" s="41"/>
      <c r="M222" s="220" t="s">
        <v>1</v>
      </c>
      <c r="N222" s="221" t="s">
        <v>41</v>
      </c>
      <c r="O222" s="88"/>
      <c r="P222" s="222">
        <f>O222*H222</f>
        <v>0</v>
      </c>
      <c r="Q222" s="222">
        <v>0</v>
      </c>
      <c r="R222" s="222">
        <f>Q222*H222</f>
        <v>0</v>
      </c>
      <c r="S222" s="222">
        <v>0</v>
      </c>
      <c r="T222" s="223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24" t="s">
        <v>363</v>
      </c>
      <c r="AT222" s="224" t="s">
        <v>140</v>
      </c>
      <c r="AU222" s="224" t="s">
        <v>86</v>
      </c>
      <c r="AY222" s="14" t="s">
        <v>139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4" t="s">
        <v>84</v>
      </c>
      <c r="BK222" s="225">
        <f>ROUND(I222*H222,2)</f>
        <v>0</v>
      </c>
      <c r="BL222" s="14" t="s">
        <v>363</v>
      </c>
      <c r="BM222" s="224" t="s">
        <v>376</v>
      </c>
    </row>
    <row r="223" spans="1:63" s="12" customFormat="1" ht="22.8" customHeight="1">
      <c r="A223" s="12"/>
      <c r="B223" s="199"/>
      <c r="C223" s="200"/>
      <c r="D223" s="201" t="s">
        <v>75</v>
      </c>
      <c r="E223" s="236" t="s">
        <v>377</v>
      </c>
      <c r="F223" s="236" t="s">
        <v>378</v>
      </c>
      <c r="G223" s="200"/>
      <c r="H223" s="200"/>
      <c r="I223" s="203"/>
      <c r="J223" s="237">
        <f>BK223</f>
        <v>0</v>
      </c>
      <c r="K223" s="200"/>
      <c r="L223" s="205"/>
      <c r="M223" s="206"/>
      <c r="N223" s="207"/>
      <c r="O223" s="207"/>
      <c r="P223" s="208">
        <f>P224</f>
        <v>0</v>
      </c>
      <c r="Q223" s="207"/>
      <c r="R223" s="208">
        <f>R224</f>
        <v>0</v>
      </c>
      <c r="S223" s="207"/>
      <c r="T223" s="209">
        <f>T224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10" t="s">
        <v>161</v>
      </c>
      <c r="AT223" s="211" t="s">
        <v>75</v>
      </c>
      <c r="AU223" s="211" t="s">
        <v>84</v>
      </c>
      <c r="AY223" s="210" t="s">
        <v>139</v>
      </c>
      <c r="BK223" s="212">
        <f>BK224</f>
        <v>0</v>
      </c>
    </row>
    <row r="224" spans="1:65" s="2" customFormat="1" ht="16.5" customHeight="1">
      <c r="A224" s="35"/>
      <c r="B224" s="36"/>
      <c r="C224" s="213" t="s">
        <v>238</v>
      </c>
      <c r="D224" s="213" t="s">
        <v>140</v>
      </c>
      <c r="E224" s="214" t="s">
        <v>379</v>
      </c>
      <c r="F224" s="215" t="s">
        <v>380</v>
      </c>
      <c r="G224" s="216" t="s">
        <v>362</v>
      </c>
      <c r="H224" s="238"/>
      <c r="I224" s="218"/>
      <c r="J224" s="219">
        <f>ROUND(I224*H224,2)</f>
        <v>0</v>
      </c>
      <c r="K224" s="215" t="s">
        <v>148</v>
      </c>
      <c r="L224" s="41"/>
      <c r="M224" s="220" t="s">
        <v>1</v>
      </c>
      <c r="N224" s="221" t="s">
        <v>41</v>
      </c>
      <c r="O224" s="88"/>
      <c r="P224" s="222">
        <f>O224*H224</f>
        <v>0</v>
      </c>
      <c r="Q224" s="222">
        <v>0</v>
      </c>
      <c r="R224" s="222">
        <f>Q224*H224</f>
        <v>0</v>
      </c>
      <c r="S224" s="222">
        <v>0</v>
      </c>
      <c r="T224" s="223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24" t="s">
        <v>363</v>
      </c>
      <c r="AT224" s="224" t="s">
        <v>140</v>
      </c>
      <c r="AU224" s="224" t="s">
        <v>86</v>
      </c>
      <c r="AY224" s="14" t="s">
        <v>139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4" t="s">
        <v>84</v>
      </c>
      <c r="BK224" s="225">
        <f>ROUND(I224*H224,2)</f>
        <v>0</v>
      </c>
      <c r="BL224" s="14" t="s">
        <v>363</v>
      </c>
      <c r="BM224" s="224" t="s">
        <v>381</v>
      </c>
    </row>
    <row r="225" spans="1:63" s="12" customFormat="1" ht="22.8" customHeight="1">
      <c r="A225" s="12"/>
      <c r="B225" s="199"/>
      <c r="C225" s="200"/>
      <c r="D225" s="201" t="s">
        <v>75</v>
      </c>
      <c r="E225" s="236" t="s">
        <v>382</v>
      </c>
      <c r="F225" s="236" t="s">
        <v>383</v>
      </c>
      <c r="G225" s="200"/>
      <c r="H225" s="200"/>
      <c r="I225" s="203"/>
      <c r="J225" s="237">
        <f>BK225</f>
        <v>0</v>
      </c>
      <c r="K225" s="200"/>
      <c r="L225" s="205"/>
      <c r="M225" s="206"/>
      <c r="N225" s="207"/>
      <c r="O225" s="207"/>
      <c r="P225" s="208">
        <f>P226</f>
        <v>0</v>
      </c>
      <c r="Q225" s="207"/>
      <c r="R225" s="208">
        <f>R226</f>
        <v>0</v>
      </c>
      <c r="S225" s="207"/>
      <c r="T225" s="209">
        <f>T226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10" t="s">
        <v>161</v>
      </c>
      <c r="AT225" s="211" t="s">
        <v>75</v>
      </c>
      <c r="AU225" s="211" t="s">
        <v>84</v>
      </c>
      <c r="AY225" s="210" t="s">
        <v>139</v>
      </c>
      <c r="BK225" s="212">
        <f>BK226</f>
        <v>0</v>
      </c>
    </row>
    <row r="226" spans="1:65" s="2" customFormat="1" ht="16.5" customHeight="1">
      <c r="A226" s="35"/>
      <c r="B226" s="36"/>
      <c r="C226" s="213" t="s">
        <v>384</v>
      </c>
      <c r="D226" s="213" t="s">
        <v>140</v>
      </c>
      <c r="E226" s="214" t="s">
        <v>385</v>
      </c>
      <c r="F226" s="215" t="s">
        <v>383</v>
      </c>
      <c r="G226" s="216" t="s">
        <v>362</v>
      </c>
      <c r="H226" s="238"/>
      <c r="I226" s="218"/>
      <c r="J226" s="219">
        <f>ROUND(I226*H226,2)</f>
        <v>0</v>
      </c>
      <c r="K226" s="215" t="s">
        <v>148</v>
      </c>
      <c r="L226" s="41"/>
      <c r="M226" s="220" t="s">
        <v>1</v>
      </c>
      <c r="N226" s="221" t="s">
        <v>41</v>
      </c>
      <c r="O226" s="88"/>
      <c r="P226" s="222">
        <f>O226*H226</f>
        <v>0</v>
      </c>
      <c r="Q226" s="222">
        <v>0</v>
      </c>
      <c r="R226" s="222">
        <f>Q226*H226</f>
        <v>0</v>
      </c>
      <c r="S226" s="222">
        <v>0</v>
      </c>
      <c r="T226" s="223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24" t="s">
        <v>363</v>
      </c>
      <c r="AT226" s="224" t="s">
        <v>140</v>
      </c>
      <c r="AU226" s="224" t="s">
        <v>86</v>
      </c>
      <c r="AY226" s="14" t="s">
        <v>139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4" t="s">
        <v>84</v>
      </c>
      <c r="BK226" s="225">
        <f>ROUND(I226*H226,2)</f>
        <v>0</v>
      </c>
      <c r="BL226" s="14" t="s">
        <v>363</v>
      </c>
      <c r="BM226" s="224" t="s">
        <v>386</v>
      </c>
    </row>
    <row r="227" spans="1:63" s="12" customFormat="1" ht="22.8" customHeight="1">
      <c r="A227" s="12"/>
      <c r="B227" s="199"/>
      <c r="C227" s="200"/>
      <c r="D227" s="201" t="s">
        <v>75</v>
      </c>
      <c r="E227" s="236" t="s">
        <v>387</v>
      </c>
      <c r="F227" s="236" t="s">
        <v>388</v>
      </c>
      <c r="G227" s="200"/>
      <c r="H227" s="200"/>
      <c r="I227" s="203"/>
      <c r="J227" s="237">
        <f>BK227</f>
        <v>0</v>
      </c>
      <c r="K227" s="200"/>
      <c r="L227" s="205"/>
      <c r="M227" s="206"/>
      <c r="N227" s="207"/>
      <c r="O227" s="207"/>
      <c r="P227" s="208">
        <f>P228</f>
        <v>0</v>
      </c>
      <c r="Q227" s="207"/>
      <c r="R227" s="208">
        <f>R228</f>
        <v>0</v>
      </c>
      <c r="S227" s="207"/>
      <c r="T227" s="209">
        <f>T228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10" t="s">
        <v>161</v>
      </c>
      <c r="AT227" s="211" t="s">
        <v>75</v>
      </c>
      <c r="AU227" s="211" t="s">
        <v>84</v>
      </c>
      <c r="AY227" s="210" t="s">
        <v>139</v>
      </c>
      <c r="BK227" s="212">
        <f>BK228</f>
        <v>0</v>
      </c>
    </row>
    <row r="228" spans="1:65" s="2" customFormat="1" ht="16.5" customHeight="1">
      <c r="A228" s="35"/>
      <c r="B228" s="36"/>
      <c r="C228" s="213" t="s">
        <v>272</v>
      </c>
      <c r="D228" s="213" t="s">
        <v>140</v>
      </c>
      <c r="E228" s="214" t="s">
        <v>389</v>
      </c>
      <c r="F228" s="215" t="s">
        <v>388</v>
      </c>
      <c r="G228" s="216" t="s">
        <v>362</v>
      </c>
      <c r="H228" s="238"/>
      <c r="I228" s="218"/>
      <c r="J228" s="219">
        <f>ROUND(I228*H228,2)</f>
        <v>0</v>
      </c>
      <c r="K228" s="215" t="s">
        <v>148</v>
      </c>
      <c r="L228" s="41"/>
      <c r="M228" s="239" t="s">
        <v>1</v>
      </c>
      <c r="N228" s="240" t="s">
        <v>41</v>
      </c>
      <c r="O228" s="241"/>
      <c r="P228" s="242">
        <f>O228*H228</f>
        <v>0</v>
      </c>
      <c r="Q228" s="242">
        <v>0</v>
      </c>
      <c r="R228" s="242">
        <f>Q228*H228</f>
        <v>0</v>
      </c>
      <c r="S228" s="242">
        <v>0</v>
      </c>
      <c r="T228" s="243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24" t="s">
        <v>363</v>
      </c>
      <c r="AT228" s="224" t="s">
        <v>140</v>
      </c>
      <c r="AU228" s="224" t="s">
        <v>86</v>
      </c>
      <c r="AY228" s="14" t="s">
        <v>139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4" t="s">
        <v>84</v>
      </c>
      <c r="BK228" s="225">
        <f>ROUND(I228*H228,2)</f>
        <v>0</v>
      </c>
      <c r="BL228" s="14" t="s">
        <v>363</v>
      </c>
      <c r="BM228" s="224" t="s">
        <v>390</v>
      </c>
    </row>
    <row r="229" spans="1:31" s="2" customFormat="1" ht="6.95" customHeight="1">
      <c r="A229" s="35"/>
      <c r="B229" s="63"/>
      <c r="C229" s="64"/>
      <c r="D229" s="64"/>
      <c r="E229" s="64"/>
      <c r="F229" s="64"/>
      <c r="G229" s="64"/>
      <c r="H229" s="64"/>
      <c r="I229" s="64"/>
      <c r="J229" s="64"/>
      <c r="K229" s="64"/>
      <c r="L229" s="41"/>
      <c r="M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</row>
  </sheetData>
  <sheetProtection password="CC35" sheet="1" objects="1" scenarios="1" formatColumns="0" formatRows="0" autoFilter="0"/>
  <autoFilter ref="C142:K228"/>
  <mergeCells count="9">
    <mergeCell ref="E7:H7"/>
    <mergeCell ref="E9:H9"/>
    <mergeCell ref="E18:H18"/>
    <mergeCell ref="E27:H27"/>
    <mergeCell ref="E85:H85"/>
    <mergeCell ref="E87:H87"/>
    <mergeCell ref="E133:H133"/>
    <mergeCell ref="E135:H13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89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86</v>
      </c>
    </row>
    <row r="4" spans="2:46" s="1" customFormat="1" ht="24.95" customHeight="1">
      <c r="B4" s="17"/>
      <c r="D4" s="135" t="s">
        <v>90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MŠ Gorkého1614, Litvínov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91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391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34</v>
      </c>
      <c r="G12" s="35"/>
      <c r="H12" s="35"/>
      <c r="I12" s="137" t="s">
        <v>22</v>
      </c>
      <c r="J12" s="141" t="str">
        <f>'Rekapitulace stavby'!AN8</f>
        <v>23. 1. 2023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tr">
        <f>IF('Rekapitulace stavby'!E11="","",'Rekapitulace stavby'!E11)</f>
        <v>Město Litvínov</v>
      </c>
      <c r="F15" s="35"/>
      <c r="G15" s="35"/>
      <c r="H15" s="35"/>
      <c r="I15" s="137" t="s">
        <v>27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28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30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>CHEMINVEST s.r.o.</v>
      </c>
      <c r="F21" s="35"/>
      <c r="G21" s="35"/>
      <c r="H21" s="35"/>
      <c r="I21" s="137" t="s">
        <v>27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33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27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35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36</v>
      </c>
      <c r="E30" s="35"/>
      <c r="F30" s="35"/>
      <c r="G30" s="35"/>
      <c r="H30" s="35"/>
      <c r="I30" s="35"/>
      <c r="J30" s="148">
        <f>ROUND(J140,2)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38</v>
      </c>
      <c r="G32" s="35"/>
      <c r="H32" s="35"/>
      <c r="I32" s="149" t="s">
        <v>37</v>
      </c>
      <c r="J32" s="149" t="s">
        <v>39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40</v>
      </c>
      <c r="E33" s="137" t="s">
        <v>41</v>
      </c>
      <c r="F33" s="151">
        <f>ROUND((SUM(BE140:BE216)),2)</f>
        <v>0</v>
      </c>
      <c r="G33" s="35"/>
      <c r="H33" s="35"/>
      <c r="I33" s="152">
        <v>0.21</v>
      </c>
      <c r="J33" s="151">
        <f>ROUND(((SUM(BE140:BE216))*I33),2)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42</v>
      </c>
      <c r="F34" s="151">
        <f>ROUND((SUM(BF140:BF216)),2)</f>
        <v>0</v>
      </c>
      <c r="G34" s="35"/>
      <c r="H34" s="35"/>
      <c r="I34" s="152">
        <v>0.15</v>
      </c>
      <c r="J34" s="151">
        <f>ROUND(((SUM(BF140:BF216))*I34),2)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43</v>
      </c>
      <c r="F35" s="151">
        <f>ROUND((SUM(BG140:BG216)),2)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44</v>
      </c>
      <c r="F36" s="151">
        <f>ROUND((SUM(BH140:BH216)),2)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45</v>
      </c>
      <c r="F37" s="151">
        <f>ROUND((SUM(BI140:BI216)),2)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46</v>
      </c>
      <c r="E39" s="155"/>
      <c r="F39" s="155"/>
      <c r="G39" s="156" t="s">
        <v>47</v>
      </c>
      <c r="H39" s="157" t="s">
        <v>48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49</v>
      </c>
      <c r="E50" s="161"/>
      <c r="F50" s="161"/>
      <c r="G50" s="160" t="s">
        <v>50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51</v>
      </c>
      <c r="E61" s="163"/>
      <c r="F61" s="164" t="s">
        <v>52</v>
      </c>
      <c r="G61" s="162" t="s">
        <v>51</v>
      </c>
      <c r="H61" s="163"/>
      <c r="I61" s="163"/>
      <c r="J61" s="165" t="s">
        <v>52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53</v>
      </c>
      <c r="E65" s="166"/>
      <c r="F65" s="166"/>
      <c r="G65" s="160" t="s">
        <v>54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51</v>
      </c>
      <c r="E76" s="163"/>
      <c r="F76" s="164" t="s">
        <v>52</v>
      </c>
      <c r="G76" s="162" t="s">
        <v>51</v>
      </c>
      <c r="H76" s="163"/>
      <c r="I76" s="163"/>
      <c r="J76" s="165" t="s">
        <v>52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93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MŠ Gorkého1614, Litvínov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91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D.2. - KANALIZACE O - B ...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23. 1. 2023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Město Litvínov</v>
      </c>
      <c r="G91" s="37"/>
      <c r="H91" s="37"/>
      <c r="I91" s="29" t="s">
        <v>30</v>
      </c>
      <c r="J91" s="33" t="str">
        <f>E21</f>
        <v>CHEMINVEST s.r.o.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94</v>
      </c>
      <c r="D94" s="173"/>
      <c r="E94" s="173"/>
      <c r="F94" s="173"/>
      <c r="G94" s="173"/>
      <c r="H94" s="173"/>
      <c r="I94" s="173"/>
      <c r="J94" s="174" t="s">
        <v>95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96</v>
      </c>
      <c r="D96" s="37"/>
      <c r="E96" s="37"/>
      <c r="F96" s="37"/>
      <c r="G96" s="37"/>
      <c r="H96" s="37"/>
      <c r="I96" s="37"/>
      <c r="J96" s="107">
        <f>J140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97</v>
      </c>
    </row>
    <row r="97" spans="1:31" s="9" customFormat="1" ht="24.95" customHeight="1">
      <c r="A97" s="9"/>
      <c r="B97" s="176"/>
      <c r="C97" s="177"/>
      <c r="D97" s="178" t="s">
        <v>98</v>
      </c>
      <c r="E97" s="179"/>
      <c r="F97" s="179"/>
      <c r="G97" s="179"/>
      <c r="H97" s="179"/>
      <c r="I97" s="179"/>
      <c r="J97" s="180">
        <f>J141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6"/>
      <c r="C98" s="177"/>
      <c r="D98" s="178" t="s">
        <v>100</v>
      </c>
      <c r="E98" s="179"/>
      <c r="F98" s="179"/>
      <c r="G98" s="179"/>
      <c r="H98" s="179"/>
      <c r="I98" s="179"/>
      <c r="J98" s="180">
        <f>J145</f>
        <v>0</v>
      </c>
      <c r="K98" s="177"/>
      <c r="L98" s="181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6"/>
      <c r="C99" s="177"/>
      <c r="D99" s="178" t="s">
        <v>101</v>
      </c>
      <c r="E99" s="179"/>
      <c r="F99" s="179"/>
      <c r="G99" s="179"/>
      <c r="H99" s="179"/>
      <c r="I99" s="179"/>
      <c r="J99" s="180">
        <f>J148</f>
        <v>0</v>
      </c>
      <c r="K99" s="177"/>
      <c r="L99" s="18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6"/>
      <c r="C100" s="177"/>
      <c r="D100" s="178" t="s">
        <v>392</v>
      </c>
      <c r="E100" s="179"/>
      <c r="F100" s="179"/>
      <c r="G100" s="179"/>
      <c r="H100" s="179"/>
      <c r="I100" s="179"/>
      <c r="J100" s="180">
        <f>J155</f>
        <v>0</v>
      </c>
      <c r="K100" s="177"/>
      <c r="L100" s="181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6"/>
      <c r="C101" s="177"/>
      <c r="D101" s="178" t="s">
        <v>393</v>
      </c>
      <c r="E101" s="179"/>
      <c r="F101" s="179"/>
      <c r="G101" s="179"/>
      <c r="H101" s="179"/>
      <c r="I101" s="179"/>
      <c r="J101" s="180">
        <f>J160</f>
        <v>0</v>
      </c>
      <c r="K101" s="177"/>
      <c r="L101" s="18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76"/>
      <c r="C102" s="177"/>
      <c r="D102" s="178" t="s">
        <v>102</v>
      </c>
      <c r="E102" s="179"/>
      <c r="F102" s="179"/>
      <c r="G102" s="179"/>
      <c r="H102" s="179"/>
      <c r="I102" s="179"/>
      <c r="J102" s="180">
        <f>J165</f>
        <v>0</v>
      </c>
      <c r="K102" s="177"/>
      <c r="L102" s="18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76"/>
      <c r="C103" s="177"/>
      <c r="D103" s="178" t="s">
        <v>104</v>
      </c>
      <c r="E103" s="179"/>
      <c r="F103" s="179"/>
      <c r="G103" s="179"/>
      <c r="H103" s="179"/>
      <c r="I103" s="179"/>
      <c r="J103" s="180">
        <f>J170</f>
        <v>0</v>
      </c>
      <c r="K103" s="177"/>
      <c r="L103" s="18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76"/>
      <c r="C104" s="177"/>
      <c r="D104" s="178" t="s">
        <v>394</v>
      </c>
      <c r="E104" s="179"/>
      <c r="F104" s="179"/>
      <c r="G104" s="179"/>
      <c r="H104" s="179"/>
      <c r="I104" s="179"/>
      <c r="J104" s="180">
        <f>J172</f>
        <v>0</v>
      </c>
      <c r="K104" s="177"/>
      <c r="L104" s="181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76"/>
      <c r="C105" s="177"/>
      <c r="D105" s="178" t="s">
        <v>107</v>
      </c>
      <c r="E105" s="179"/>
      <c r="F105" s="179"/>
      <c r="G105" s="179"/>
      <c r="H105" s="179"/>
      <c r="I105" s="179"/>
      <c r="J105" s="180">
        <f>J175</f>
        <v>0</v>
      </c>
      <c r="K105" s="177"/>
      <c r="L105" s="181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76"/>
      <c r="C106" s="177"/>
      <c r="D106" s="178" t="s">
        <v>395</v>
      </c>
      <c r="E106" s="179"/>
      <c r="F106" s="179"/>
      <c r="G106" s="179"/>
      <c r="H106" s="179"/>
      <c r="I106" s="179"/>
      <c r="J106" s="180">
        <f>J179</f>
        <v>0</v>
      </c>
      <c r="K106" s="177"/>
      <c r="L106" s="181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176"/>
      <c r="C107" s="177"/>
      <c r="D107" s="178" t="s">
        <v>112</v>
      </c>
      <c r="E107" s="179"/>
      <c r="F107" s="179"/>
      <c r="G107" s="179"/>
      <c r="H107" s="179"/>
      <c r="I107" s="179"/>
      <c r="J107" s="180">
        <f>J181</f>
        <v>0</v>
      </c>
      <c r="K107" s="177"/>
      <c r="L107" s="181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176"/>
      <c r="C108" s="177"/>
      <c r="D108" s="178" t="s">
        <v>396</v>
      </c>
      <c r="E108" s="179"/>
      <c r="F108" s="179"/>
      <c r="G108" s="179"/>
      <c r="H108" s="179"/>
      <c r="I108" s="179"/>
      <c r="J108" s="180">
        <f>J184</f>
        <v>0</v>
      </c>
      <c r="K108" s="177"/>
      <c r="L108" s="181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>
      <c r="A109" s="9"/>
      <c r="B109" s="176"/>
      <c r="C109" s="177"/>
      <c r="D109" s="178" t="s">
        <v>397</v>
      </c>
      <c r="E109" s="179"/>
      <c r="F109" s="179"/>
      <c r="G109" s="179"/>
      <c r="H109" s="179"/>
      <c r="I109" s="179"/>
      <c r="J109" s="180">
        <f>J188</f>
        <v>0</v>
      </c>
      <c r="K109" s="177"/>
      <c r="L109" s="181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9" customFormat="1" ht="24.95" customHeight="1">
      <c r="A110" s="9"/>
      <c r="B110" s="176"/>
      <c r="C110" s="177"/>
      <c r="D110" s="178" t="s">
        <v>398</v>
      </c>
      <c r="E110" s="179"/>
      <c r="F110" s="179"/>
      <c r="G110" s="179"/>
      <c r="H110" s="179"/>
      <c r="I110" s="179"/>
      <c r="J110" s="180">
        <f>J190</f>
        <v>0</v>
      </c>
      <c r="K110" s="177"/>
      <c r="L110" s="181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9" customFormat="1" ht="24.95" customHeight="1">
      <c r="A111" s="9"/>
      <c r="B111" s="176"/>
      <c r="C111" s="177"/>
      <c r="D111" s="178" t="s">
        <v>115</v>
      </c>
      <c r="E111" s="179"/>
      <c r="F111" s="179"/>
      <c r="G111" s="179"/>
      <c r="H111" s="179"/>
      <c r="I111" s="179"/>
      <c r="J111" s="180">
        <f>J192</f>
        <v>0</v>
      </c>
      <c r="K111" s="177"/>
      <c r="L111" s="181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9" customFormat="1" ht="24.95" customHeight="1">
      <c r="A112" s="9"/>
      <c r="B112" s="176"/>
      <c r="C112" s="177"/>
      <c r="D112" s="178" t="s">
        <v>399</v>
      </c>
      <c r="E112" s="179"/>
      <c r="F112" s="179"/>
      <c r="G112" s="179"/>
      <c r="H112" s="179"/>
      <c r="I112" s="179"/>
      <c r="J112" s="180">
        <f>J195</f>
        <v>0</v>
      </c>
      <c r="K112" s="177"/>
      <c r="L112" s="181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9" customFormat="1" ht="24.95" customHeight="1">
      <c r="A113" s="9"/>
      <c r="B113" s="176"/>
      <c r="C113" s="177"/>
      <c r="D113" s="178" t="s">
        <v>400</v>
      </c>
      <c r="E113" s="179"/>
      <c r="F113" s="179"/>
      <c r="G113" s="179"/>
      <c r="H113" s="179"/>
      <c r="I113" s="179"/>
      <c r="J113" s="180">
        <f>J197</f>
        <v>0</v>
      </c>
      <c r="K113" s="177"/>
      <c r="L113" s="181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9" customFormat="1" ht="24.95" customHeight="1">
      <c r="A114" s="9"/>
      <c r="B114" s="176"/>
      <c r="C114" s="177"/>
      <c r="D114" s="178" t="s">
        <v>118</v>
      </c>
      <c r="E114" s="179"/>
      <c r="F114" s="179"/>
      <c r="G114" s="179"/>
      <c r="H114" s="179"/>
      <c r="I114" s="179"/>
      <c r="J114" s="180">
        <f>J199</f>
        <v>0</v>
      </c>
      <c r="K114" s="177"/>
      <c r="L114" s="181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9" customFormat="1" ht="24.95" customHeight="1">
      <c r="A115" s="9"/>
      <c r="B115" s="176"/>
      <c r="C115" s="177"/>
      <c r="D115" s="178" t="s">
        <v>119</v>
      </c>
      <c r="E115" s="179"/>
      <c r="F115" s="179"/>
      <c r="G115" s="179"/>
      <c r="H115" s="179"/>
      <c r="I115" s="179"/>
      <c r="J115" s="180">
        <f>J204</f>
        <v>0</v>
      </c>
      <c r="K115" s="177"/>
      <c r="L115" s="181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s="10" customFormat="1" ht="19.9" customHeight="1">
      <c r="A116" s="10"/>
      <c r="B116" s="182"/>
      <c r="C116" s="183"/>
      <c r="D116" s="184" t="s">
        <v>120</v>
      </c>
      <c r="E116" s="185"/>
      <c r="F116" s="185"/>
      <c r="G116" s="185"/>
      <c r="H116" s="185"/>
      <c r="I116" s="185"/>
      <c r="J116" s="186">
        <f>J205</f>
        <v>0</v>
      </c>
      <c r="K116" s="183"/>
      <c r="L116" s="187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82"/>
      <c r="C117" s="183"/>
      <c r="D117" s="184" t="s">
        <v>121</v>
      </c>
      <c r="E117" s="185"/>
      <c r="F117" s="185"/>
      <c r="G117" s="185"/>
      <c r="H117" s="185"/>
      <c r="I117" s="185"/>
      <c r="J117" s="186">
        <f>J207</f>
        <v>0</v>
      </c>
      <c r="K117" s="183"/>
      <c r="L117" s="187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82"/>
      <c r="C118" s="183"/>
      <c r="D118" s="184" t="s">
        <v>122</v>
      </c>
      <c r="E118" s="185"/>
      <c r="F118" s="185"/>
      <c r="G118" s="185"/>
      <c r="H118" s="185"/>
      <c r="I118" s="185"/>
      <c r="J118" s="186">
        <f>J211</f>
        <v>0</v>
      </c>
      <c r="K118" s="183"/>
      <c r="L118" s="187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82"/>
      <c r="C119" s="183"/>
      <c r="D119" s="184" t="s">
        <v>123</v>
      </c>
      <c r="E119" s="185"/>
      <c r="F119" s="185"/>
      <c r="G119" s="185"/>
      <c r="H119" s="185"/>
      <c r="I119" s="185"/>
      <c r="J119" s="186">
        <f>J213</f>
        <v>0</v>
      </c>
      <c r="K119" s="183"/>
      <c r="L119" s="187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82"/>
      <c r="C120" s="183"/>
      <c r="D120" s="184" t="s">
        <v>124</v>
      </c>
      <c r="E120" s="185"/>
      <c r="F120" s="185"/>
      <c r="G120" s="185"/>
      <c r="H120" s="185"/>
      <c r="I120" s="185"/>
      <c r="J120" s="186">
        <f>J215</f>
        <v>0</v>
      </c>
      <c r="K120" s="183"/>
      <c r="L120" s="187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2" customFormat="1" ht="21.8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63"/>
      <c r="C122" s="64"/>
      <c r="D122" s="64"/>
      <c r="E122" s="64"/>
      <c r="F122" s="64"/>
      <c r="G122" s="64"/>
      <c r="H122" s="64"/>
      <c r="I122" s="64"/>
      <c r="J122" s="64"/>
      <c r="K122" s="64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6" spans="1:31" s="2" customFormat="1" ht="6.95" customHeight="1">
      <c r="A126" s="35"/>
      <c r="B126" s="65"/>
      <c r="C126" s="66"/>
      <c r="D126" s="66"/>
      <c r="E126" s="66"/>
      <c r="F126" s="66"/>
      <c r="G126" s="66"/>
      <c r="H126" s="66"/>
      <c r="I126" s="66"/>
      <c r="J126" s="66"/>
      <c r="K126" s="66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24.95" customHeight="1">
      <c r="A127" s="35"/>
      <c r="B127" s="36"/>
      <c r="C127" s="20" t="s">
        <v>125</v>
      </c>
      <c r="D127" s="37"/>
      <c r="E127" s="37"/>
      <c r="F127" s="37"/>
      <c r="G127" s="37"/>
      <c r="H127" s="37"/>
      <c r="I127" s="37"/>
      <c r="J127" s="37"/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6.95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2" customHeight="1">
      <c r="A129" s="35"/>
      <c r="B129" s="36"/>
      <c r="C129" s="29" t="s">
        <v>16</v>
      </c>
      <c r="D129" s="37"/>
      <c r="E129" s="37"/>
      <c r="F129" s="37"/>
      <c r="G129" s="37"/>
      <c r="H129" s="37"/>
      <c r="I129" s="37"/>
      <c r="J129" s="37"/>
      <c r="K129" s="37"/>
      <c r="L129" s="60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6.5" customHeight="1">
      <c r="A130" s="35"/>
      <c r="B130" s="36"/>
      <c r="C130" s="37"/>
      <c r="D130" s="37"/>
      <c r="E130" s="171" t="str">
        <f>E7</f>
        <v>MŠ Gorkého1614, Litvínov</v>
      </c>
      <c r="F130" s="29"/>
      <c r="G130" s="29"/>
      <c r="H130" s="29"/>
      <c r="I130" s="37"/>
      <c r="J130" s="37"/>
      <c r="K130" s="37"/>
      <c r="L130" s="60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12" customHeight="1">
      <c r="A131" s="35"/>
      <c r="B131" s="36"/>
      <c r="C131" s="29" t="s">
        <v>91</v>
      </c>
      <c r="D131" s="37"/>
      <c r="E131" s="37"/>
      <c r="F131" s="37"/>
      <c r="G131" s="37"/>
      <c r="H131" s="37"/>
      <c r="I131" s="37"/>
      <c r="J131" s="37"/>
      <c r="K131" s="37"/>
      <c r="L131" s="60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16.5" customHeight="1">
      <c r="A132" s="35"/>
      <c r="B132" s="36"/>
      <c r="C132" s="37"/>
      <c r="D132" s="37"/>
      <c r="E132" s="73" t="str">
        <f>E9</f>
        <v>D.2. - KANALIZACE O - B ...</v>
      </c>
      <c r="F132" s="37"/>
      <c r="G132" s="37"/>
      <c r="H132" s="37"/>
      <c r="I132" s="37"/>
      <c r="J132" s="37"/>
      <c r="K132" s="37"/>
      <c r="L132" s="60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6.95" customHeight="1">
      <c r="A133" s="35"/>
      <c r="B133" s="36"/>
      <c r="C133" s="37"/>
      <c r="D133" s="37"/>
      <c r="E133" s="37"/>
      <c r="F133" s="37"/>
      <c r="G133" s="37"/>
      <c r="H133" s="37"/>
      <c r="I133" s="37"/>
      <c r="J133" s="37"/>
      <c r="K133" s="37"/>
      <c r="L133" s="60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12" customHeight="1">
      <c r="A134" s="35"/>
      <c r="B134" s="36"/>
      <c r="C134" s="29" t="s">
        <v>20</v>
      </c>
      <c r="D134" s="37"/>
      <c r="E134" s="37"/>
      <c r="F134" s="24" t="str">
        <f>F12</f>
        <v xml:space="preserve"> </v>
      </c>
      <c r="G134" s="37"/>
      <c r="H134" s="37"/>
      <c r="I134" s="29" t="s">
        <v>22</v>
      </c>
      <c r="J134" s="76" t="str">
        <f>IF(J12="","",J12)</f>
        <v>23. 1. 2023</v>
      </c>
      <c r="K134" s="37"/>
      <c r="L134" s="60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2" customFormat="1" ht="6.95" customHeight="1">
      <c r="A135" s="35"/>
      <c r="B135" s="36"/>
      <c r="C135" s="37"/>
      <c r="D135" s="37"/>
      <c r="E135" s="37"/>
      <c r="F135" s="37"/>
      <c r="G135" s="37"/>
      <c r="H135" s="37"/>
      <c r="I135" s="37"/>
      <c r="J135" s="37"/>
      <c r="K135" s="37"/>
      <c r="L135" s="60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2" customFormat="1" ht="15.15" customHeight="1">
      <c r="A136" s="35"/>
      <c r="B136" s="36"/>
      <c r="C136" s="29" t="s">
        <v>24</v>
      </c>
      <c r="D136" s="37"/>
      <c r="E136" s="37"/>
      <c r="F136" s="24" t="str">
        <f>E15</f>
        <v>Město Litvínov</v>
      </c>
      <c r="G136" s="37"/>
      <c r="H136" s="37"/>
      <c r="I136" s="29" t="s">
        <v>30</v>
      </c>
      <c r="J136" s="33" t="str">
        <f>E21</f>
        <v>CHEMINVEST s.r.o.</v>
      </c>
      <c r="K136" s="37"/>
      <c r="L136" s="60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1" s="2" customFormat="1" ht="15.15" customHeight="1">
      <c r="A137" s="35"/>
      <c r="B137" s="36"/>
      <c r="C137" s="29" t="s">
        <v>28</v>
      </c>
      <c r="D137" s="37"/>
      <c r="E137" s="37"/>
      <c r="F137" s="24" t="str">
        <f>IF(E18="","",E18)</f>
        <v>Vyplň údaj</v>
      </c>
      <c r="G137" s="37"/>
      <c r="H137" s="37"/>
      <c r="I137" s="29" t="s">
        <v>33</v>
      </c>
      <c r="J137" s="33" t="str">
        <f>E24</f>
        <v xml:space="preserve"> </v>
      </c>
      <c r="K137" s="37"/>
      <c r="L137" s="60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31" s="2" customFormat="1" ht="10.3" customHeight="1">
      <c r="A138" s="35"/>
      <c r="B138" s="36"/>
      <c r="C138" s="37"/>
      <c r="D138" s="37"/>
      <c r="E138" s="37"/>
      <c r="F138" s="37"/>
      <c r="G138" s="37"/>
      <c r="H138" s="37"/>
      <c r="I138" s="37"/>
      <c r="J138" s="37"/>
      <c r="K138" s="37"/>
      <c r="L138" s="60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31" s="11" customFormat="1" ht="29.25" customHeight="1">
      <c r="A139" s="188"/>
      <c r="B139" s="189"/>
      <c r="C139" s="190" t="s">
        <v>126</v>
      </c>
      <c r="D139" s="191" t="s">
        <v>61</v>
      </c>
      <c r="E139" s="191" t="s">
        <v>57</v>
      </c>
      <c r="F139" s="191" t="s">
        <v>58</v>
      </c>
      <c r="G139" s="191" t="s">
        <v>127</v>
      </c>
      <c r="H139" s="191" t="s">
        <v>128</v>
      </c>
      <c r="I139" s="191" t="s">
        <v>129</v>
      </c>
      <c r="J139" s="191" t="s">
        <v>95</v>
      </c>
      <c r="K139" s="192" t="s">
        <v>130</v>
      </c>
      <c r="L139" s="193"/>
      <c r="M139" s="97" t="s">
        <v>1</v>
      </c>
      <c r="N139" s="98" t="s">
        <v>40</v>
      </c>
      <c r="O139" s="98" t="s">
        <v>131</v>
      </c>
      <c r="P139" s="98" t="s">
        <v>132</v>
      </c>
      <c r="Q139" s="98" t="s">
        <v>133</v>
      </c>
      <c r="R139" s="98" t="s">
        <v>134</v>
      </c>
      <c r="S139" s="98" t="s">
        <v>135</v>
      </c>
      <c r="T139" s="99" t="s">
        <v>136</v>
      </c>
      <c r="U139" s="188"/>
      <c r="V139" s="188"/>
      <c r="W139" s="188"/>
      <c r="X139" s="188"/>
      <c r="Y139" s="188"/>
      <c r="Z139" s="188"/>
      <c r="AA139" s="188"/>
      <c r="AB139" s="188"/>
      <c r="AC139" s="188"/>
      <c r="AD139" s="188"/>
      <c r="AE139" s="188"/>
    </row>
    <row r="140" spans="1:63" s="2" customFormat="1" ht="22.8" customHeight="1">
      <c r="A140" s="35"/>
      <c r="B140" s="36"/>
      <c r="C140" s="104" t="s">
        <v>137</v>
      </c>
      <c r="D140" s="37"/>
      <c r="E140" s="37"/>
      <c r="F140" s="37"/>
      <c r="G140" s="37"/>
      <c r="H140" s="37"/>
      <c r="I140" s="37"/>
      <c r="J140" s="194">
        <f>BK140</f>
        <v>0</v>
      </c>
      <c r="K140" s="37"/>
      <c r="L140" s="41"/>
      <c r="M140" s="100"/>
      <c r="N140" s="195"/>
      <c r="O140" s="101"/>
      <c r="P140" s="196">
        <f>P141+P145+P148+P155+P160+P165+P170+P172+P175+P179+P181+P184+P188+P190+P192+P195+P197+P199+P204</f>
        <v>0</v>
      </c>
      <c r="Q140" s="101"/>
      <c r="R140" s="196">
        <f>R141+R145+R148+R155+R160+R165+R170+R172+R175+R179+R181+R184+R188+R190+R192+R195+R197+R199+R204</f>
        <v>0</v>
      </c>
      <c r="S140" s="101"/>
      <c r="T140" s="197">
        <f>T141+T145+T148+T155+T160+T165+T170+T172+T175+T179+T181+T184+T188+T190+T192+T195+T197+T199+T204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75</v>
      </c>
      <c r="AU140" s="14" t="s">
        <v>97</v>
      </c>
      <c r="BK140" s="198">
        <f>BK141+BK145+BK148+BK155+BK160+BK165+BK170+BK172+BK175+BK179+BK181+BK184+BK188+BK190+BK192+BK195+BK197+BK199+BK204</f>
        <v>0</v>
      </c>
    </row>
    <row r="141" spans="1:63" s="12" customFormat="1" ht="25.9" customHeight="1">
      <c r="A141" s="12"/>
      <c r="B141" s="199"/>
      <c r="C141" s="200"/>
      <c r="D141" s="201" t="s">
        <v>75</v>
      </c>
      <c r="E141" s="202" t="s">
        <v>76</v>
      </c>
      <c r="F141" s="202" t="s">
        <v>138</v>
      </c>
      <c r="G141" s="200"/>
      <c r="H141" s="200"/>
      <c r="I141" s="203"/>
      <c r="J141" s="204">
        <f>BK141</f>
        <v>0</v>
      </c>
      <c r="K141" s="200"/>
      <c r="L141" s="205"/>
      <c r="M141" s="206"/>
      <c r="N141" s="207"/>
      <c r="O141" s="207"/>
      <c r="P141" s="208">
        <f>SUM(P142:P144)</f>
        <v>0</v>
      </c>
      <c r="Q141" s="207"/>
      <c r="R141" s="208">
        <f>SUM(R142:R144)</f>
        <v>0</v>
      </c>
      <c r="S141" s="207"/>
      <c r="T141" s="209">
        <f>SUM(T142:T144)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0" t="s">
        <v>84</v>
      </c>
      <c r="AT141" s="211" t="s">
        <v>75</v>
      </c>
      <c r="AU141" s="211" t="s">
        <v>76</v>
      </c>
      <c r="AY141" s="210" t="s">
        <v>139</v>
      </c>
      <c r="BK141" s="212">
        <f>SUM(BK142:BK144)</f>
        <v>0</v>
      </c>
    </row>
    <row r="142" spans="1:65" s="2" customFormat="1" ht="21.75" customHeight="1">
      <c r="A142" s="35"/>
      <c r="B142" s="36"/>
      <c r="C142" s="213" t="s">
        <v>84</v>
      </c>
      <c r="D142" s="213" t="s">
        <v>140</v>
      </c>
      <c r="E142" s="214" t="s">
        <v>401</v>
      </c>
      <c r="F142" s="215" t="s">
        <v>402</v>
      </c>
      <c r="G142" s="216" t="s">
        <v>143</v>
      </c>
      <c r="H142" s="217">
        <v>1</v>
      </c>
      <c r="I142" s="218"/>
      <c r="J142" s="219">
        <f>ROUND(I142*H142,2)</f>
        <v>0</v>
      </c>
      <c r="K142" s="215" t="s">
        <v>1</v>
      </c>
      <c r="L142" s="41"/>
      <c r="M142" s="220" t="s">
        <v>1</v>
      </c>
      <c r="N142" s="221" t="s">
        <v>41</v>
      </c>
      <c r="O142" s="88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4" t="s">
        <v>144</v>
      </c>
      <c r="AT142" s="224" t="s">
        <v>140</v>
      </c>
      <c r="AU142" s="224" t="s">
        <v>84</v>
      </c>
      <c r="AY142" s="14" t="s">
        <v>139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4" t="s">
        <v>84</v>
      </c>
      <c r="BK142" s="225">
        <f>ROUND(I142*H142,2)</f>
        <v>0</v>
      </c>
      <c r="BL142" s="14" t="s">
        <v>144</v>
      </c>
      <c r="BM142" s="224" t="s">
        <v>86</v>
      </c>
    </row>
    <row r="143" spans="1:65" s="2" customFormat="1" ht="16.5" customHeight="1">
      <c r="A143" s="35"/>
      <c r="B143" s="36"/>
      <c r="C143" s="213" t="s">
        <v>86</v>
      </c>
      <c r="D143" s="213" t="s">
        <v>140</v>
      </c>
      <c r="E143" s="214" t="s">
        <v>403</v>
      </c>
      <c r="F143" s="215" t="s">
        <v>404</v>
      </c>
      <c r="G143" s="216" t="s">
        <v>143</v>
      </c>
      <c r="H143" s="217">
        <v>1</v>
      </c>
      <c r="I143" s="218"/>
      <c r="J143" s="219">
        <f>ROUND(I143*H143,2)</f>
        <v>0</v>
      </c>
      <c r="K143" s="215" t="s">
        <v>1</v>
      </c>
      <c r="L143" s="41"/>
      <c r="M143" s="220" t="s">
        <v>1</v>
      </c>
      <c r="N143" s="221" t="s">
        <v>41</v>
      </c>
      <c r="O143" s="88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4" t="s">
        <v>144</v>
      </c>
      <c r="AT143" s="224" t="s">
        <v>140</v>
      </c>
      <c r="AU143" s="224" t="s">
        <v>84</v>
      </c>
      <c r="AY143" s="14" t="s">
        <v>139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4" t="s">
        <v>84</v>
      </c>
      <c r="BK143" s="225">
        <f>ROUND(I143*H143,2)</f>
        <v>0</v>
      </c>
      <c r="BL143" s="14" t="s">
        <v>144</v>
      </c>
      <c r="BM143" s="224" t="s">
        <v>144</v>
      </c>
    </row>
    <row r="144" spans="1:65" s="2" customFormat="1" ht="16.5" customHeight="1">
      <c r="A144" s="35"/>
      <c r="B144" s="36"/>
      <c r="C144" s="213" t="s">
        <v>150</v>
      </c>
      <c r="D144" s="213" t="s">
        <v>140</v>
      </c>
      <c r="E144" s="214" t="s">
        <v>145</v>
      </c>
      <c r="F144" s="215" t="s">
        <v>146</v>
      </c>
      <c r="G144" s="216" t="s">
        <v>147</v>
      </c>
      <c r="H144" s="217">
        <v>1</v>
      </c>
      <c r="I144" s="218"/>
      <c r="J144" s="219">
        <f>ROUND(I144*H144,2)</f>
        <v>0</v>
      </c>
      <c r="K144" s="215" t="s">
        <v>148</v>
      </c>
      <c r="L144" s="41"/>
      <c r="M144" s="220" t="s">
        <v>1</v>
      </c>
      <c r="N144" s="221" t="s">
        <v>41</v>
      </c>
      <c r="O144" s="88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4" t="s">
        <v>144</v>
      </c>
      <c r="AT144" s="224" t="s">
        <v>140</v>
      </c>
      <c r="AU144" s="224" t="s">
        <v>84</v>
      </c>
      <c r="AY144" s="14" t="s">
        <v>139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4" t="s">
        <v>84</v>
      </c>
      <c r="BK144" s="225">
        <f>ROUND(I144*H144,2)</f>
        <v>0</v>
      </c>
      <c r="BL144" s="14" t="s">
        <v>144</v>
      </c>
      <c r="BM144" s="224" t="s">
        <v>164</v>
      </c>
    </row>
    <row r="145" spans="1:63" s="12" customFormat="1" ht="25.9" customHeight="1">
      <c r="A145" s="12"/>
      <c r="B145" s="199"/>
      <c r="C145" s="200"/>
      <c r="D145" s="201" t="s">
        <v>75</v>
      </c>
      <c r="E145" s="202" t="s">
        <v>167</v>
      </c>
      <c r="F145" s="202" t="s">
        <v>168</v>
      </c>
      <c r="G145" s="200"/>
      <c r="H145" s="200"/>
      <c r="I145" s="203"/>
      <c r="J145" s="204">
        <f>BK145</f>
        <v>0</v>
      </c>
      <c r="K145" s="200"/>
      <c r="L145" s="205"/>
      <c r="M145" s="206"/>
      <c r="N145" s="207"/>
      <c r="O145" s="207"/>
      <c r="P145" s="208">
        <f>SUM(P146:P147)</f>
        <v>0</v>
      </c>
      <c r="Q145" s="207"/>
      <c r="R145" s="208">
        <f>SUM(R146:R147)</f>
        <v>0</v>
      </c>
      <c r="S145" s="207"/>
      <c r="T145" s="209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0" t="s">
        <v>84</v>
      </c>
      <c r="AT145" s="211" t="s">
        <v>75</v>
      </c>
      <c r="AU145" s="211" t="s">
        <v>76</v>
      </c>
      <c r="AY145" s="210" t="s">
        <v>139</v>
      </c>
      <c r="BK145" s="212">
        <f>SUM(BK146:BK147)</f>
        <v>0</v>
      </c>
    </row>
    <row r="146" spans="1:65" s="2" customFormat="1" ht="66.75" customHeight="1">
      <c r="A146" s="35"/>
      <c r="B146" s="36"/>
      <c r="C146" s="213" t="s">
        <v>144</v>
      </c>
      <c r="D146" s="213" t="s">
        <v>140</v>
      </c>
      <c r="E146" s="214" t="s">
        <v>405</v>
      </c>
      <c r="F146" s="215" t="s">
        <v>406</v>
      </c>
      <c r="G146" s="216" t="s">
        <v>175</v>
      </c>
      <c r="H146" s="217">
        <v>5</v>
      </c>
      <c r="I146" s="218"/>
      <c r="J146" s="219">
        <f>ROUND(I146*H146,2)</f>
        <v>0</v>
      </c>
      <c r="K146" s="215" t="s">
        <v>148</v>
      </c>
      <c r="L146" s="41"/>
      <c r="M146" s="220" t="s">
        <v>1</v>
      </c>
      <c r="N146" s="221" t="s">
        <v>41</v>
      </c>
      <c r="O146" s="88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4" t="s">
        <v>144</v>
      </c>
      <c r="AT146" s="224" t="s">
        <v>140</v>
      </c>
      <c r="AU146" s="224" t="s">
        <v>84</v>
      </c>
      <c r="AY146" s="14" t="s">
        <v>139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4" t="s">
        <v>84</v>
      </c>
      <c r="BK146" s="225">
        <f>ROUND(I146*H146,2)</f>
        <v>0</v>
      </c>
      <c r="BL146" s="14" t="s">
        <v>144</v>
      </c>
      <c r="BM146" s="224" t="s">
        <v>159</v>
      </c>
    </row>
    <row r="147" spans="1:65" s="2" customFormat="1" ht="16.5" customHeight="1">
      <c r="A147" s="35"/>
      <c r="B147" s="36"/>
      <c r="C147" s="213" t="s">
        <v>161</v>
      </c>
      <c r="D147" s="213" t="s">
        <v>140</v>
      </c>
      <c r="E147" s="214" t="s">
        <v>407</v>
      </c>
      <c r="F147" s="215" t="s">
        <v>408</v>
      </c>
      <c r="G147" s="216" t="s">
        <v>409</v>
      </c>
      <c r="H147" s="217">
        <v>100</v>
      </c>
      <c r="I147" s="218"/>
      <c r="J147" s="219">
        <f>ROUND(I147*H147,2)</f>
        <v>0</v>
      </c>
      <c r="K147" s="215" t="s">
        <v>1</v>
      </c>
      <c r="L147" s="41"/>
      <c r="M147" s="220" t="s">
        <v>1</v>
      </c>
      <c r="N147" s="221" t="s">
        <v>41</v>
      </c>
      <c r="O147" s="88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4" t="s">
        <v>144</v>
      </c>
      <c r="AT147" s="224" t="s">
        <v>140</v>
      </c>
      <c r="AU147" s="224" t="s">
        <v>84</v>
      </c>
      <c r="AY147" s="14" t="s">
        <v>139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4" t="s">
        <v>84</v>
      </c>
      <c r="BK147" s="225">
        <f>ROUND(I147*H147,2)</f>
        <v>0</v>
      </c>
      <c r="BL147" s="14" t="s">
        <v>144</v>
      </c>
      <c r="BM147" s="224" t="s">
        <v>172</v>
      </c>
    </row>
    <row r="148" spans="1:63" s="12" customFormat="1" ht="25.9" customHeight="1">
      <c r="A148" s="12"/>
      <c r="B148" s="199"/>
      <c r="C148" s="200"/>
      <c r="D148" s="201" t="s">
        <v>75</v>
      </c>
      <c r="E148" s="202" t="s">
        <v>177</v>
      </c>
      <c r="F148" s="202" t="s">
        <v>178</v>
      </c>
      <c r="G148" s="200"/>
      <c r="H148" s="200"/>
      <c r="I148" s="203"/>
      <c r="J148" s="204">
        <f>BK148</f>
        <v>0</v>
      </c>
      <c r="K148" s="200"/>
      <c r="L148" s="205"/>
      <c r="M148" s="206"/>
      <c r="N148" s="207"/>
      <c r="O148" s="207"/>
      <c r="P148" s="208">
        <f>SUM(P149:P154)</f>
        <v>0</v>
      </c>
      <c r="Q148" s="207"/>
      <c r="R148" s="208">
        <f>SUM(R149:R154)</f>
        <v>0</v>
      </c>
      <c r="S148" s="207"/>
      <c r="T148" s="209">
        <f>SUM(T149:T154)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0" t="s">
        <v>84</v>
      </c>
      <c r="AT148" s="211" t="s">
        <v>75</v>
      </c>
      <c r="AU148" s="211" t="s">
        <v>76</v>
      </c>
      <c r="AY148" s="210" t="s">
        <v>139</v>
      </c>
      <c r="BK148" s="212">
        <f>SUM(BK149:BK154)</f>
        <v>0</v>
      </c>
    </row>
    <row r="149" spans="1:65" s="2" customFormat="1" ht="21.75" customHeight="1">
      <c r="A149" s="35"/>
      <c r="B149" s="36"/>
      <c r="C149" s="213" t="s">
        <v>164</v>
      </c>
      <c r="D149" s="213" t="s">
        <v>140</v>
      </c>
      <c r="E149" s="214" t="s">
        <v>410</v>
      </c>
      <c r="F149" s="215" t="s">
        <v>411</v>
      </c>
      <c r="G149" s="216" t="s">
        <v>182</v>
      </c>
      <c r="H149" s="217">
        <v>66.4</v>
      </c>
      <c r="I149" s="218"/>
      <c r="J149" s="219">
        <f>ROUND(I149*H149,2)</f>
        <v>0</v>
      </c>
      <c r="K149" s="215" t="s">
        <v>1</v>
      </c>
      <c r="L149" s="41"/>
      <c r="M149" s="220" t="s">
        <v>1</v>
      </c>
      <c r="N149" s="221" t="s">
        <v>41</v>
      </c>
      <c r="O149" s="88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4" t="s">
        <v>144</v>
      </c>
      <c r="AT149" s="224" t="s">
        <v>140</v>
      </c>
      <c r="AU149" s="224" t="s">
        <v>84</v>
      </c>
      <c r="AY149" s="14" t="s">
        <v>139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4" t="s">
        <v>84</v>
      </c>
      <c r="BK149" s="225">
        <f>ROUND(I149*H149,2)</f>
        <v>0</v>
      </c>
      <c r="BL149" s="14" t="s">
        <v>144</v>
      </c>
      <c r="BM149" s="224" t="s">
        <v>176</v>
      </c>
    </row>
    <row r="150" spans="1:65" s="2" customFormat="1" ht="24.15" customHeight="1">
      <c r="A150" s="35"/>
      <c r="B150" s="36"/>
      <c r="C150" s="213" t="s">
        <v>169</v>
      </c>
      <c r="D150" s="213" t="s">
        <v>140</v>
      </c>
      <c r="E150" s="214" t="s">
        <v>412</v>
      </c>
      <c r="F150" s="215" t="s">
        <v>413</v>
      </c>
      <c r="G150" s="216" t="s">
        <v>182</v>
      </c>
      <c r="H150" s="217">
        <v>146.104</v>
      </c>
      <c r="I150" s="218"/>
      <c r="J150" s="219">
        <f>ROUND(I150*H150,2)</f>
        <v>0</v>
      </c>
      <c r="K150" s="215" t="s">
        <v>1</v>
      </c>
      <c r="L150" s="41"/>
      <c r="M150" s="220" t="s">
        <v>1</v>
      </c>
      <c r="N150" s="221" t="s">
        <v>41</v>
      </c>
      <c r="O150" s="88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4" t="s">
        <v>144</v>
      </c>
      <c r="AT150" s="224" t="s">
        <v>140</v>
      </c>
      <c r="AU150" s="224" t="s">
        <v>84</v>
      </c>
      <c r="AY150" s="14" t="s">
        <v>139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4" t="s">
        <v>84</v>
      </c>
      <c r="BK150" s="225">
        <f>ROUND(I150*H150,2)</f>
        <v>0</v>
      </c>
      <c r="BL150" s="14" t="s">
        <v>144</v>
      </c>
      <c r="BM150" s="224" t="s">
        <v>183</v>
      </c>
    </row>
    <row r="151" spans="1:65" s="2" customFormat="1" ht="16.5" customHeight="1">
      <c r="A151" s="35"/>
      <c r="B151" s="36"/>
      <c r="C151" s="213" t="s">
        <v>159</v>
      </c>
      <c r="D151" s="213" t="s">
        <v>140</v>
      </c>
      <c r="E151" s="214" t="s">
        <v>180</v>
      </c>
      <c r="F151" s="215" t="s">
        <v>414</v>
      </c>
      <c r="G151" s="216" t="s">
        <v>182</v>
      </c>
      <c r="H151" s="217">
        <v>16.234</v>
      </c>
      <c r="I151" s="218"/>
      <c r="J151" s="219">
        <f>ROUND(I151*H151,2)</f>
        <v>0</v>
      </c>
      <c r="K151" s="215" t="s">
        <v>1</v>
      </c>
      <c r="L151" s="41"/>
      <c r="M151" s="220" t="s">
        <v>1</v>
      </c>
      <c r="N151" s="221" t="s">
        <v>41</v>
      </c>
      <c r="O151" s="88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4" t="s">
        <v>144</v>
      </c>
      <c r="AT151" s="224" t="s">
        <v>140</v>
      </c>
      <c r="AU151" s="224" t="s">
        <v>84</v>
      </c>
      <c r="AY151" s="14" t="s">
        <v>139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4" t="s">
        <v>84</v>
      </c>
      <c r="BK151" s="225">
        <f>ROUND(I151*H151,2)</f>
        <v>0</v>
      </c>
      <c r="BL151" s="14" t="s">
        <v>144</v>
      </c>
      <c r="BM151" s="224" t="s">
        <v>188</v>
      </c>
    </row>
    <row r="152" spans="1:65" s="2" customFormat="1" ht="21.75" customHeight="1">
      <c r="A152" s="35"/>
      <c r="B152" s="36"/>
      <c r="C152" s="213" t="s">
        <v>179</v>
      </c>
      <c r="D152" s="213" t="s">
        <v>140</v>
      </c>
      <c r="E152" s="214" t="s">
        <v>415</v>
      </c>
      <c r="F152" s="215" t="s">
        <v>416</v>
      </c>
      <c r="G152" s="216" t="s">
        <v>182</v>
      </c>
      <c r="H152" s="217">
        <v>32.468</v>
      </c>
      <c r="I152" s="218"/>
      <c r="J152" s="219">
        <f>ROUND(I152*H152,2)</f>
        <v>0</v>
      </c>
      <c r="K152" s="215" t="s">
        <v>1</v>
      </c>
      <c r="L152" s="41"/>
      <c r="M152" s="220" t="s">
        <v>1</v>
      </c>
      <c r="N152" s="221" t="s">
        <v>41</v>
      </c>
      <c r="O152" s="88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4" t="s">
        <v>144</v>
      </c>
      <c r="AT152" s="224" t="s">
        <v>140</v>
      </c>
      <c r="AU152" s="224" t="s">
        <v>84</v>
      </c>
      <c r="AY152" s="14" t="s">
        <v>139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4" t="s">
        <v>84</v>
      </c>
      <c r="BK152" s="225">
        <f>ROUND(I152*H152,2)</f>
        <v>0</v>
      </c>
      <c r="BL152" s="14" t="s">
        <v>144</v>
      </c>
      <c r="BM152" s="224" t="s">
        <v>189</v>
      </c>
    </row>
    <row r="153" spans="1:65" s="2" customFormat="1" ht="16.5" customHeight="1">
      <c r="A153" s="35"/>
      <c r="B153" s="36"/>
      <c r="C153" s="213" t="s">
        <v>172</v>
      </c>
      <c r="D153" s="213" t="s">
        <v>140</v>
      </c>
      <c r="E153" s="214" t="s">
        <v>417</v>
      </c>
      <c r="F153" s="215" t="s">
        <v>418</v>
      </c>
      <c r="G153" s="216" t="s">
        <v>182</v>
      </c>
      <c r="H153" s="217">
        <v>71.91</v>
      </c>
      <c r="I153" s="218"/>
      <c r="J153" s="219">
        <f>ROUND(I153*H153,2)</f>
        <v>0</v>
      </c>
      <c r="K153" s="215" t="s">
        <v>1</v>
      </c>
      <c r="L153" s="41"/>
      <c r="M153" s="220" t="s">
        <v>1</v>
      </c>
      <c r="N153" s="221" t="s">
        <v>41</v>
      </c>
      <c r="O153" s="88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4" t="s">
        <v>144</v>
      </c>
      <c r="AT153" s="224" t="s">
        <v>140</v>
      </c>
      <c r="AU153" s="224" t="s">
        <v>84</v>
      </c>
      <c r="AY153" s="14" t="s">
        <v>139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4" t="s">
        <v>84</v>
      </c>
      <c r="BK153" s="225">
        <f>ROUND(I153*H153,2)</f>
        <v>0</v>
      </c>
      <c r="BL153" s="14" t="s">
        <v>144</v>
      </c>
      <c r="BM153" s="224" t="s">
        <v>197</v>
      </c>
    </row>
    <row r="154" spans="1:65" s="2" customFormat="1" ht="21.75" customHeight="1">
      <c r="A154" s="35"/>
      <c r="B154" s="36"/>
      <c r="C154" s="213" t="s">
        <v>167</v>
      </c>
      <c r="D154" s="213" t="s">
        <v>140</v>
      </c>
      <c r="E154" s="214" t="s">
        <v>419</v>
      </c>
      <c r="F154" s="215" t="s">
        <v>420</v>
      </c>
      <c r="G154" s="216" t="s">
        <v>182</v>
      </c>
      <c r="H154" s="217">
        <v>14.382</v>
      </c>
      <c r="I154" s="218"/>
      <c r="J154" s="219">
        <f>ROUND(I154*H154,2)</f>
        <v>0</v>
      </c>
      <c r="K154" s="215" t="s">
        <v>1</v>
      </c>
      <c r="L154" s="41"/>
      <c r="M154" s="220" t="s">
        <v>1</v>
      </c>
      <c r="N154" s="221" t="s">
        <v>41</v>
      </c>
      <c r="O154" s="88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4" t="s">
        <v>144</v>
      </c>
      <c r="AT154" s="224" t="s">
        <v>140</v>
      </c>
      <c r="AU154" s="224" t="s">
        <v>84</v>
      </c>
      <c r="AY154" s="14" t="s">
        <v>139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4" t="s">
        <v>84</v>
      </c>
      <c r="BK154" s="225">
        <f>ROUND(I154*H154,2)</f>
        <v>0</v>
      </c>
      <c r="BL154" s="14" t="s">
        <v>144</v>
      </c>
      <c r="BM154" s="224" t="s">
        <v>200</v>
      </c>
    </row>
    <row r="155" spans="1:63" s="12" customFormat="1" ht="25.9" customHeight="1">
      <c r="A155" s="12"/>
      <c r="B155" s="199"/>
      <c r="C155" s="200"/>
      <c r="D155" s="201" t="s">
        <v>75</v>
      </c>
      <c r="E155" s="202" t="s">
        <v>8</v>
      </c>
      <c r="F155" s="202" t="s">
        <v>421</v>
      </c>
      <c r="G155" s="200"/>
      <c r="H155" s="200"/>
      <c r="I155" s="203"/>
      <c r="J155" s="204">
        <f>BK155</f>
        <v>0</v>
      </c>
      <c r="K155" s="200"/>
      <c r="L155" s="205"/>
      <c r="M155" s="206"/>
      <c r="N155" s="207"/>
      <c r="O155" s="207"/>
      <c r="P155" s="208">
        <f>SUM(P156:P159)</f>
        <v>0</v>
      </c>
      <c r="Q155" s="207"/>
      <c r="R155" s="208">
        <f>SUM(R156:R159)</f>
        <v>0</v>
      </c>
      <c r="S155" s="207"/>
      <c r="T155" s="209">
        <f>SUM(T156:T159)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0" t="s">
        <v>84</v>
      </c>
      <c r="AT155" s="211" t="s">
        <v>75</v>
      </c>
      <c r="AU155" s="211" t="s">
        <v>76</v>
      </c>
      <c r="AY155" s="210" t="s">
        <v>139</v>
      </c>
      <c r="BK155" s="212">
        <f>SUM(BK156:BK159)</f>
        <v>0</v>
      </c>
    </row>
    <row r="156" spans="1:65" s="2" customFormat="1" ht="37.8" customHeight="1">
      <c r="A156" s="35"/>
      <c r="B156" s="36"/>
      <c r="C156" s="213" t="s">
        <v>176</v>
      </c>
      <c r="D156" s="213" t="s">
        <v>140</v>
      </c>
      <c r="E156" s="214" t="s">
        <v>422</v>
      </c>
      <c r="F156" s="215" t="s">
        <v>423</v>
      </c>
      <c r="G156" s="216" t="s">
        <v>153</v>
      </c>
      <c r="H156" s="217">
        <v>324.676</v>
      </c>
      <c r="I156" s="218"/>
      <c r="J156" s="219">
        <f>ROUND(I156*H156,2)</f>
        <v>0</v>
      </c>
      <c r="K156" s="215" t="s">
        <v>148</v>
      </c>
      <c r="L156" s="41"/>
      <c r="M156" s="220" t="s">
        <v>1</v>
      </c>
      <c r="N156" s="221" t="s">
        <v>41</v>
      </c>
      <c r="O156" s="88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4" t="s">
        <v>144</v>
      </c>
      <c r="AT156" s="224" t="s">
        <v>140</v>
      </c>
      <c r="AU156" s="224" t="s">
        <v>84</v>
      </c>
      <c r="AY156" s="14" t="s">
        <v>139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4" t="s">
        <v>84</v>
      </c>
      <c r="BK156" s="225">
        <f>ROUND(I156*H156,2)</f>
        <v>0</v>
      </c>
      <c r="BL156" s="14" t="s">
        <v>144</v>
      </c>
      <c r="BM156" s="224" t="s">
        <v>203</v>
      </c>
    </row>
    <row r="157" spans="1:65" s="2" customFormat="1" ht="44.25" customHeight="1">
      <c r="A157" s="35"/>
      <c r="B157" s="36"/>
      <c r="C157" s="213" t="s">
        <v>177</v>
      </c>
      <c r="D157" s="213" t="s">
        <v>140</v>
      </c>
      <c r="E157" s="214" t="s">
        <v>424</v>
      </c>
      <c r="F157" s="215" t="s">
        <v>425</v>
      </c>
      <c r="G157" s="216" t="s">
        <v>153</v>
      </c>
      <c r="H157" s="217">
        <v>324.676</v>
      </c>
      <c r="I157" s="218"/>
      <c r="J157" s="219">
        <f>ROUND(I157*H157,2)</f>
        <v>0</v>
      </c>
      <c r="K157" s="215" t="s">
        <v>148</v>
      </c>
      <c r="L157" s="41"/>
      <c r="M157" s="220" t="s">
        <v>1</v>
      </c>
      <c r="N157" s="221" t="s">
        <v>41</v>
      </c>
      <c r="O157" s="88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4" t="s">
        <v>144</v>
      </c>
      <c r="AT157" s="224" t="s">
        <v>140</v>
      </c>
      <c r="AU157" s="224" t="s">
        <v>84</v>
      </c>
      <c r="AY157" s="14" t="s">
        <v>139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4" t="s">
        <v>84</v>
      </c>
      <c r="BK157" s="225">
        <f>ROUND(I157*H157,2)</f>
        <v>0</v>
      </c>
      <c r="BL157" s="14" t="s">
        <v>144</v>
      </c>
      <c r="BM157" s="224" t="s">
        <v>206</v>
      </c>
    </row>
    <row r="158" spans="1:65" s="2" customFormat="1" ht="24.15" customHeight="1">
      <c r="A158" s="35"/>
      <c r="B158" s="36"/>
      <c r="C158" s="213" t="s">
        <v>183</v>
      </c>
      <c r="D158" s="213" t="s">
        <v>140</v>
      </c>
      <c r="E158" s="214" t="s">
        <v>426</v>
      </c>
      <c r="F158" s="215" t="s">
        <v>427</v>
      </c>
      <c r="G158" s="216" t="s">
        <v>153</v>
      </c>
      <c r="H158" s="217">
        <v>95.88</v>
      </c>
      <c r="I158" s="218"/>
      <c r="J158" s="219">
        <f>ROUND(I158*H158,2)</f>
        <v>0</v>
      </c>
      <c r="K158" s="215" t="s">
        <v>148</v>
      </c>
      <c r="L158" s="41"/>
      <c r="M158" s="220" t="s">
        <v>1</v>
      </c>
      <c r="N158" s="221" t="s">
        <v>41</v>
      </c>
      <c r="O158" s="88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4" t="s">
        <v>144</v>
      </c>
      <c r="AT158" s="224" t="s">
        <v>140</v>
      </c>
      <c r="AU158" s="224" t="s">
        <v>84</v>
      </c>
      <c r="AY158" s="14" t="s">
        <v>139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4" t="s">
        <v>84</v>
      </c>
      <c r="BK158" s="225">
        <f>ROUND(I158*H158,2)</f>
        <v>0</v>
      </c>
      <c r="BL158" s="14" t="s">
        <v>144</v>
      </c>
      <c r="BM158" s="224" t="s">
        <v>209</v>
      </c>
    </row>
    <row r="159" spans="1:65" s="2" customFormat="1" ht="44.25" customHeight="1">
      <c r="A159" s="35"/>
      <c r="B159" s="36"/>
      <c r="C159" s="213" t="s">
        <v>8</v>
      </c>
      <c r="D159" s="213" t="s">
        <v>140</v>
      </c>
      <c r="E159" s="214" t="s">
        <v>428</v>
      </c>
      <c r="F159" s="215" t="s">
        <v>429</v>
      </c>
      <c r="G159" s="216" t="s">
        <v>153</v>
      </c>
      <c r="H159" s="217">
        <v>95.88</v>
      </c>
      <c r="I159" s="218"/>
      <c r="J159" s="219">
        <f>ROUND(I159*H159,2)</f>
        <v>0</v>
      </c>
      <c r="K159" s="215" t="s">
        <v>148</v>
      </c>
      <c r="L159" s="41"/>
      <c r="M159" s="220" t="s">
        <v>1</v>
      </c>
      <c r="N159" s="221" t="s">
        <v>41</v>
      </c>
      <c r="O159" s="88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4" t="s">
        <v>144</v>
      </c>
      <c r="AT159" s="224" t="s">
        <v>140</v>
      </c>
      <c r="AU159" s="224" t="s">
        <v>84</v>
      </c>
      <c r="AY159" s="14" t="s">
        <v>139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4" t="s">
        <v>84</v>
      </c>
      <c r="BK159" s="225">
        <f>ROUND(I159*H159,2)</f>
        <v>0</v>
      </c>
      <c r="BL159" s="14" t="s">
        <v>144</v>
      </c>
      <c r="BM159" s="224" t="s">
        <v>212</v>
      </c>
    </row>
    <row r="160" spans="1:63" s="12" customFormat="1" ht="25.9" customHeight="1">
      <c r="A160" s="12"/>
      <c r="B160" s="199"/>
      <c r="C160" s="200"/>
      <c r="D160" s="201" t="s">
        <v>75</v>
      </c>
      <c r="E160" s="202" t="s">
        <v>188</v>
      </c>
      <c r="F160" s="202" t="s">
        <v>430</v>
      </c>
      <c r="G160" s="200"/>
      <c r="H160" s="200"/>
      <c r="I160" s="203"/>
      <c r="J160" s="204">
        <f>BK160</f>
        <v>0</v>
      </c>
      <c r="K160" s="200"/>
      <c r="L160" s="205"/>
      <c r="M160" s="206"/>
      <c r="N160" s="207"/>
      <c r="O160" s="207"/>
      <c r="P160" s="208">
        <f>SUM(P161:P164)</f>
        <v>0</v>
      </c>
      <c r="Q160" s="207"/>
      <c r="R160" s="208">
        <f>SUM(R161:R164)</f>
        <v>0</v>
      </c>
      <c r="S160" s="207"/>
      <c r="T160" s="209">
        <f>SUM(T161:T164)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0" t="s">
        <v>84</v>
      </c>
      <c r="AT160" s="211" t="s">
        <v>75</v>
      </c>
      <c r="AU160" s="211" t="s">
        <v>76</v>
      </c>
      <c r="AY160" s="210" t="s">
        <v>139</v>
      </c>
      <c r="BK160" s="212">
        <f>SUM(BK161:BK164)</f>
        <v>0</v>
      </c>
    </row>
    <row r="161" spans="1:65" s="2" customFormat="1" ht="16.5" customHeight="1">
      <c r="A161" s="35"/>
      <c r="B161" s="36"/>
      <c r="C161" s="213" t="s">
        <v>188</v>
      </c>
      <c r="D161" s="213" t="s">
        <v>140</v>
      </c>
      <c r="E161" s="214" t="s">
        <v>431</v>
      </c>
      <c r="F161" s="215" t="s">
        <v>432</v>
      </c>
      <c r="G161" s="216" t="s">
        <v>182</v>
      </c>
      <c r="H161" s="217">
        <v>234.248</v>
      </c>
      <c r="I161" s="218"/>
      <c r="J161" s="219">
        <f>ROUND(I161*H161,2)</f>
        <v>0</v>
      </c>
      <c r="K161" s="215" t="s">
        <v>1</v>
      </c>
      <c r="L161" s="41"/>
      <c r="M161" s="220" t="s">
        <v>1</v>
      </c>
      <c r="N161" s="221" t="s">
        <v>41</v>
      </c>
      <c r="O161" s="88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4" t="s">
        <v>144</v>
      </c>
      <c r="AT161" s="224" t="s">
        <v>140</v>
      </c>
      <c r="AU161" s="224" t="s">
        <v>84</v>
      </c>
      <c r="AY161" s="14" t="s">
        <v>139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4" t="s">
        <v>84</v>
      </c>
      <c r="BK161" s="225">
        <f>ROUND(I161*H161,2)</f>
        <v>0</v>
      </c>
      <c r="BL161" s="14" t="s">
        <v>144</v>
      </c>
      <c r="BM161" s="224" t="s">
        <v>218</v>
      </c>
    </row>
    <row r="162" spans="1:65" s="2" customFormat="1" ht="21.75" customHeight="1">
      <c r="A162" s="35"/>
      <c r="B162" s="36"/>
      <c r="C162" s="213" t="s">
        <v>184</v>
      </c>
      <c r="D162" s="213" t="s">
        <v>140</v>
      </c>
      <c r="E162" s="214" t="s">
        <v>433</v>
      </c>
      <c r="F162" s="215" t="s">
        <v>434</v>
      </c>
      <c r="G162" s="216" t="s">
        <v>182</v>
      </c>
      <c r="H162" s="217">
        <v>28.448</v>
      </c>
      <c r="I162" s="218"/>
      <c r="J162" s="219">
        <f>ROUND(I162*H162,2)</f>
        <v>0</v>
      </c>
      <c r="K162" s="215" t="s">
        <v>1</v>
      </c>
      <c r="L162" s="41"/>
      <c r="M162" s="220" t="s">
        <v>1</v>
      </c>
      <c r="N162" s="221" t="s">
        <v>41</v>
      </c>
      <c r="O162" s="88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4" t="s">
        <v>144</v>
      </c>
      <c r="AT162" s="224" t="s">
        <v>140</v>
      </c>
      <c r="AU162" s="224" t="s">
        <v>84</v>
      </c>
      <c r="AY162" s="14" t="s">
        <v>139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4" t="s">
        <v>84</v>
      </c>
      <c r="BK162" s="225">
        <f>ROUND(I162*H162,2)</f>
        <v>0</v>
      </c>
      <c r="BL162" s="14" t="s">
        <v>144</v>
      </c>
      <c r="BM162" s="224" t="s">
        <v>222</v>
      </c>
    </row>
    <row r="163" spans="1:65" s="2" customFormat="1" ht="21.75" customHeight="1">
      <c r="A163" s="35"/>
      <c r="B163" s="36"/>
      <c r="C163" s="213" t="s">
        <v>189</v>
      </c>
      <c r="D163" s="213" t="s">
        <v>140</v>
      </c>
      <c r="E163" s="214" t="s">
        <v>435</v>
      </c>
      <c r="F163" s="215" t="s">
        <v>436</v>
      </c>
      <c r="G163" s="216" t="s">
        <v>182</v>
      </c>
      <c r="H163" s="217">
        <v>28.448</v>
      </c>
      <c r="I163" s="218"/>
      <c r="J163" s="219">
        <f>ROUND(I163*H163,2)</f>
        <v>0</v>
      </c>
      <c r="K163" s="215" t="s">
        <v>1</v>
      </c>
      <c r="L163" s="41"/>
      <c r="M163" s="220" t="s">
        <v>1</v>
      </c>
      <c r="N163" s="221" t="s">
        <v>41</v>
      </c>
      <c r="O163" s="88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4" t="s">
        <v>144</v>
      </c>
      <c r="AT163" s="224" t="s">
        <v>140</v>
      </c>
      <c r="AU163" s="224" t="s">
        <v>84</v>
      </c>
      <c r="AY163" s="14" t="s">
        <v>139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4" t="s">
        <v>84</v>
      </c>
      <c r="BK163" s="225">
        <f>ROUND(I163*H163,2)</f>
        <v>0</v>
      </c>
      <c r="BL163" s="14" t="s">
        <v>144</v>
      </c>
      <c r="BM163" s="224" t="s">
        <v>225</v>
      </c>
    </row>
    <row r="164" spans="1:65" s="2" customFormat="1" ht="21.75" customHeight="1">
      <c r="A164" s="35"/>
      <c r="B164" s="36"/>
      <c r="C164" s="213" t="s">
        <v>219</v>
      </c>
      <c r="D164" s="213" t="s">
        <v>140</v>
      </c>
      <c r="E164" s="214" t="s">
        <v>437</v>
      </c>
      <c r="F164" s="215" t="s">
        <v>438</v>
      </c>
      <c r="G164" s="216" t="s">
        <v>182</v>
      </c>
      <c r="H164" s="217">
        <v>540.514</v>
      </c>
      <c r="I164" s="218"/>
      <c r="J164" s="219">
        <f>ROUND(I164*H164,2)</f>
        <v>0</v>
      </c>
      <c r="K164" s="215" t="s">
        <v>1</v>
      </c>
      <c r="L164" s="41"/>
      <c r="M164" s="220" t="s">
        <v>1</v>
      </c>
      <c r="N164" s="221" t="s">
        <v>41</v>
      </c>
      <c r="O164" s="88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4" t="s">
        <v>144</v>
      </c>
      <c r="AT164" s="224" t="s">
        <v>140</v>
      </c>
      <c r="AU164" s="224" t="s">
        <v>84</v>
      </c>
      <c r="AY164" s="14" t="s">
        <v>139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4" t="s">
        <v>84</v>
      </c>
      <c r="BK164" s="225">
        <f>ROUND(I164*H164,2)</f>
        <v>0</v>
      </c>
      <c r="BL164" s="14" t="s">
        <v>144</v>
      </c>
      <c r="BM164" s="224" t="s">
        <v>229</v>
      </c>
    </row>
    <row r="165" spans="1:63" s="12" customFormat="1" ht="25.9" customHeight="1">
      <c r="A165" s="12"/>
      <c r="B165" s="199"/>
      <c r="C165" s="200"/>
      <c r="D165" s="201" t="s">
        <v>75</v>
      </c>
      <c r="E165" s="202" t="s">
        <v>184</v>
      </c>
      <c r="F165" s="202" t="s">
        <v>185</v>
      </c>
      <c r="G165" s="200"/>
      <c r="H165" s="200"/>
      <c r="I165" s="203"/>
      <c r="J165" s="204">
        <f>BK165</f>
        <v>0</v>
      </c>
      <c r="K165" s="200"/>
      <c r="L165" s="205"/>
      <c r="M165" s="206"/>
      <c r="N165" s="207"/>
      <c r="O165" s="207"/>
      <c r="P165" s="208">
        <f>SUM(P166:P169)</f>
        <v>0</v>
      </c>
      <c r="Q165" s="207"/>
      <c r="R165" s="208">
        <f>SUM(R166:R169)</f>
        <v>0</v>
      </c>
      <c r="S165" s="207"/>
      <c r="T165" s="209">
        <f>SUM(T166:T169)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0" t="s">
        <v>84</v>
      </c>
      <c r="AT165" s="211" t="s">
        <v>75</v>
      </c>
      <c r="AU165" s="211" t="s">
        <v>76</v>
      </c>
      <c r="AY165" s="210" t="s">
        <v>139</v>
      </c>
      <c r="BK165" s="212">
        <f>SUM(BK166:BK169)</f>
        <v>0</v>
      </c>
    </row>
    <row r="166" spans="1:65" s="2" customFormat="1" ht="16.5" customHeight="1">
      <c r="A166" s="35"/>
      <c r="B166" s="36"/>
      <c r="C166" s="213" t="s">
        <v>197</v>
      </c>
      <c r="D166" s="213" t="s">
        <v>140</v>
      </c>
      <c r="E166" s="214" t="s">
        <v>439</v>
      </c>
      <c r="F166" s="215" t="s">
        <v>440</v>
      </c>
      <c r="G166" s="216" t="s">
        <v>182</v>
      </c>
      <c r="H166" s="217">
        <v>14.783</v>
      </c>
      <c r="I166" s="218"/>
      <c r="J166" s="219">
        <f>ROUND(I166*H166,2)</f>
        <v>0</v>
      </c>
      <c r="K166" s="215" t="s">
        <v>1</v>
      </c>
      <c r="L166" s="41"/>
      <c r="M166" s="220" t="s">
        <v>1</v>
      </c>
      <c r="N166" s="221" t="s">
        <v>41</v>
      </c>
      <c r="O166" s="88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4" t="s">
        <v>144</v>
      </c>
      <c r="AT166" s="224" t="s">
        <v>140</v>
      </c>
      <c r="AU166" s="224" t="s">
        <v>84</v>
      </c>
      <c r="AY166" s="14" t="s">
        <v>139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4" t="s">
        <v>84</v>
      </c>
      <c r="BK166" s="225">
        <f>ROUND(I166*H166,2)</f>
        <v>0</v>
      </c>
      <c r="BL166" s="14" t="s">
        <v>144</v>
      </c>
      <c r="BM166" s="224" t="s">
        <v>232</v>
      </c>
    </row>
    <row r="167" spans="1:65" s="2" customFormat="1" ht="44.25" customHeight="1">
      <c r="A167" s="35"/>
      <c r="B167" s="36"/>
      <c r="C167" s="213" t="s">
        <v>7</v>
      </c>
      <c r="D167" s="213" t="s">
        <v>140</v>
      </c>
      <c r="E167" s="214" t="s">
        <v>441</v>
      </c>
      <c r="F167" s="215" t="s">
        <v>442</v>
      </c>
      <c r="G167" s="216" t="s">
        <v>182</v>
      </c>
      <c r="H167" s="217">
        <v>205.8</v>
      </c>
      <c r="I167" s="218"/>
      <c r="J167" s="219">
        <f>ROUND(I167*H167,2)</f>
        <v>0</v>
      </c>
      <c r="K167" s="215" t="s">
        <v>148</v>
      </c>
      <c r="L167" s="41"/>
      <c r="M167" s="220" t="s">
        <v>1</v>
      </c>
      <c r="N167" s="221" t="s">
        <v>41</v>
      </c>
      <c r="O167" s="88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4" t="s">
        <v>144</v>
      </c>
      <c r="AT167" s="224" t="s">
        <v>140</v>
      </c>
      <c r="AU167" s="224" t="s">
        <v>84</v>
      </c>
      <c r="AY167" s="14" t="s">
        <v>139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4" t="s">
        <v>84</v>
      </c>
      <c r="BK167" s="225">
        <f>ROUND(I167*H167,2)</f>
        <v>0</v>
      </c>
      <c r="BL167" s="14" t="s">
        <v>144</v>
      </c>
      <c r="BM167" s="224" t="s">
        <v>237</v>
      </c>
    </row>
    <row r="168" spans="1:65" s="2" customFormat="1" ht="37.8" customHeight="1">
      <c r="A168" s="35"/>
      <c r="B168" s="36"/>
      <c r="C168" s="213" t="s">
        <v>200</v>
      </c>
      <c r="D168" s="213" t="s">
        <v>140</v>
      </c>
      <c r="E168" s="214" t="s">
        <v>443</v>
      </c>
      <c r="F168" s="215" t="s">
        <v>444</v>
      </c>
      <c r="G168" s="216" t="s">
        <v>182</v>
      </c>
      <c r="H168" s="217">
        <v>28.448</v>
      </c>
      <c r="I168" s="218"/>
      <c r="J168" s="219">
        <f>ROUND(I168*H168,2)</f>
        <v>0</v>
      </c>
      <c r="K168" s="215" t="s">
        <v>148</v>
      </c>
      <c r="L168" s="41"/>
      <c r="M168" s="220" t="s">
        <v>1</v>
      </c>
      <c r="N168" s="221" t="s">
        <v>41</v>
      </c>
      <c r="O168" s="88"/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4" t="s">
        <v>144</v>
      </c>
      <c r="AT168" s="224" t="s">
        <v>140</v>
      </c>
      <c r="AU168" s="224" t="s">
        <v>84</v>
      </c>
      <c r="AY168" s="14" t="s">
        <v>139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4" t="s">
        <v>84</v>
      </c>
      <c r="BK168" s="225">
        <f>ROUND(I168*H168,2)</f>
        <v>0</v>
      </c>
      <c r="BL168" s="14" t="s">
        <v>144</v>
      </c>
      <c r="BM168" s="224" t="s">
        <v>242</v>
      </c>
    </row>
    <row r="169" spans="1:65" s="2" customFormat="1" ht="16.5" customHeight="1">
      <c r="A169" s="35"/>
      <c r="B169" s="36"/>
      <c r="C169" s="213" t="s">
        <v>234</v>
      </c>
      <c r="D169" s="213" t="s">
        <v>140</v>
      </c>
      <c r="E169" s="214" t="s">
        <v>445</v>
      </c>
      <c r="F169" s="215" t="s">
        <v>446</v>
      </c>
      <c r="G169" s="216" t="s">
        <v>182</v>
      </c>
      <c r="H169" s="217">
        <v>28.448</v>
      </c>
      <c r="I169" s="218"/>
      <c r="J169" s="219">
        <f>ROUND(I169*H169,2)</f>
        <v>0</v>
      </c>
      <c r="K169" s="215" t="s">
        <v>1</v>
      </c>
      <c r="L169" s="41"/>
      <c r="M169" s="220" t="s">
        <v>1</v>
      </c>
      <c r="N169" s="221" t="s">
        <v>41</v>
      </c>
      <c r="O169" s="88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4" t="s">
        <v>144</v>
      </c>
      <c r="AT169" s="224" t="s">
        <v>140</v>
      </c>
      <c r="AU169" s="224" t="s">
        <v>84</v>
      </c>
      <c r="AY169" s="14" t="s">
        <v>139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4" t="s">
        <v>84</v>
      </c>
      <c r="BK169" s="225">
        <f>ROUND(I169*H169,2)</f>
        <v>0</v>
      </c>
      <c r="BL169" s="14" t="s">
        <v>144</v>
      </c>
      <c r="BM169" s="224" t="s">
        <v>248</v>
      </c>
    </row>
    <row r="170" spans="1:63" s="12" customFormat="1" ht="25.9" customHeight="1">
      <c r="A170" s="12"/>
      <c r="B170" s="199"/>
      <c r="C170" s="200"/>
      <c r="D170" s="201" t="s">
        <v>75</v>
      </c>
      <c r="E170" s="202" t="s">
        <v>7</v>
      </c>
      <c r="F170" s="202" t="s">
        <v>194</v>
      </c>
      <c r="G170" s="200"/>
      <c r="H170" s="200"/>
      <c r="I170" s="203"/>
      <c r="J170" s="204">
        <f>BK170</f>
        <v>0</v>
      </c>
      <c r="K170" s="200"/>
      <c r="L170" s="205"/>
      <c r="M170" s="206"/>
      <c r="N170" s="207"/>
      <c r="O170" s="207"/>
      <c r="P170" s="208">
        <f>P171</f>
        <v>0</v>
      </c>
      <c r="Q170" s="207"/>
      <c r="R170" s="208">
        <f>R171</f>
        <v>0</v>
      </c>
      <c r="S170" s="207"/>
      <c r="T170" s="209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0" t="s">
        <v>84</v>
      </c>
      <c r="AT170" s="211" t="s">
        <v>75</v>
      </c>
      <c r="AU170" s="211" t="s">
        <v>76</v>
      </c>
      <c r="AY170" s="210" t="s">
        <v>139</v>
      </c>
      <c r="BK170" s="212">
        <f>BK171</f>
        <v>0</v>
      </c>
    </row>
    <row r="171" spans="1:65" s="2" customFormat="1" ht="16.5" customHeight="1">
      <c r="A171" s="35"/>
      <c r="B171" s="36"/>
      <c r="C171" s="213" t="s">
        <v>203</v>
      </c>
      <c r="D171" s="213" t="s">
        <v>140</v>
      </c>
      <c r="E171" s="214" t="s">
        <v>447</v>
      </c>
      <c r="F171" s="215" t="s">
        <v>448</v>
      </c>
      <c r="G171" s="216" t="s">
        <v>175</v>
      </c>
      <c r="H171" s="217">
        <v>20.75</v>
      </c>
      <c r="I171" s="218"/>
      <c r="J171" s="219">
        <f>ROUND(I171*H171,2)</f>
        <v>0</v>
      </c>
      <c r="K171" s="215" t="s">
        <v>1</v>
      </c>
      <c r="L171" s="41"/>
      <c r="M171" s="220" t="s">
        <v>1</v>
      </c>
      <c r="N171" s="221" t="s">
        <v>41</v>
      </c>
      <c r="O171" s="88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4" t="s">
        <v>144</v>
      </c>
      <c r="AT171" s="224" t="s">
        <v>140</v>
      </c>
      <c r="AU171" s="224" t="s">
        <v>84</v>
      </c>
      <c r="AY171" s="14" t="s">
        <v>139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4" t="s">
        <v>84</v>
      </c>
      <c r="BK171" s="225">
        <f>ROUND(I171*H171,2)</f>
        <v>0</v>
      </c>
      <c r="BL171" s="14" t="s">
        <v>144</v>
      </c>
      <c r="BM171" s="224" t="s">
        <v>251</v>
      </c>
    </row>
    <row r="172" spans="1:63" s="12" customFormat="1" ht="25.9" customHeight="1">
      <c r="A172" s="12"/>
      <c r="B172" s="199"/>
      <c r="C172" s="200"/>
      <c r="D172" s="201" t="s">
        <v>75</v>
      </c>
      <c r="E172" s="202" t="s">
        <v>254</v>
      </c>
      <c r="F172" s="202" t="s">
        <v>449</v>
      </c>
      <c r="G172" s="200"/>
      <c r="H172" s="200"/>
      <c r="I172" s="203"/>
      <c r="J172" s="204">
        <f>BK172</f>
        <v>0</v>
      </c>
      <c r="K172" s="200"/>
      <c r="L172" s="205"/>
      <c r="M172" s="206"/>
      <c r="N172" s="207"/>
      <c r="O172" s="207"/>
      <c r="P172" s="208">
        <f>SUM(P173:P174)</f>
        <v>0</v>
      </c>
      <c r="Q172" s="207"/>
      <c r="R172" s="208">
        <f>SUM(R173:R174)</f>
        <v>0</v>
      </c>
      <c r="S172" s="207"/>
      <c r="T172" s="209">
        <f>SUM(T173:T174)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0" t="s">
        <v>84</v>
      </c>
      <c r="AT172" s="211" t="s">
        <v>75</v>
      </c>
      <c r="AU172" s="211" t="s">
        <v>76</v>
      </c>
      <c r="AY172" s="210" t="s">
        <v>139</v>
      </c>
      <c r="BK172" s="212">
        <f>SUM(BK173:BK174)</f>
        <v>0</v>
      </c>
    </row>
    <row r="173" spans="1:65" s="2" customFormat="1" ht="16.5" customHeight="1">
      <c r="A173" s="35"/>
      <c r="B173" s="36"/>
      <c r="C173" s="213" t="s">
        <v>245</v>
      </c>
      <c r="D173" s="213" t="s">
        <v>140</v>
      </c>
      <c r="E173" s="214" t="s">
        <v>450</v>
      </c>
      <c r="F173" s="215" t="s">
        <v>451</v>
      </c>
      <c r="G173" s="216" t="s">
        <v>182</v>
      </c>
      <c r="H173" s="217">
        <v>0.54</v>
      </c>
      <c r="I173" s="218"/>
      <c r="J173" s="219">
        <f>ROUND(I173*H173,2)</f>
        <v>0</v>
      </c>
      <c r="K173" s="215" t="s">
        <v>1</v>
      </c>
      <c r="L173" s="41"/>
      <c r="M173" s="220" t="s">
        <v>1</v>
      </c>
      <c r="N173" s="221" t="s">
        <v>41</v>
      </c>
      <c r="O173" s="88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4" t="s">
        <v>144</v>
      </c>
      <c r="AT173" s="224" t="s">
        <v>140</v>
      </c>
      <c r="AU173" s="224" t="s">
        <v>84</v>
      </c>
      <c r="AY173" s="14" t="s">
        <v>139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4" t="s">
        <v>84</v>
      </c>
      <c r="BK173" s="225">
        <f>ROUND(I173*H173,2)</f>
        <v>0</v>
      </c>
      <c r="BL173" s="14" t="s">
        <v>144</v>
      </c>
      <c r="BM173" s="224" t="s">
        <v>257</v>
      </c>
    </row>
    <row r="174" spans="1:65" s="2" customFormat="1" ht="21.75" customHeight="1">
      <c r="A174" s="35"/>
      <c r="B174" s="36"/>
      <c r="C174" s="213" t="s">
        <v>206</v>
      </c>
      <c r="D174" s="213" t="s">
        <v>140</v>
      </c>
      <c r="E174" s="214" t="s">
        <v>452</v>
      </c>
      <c r="F174" s="215" t="s">
        <v>453</v>
      </c>
      <c r="G174" s="216" t="s">
        <v>182</v>
      </c>
      <c r="H174" s="217">
        <v>0.338</v>
      </c>
      <c r="I174" s="218"/>
      <c r="J174" s="219">
        <f>ROUND(I174*H174,2)</f>
        <v>0</v>
      </c>
      <c r="K174" s="215" t="s">
        <v>1</v>
      </c>
      <c r="L174" s="41"/>
      <c r="M174" s="220" t="s">
        <v>1</v>
      </c>
      <c r="N174" s="221" t="s">
        <v>41</v>
      </c>
      <c r="O174" s="88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4" t="s">
        <v>144</v>
      </c>
      <c r="AT174" s="224" t="s">
        <v>140</v>
      </c>
      <c r="AU174" s="224" t="s">
        <v>84</v>
      </c>
      <c r="AY174" s="14" t="s">
        <v>139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4" t="s">
        <v>84</v>
      </c>
      <c r="BK174" s="225">
        <f>ROUND(I174*H174,2)</f>
        <v>0</v>
      </c>
      <c r="BL174" s="14" t="s">
        <v>144</v>
      </c>
      <c r="BM174" s="224" t="s">
        <v>262</v>
      </c>
    </row>
    <row r="175" spans="1:63" s="12" customFormat="1" ht="25.9" customHeight="1">
      <c r="A175" s="12"/>
      <c r="B175" s="199"/>
      <c r="C175" s="200"/>
      <c r="D175" s="201" t="s">
        <v>75</v>
      </c>
      <c r="E175" s="202" t="s">
        <v>222</v>
      </c>
      <c r="F175" s="202" t="s">
        <v>233</v>
      </c>
      <c r="G175" s="200"/>
      <c r="H175" s="200"/>
      <c r="I175" s="203"/>
      <c r="J175" s="204">
        <f>BK175</f>
        <v>0</v>
      </c>
      <c r="K175" s="200"/>
      <c r="L175" s="205"/>
      <c r="M175" s="206"/>
      <c r="N175" s="207"/>
      <c r="O175" s="207"/>
      <c r="P175" s="208">
        <f>SUM(P176:P178)</f>
        <v>0</v>
      </c>
      <c r="Q175" s="207"/>
      <c r="R175" s="208">
        <f>SUM(R176:R178)</f>
        <v>0</v>
      </c>
      <c r="S175" s="207"/>
      <c r="T175" s="209">
        <f>SUM(T176:T178)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0" t="s">
        <v>84</v>
      </c>
      <c r="AT175" s="211" t="s">
        <v>75</v>
      </c>
      <c r="AU175" s="211" t="s">
        <v>76</v>
      </c>
      <c r="AY175" s="210" t="s">
        <v>139</v>
      </c>
      <c r="BK175" s="212">
        <f>SUM(BK176:BK178)</f>
        <v>0</v>
      </c>
    </row>
    <row r="176" spans="1:65" s="2" customFormat="1" ht="16.5" customHeight="1">
      <c r="A176" s="35"/>
      <c r="B176" s="36"/>
      <c r="C176" s="213" t="s">
        <v>254</v>
      </c>
      <c r="D176" s="213" t="s">
        <v>140</v>
      </c>
      <c r="E176" s="214" t="s">
        <v>454</v>
      </c>
      <c r="F176" s="215" t="s">
        <v>455</v>
      </c>
      <c r="G176" s="216" t="s">
        <v>175</v>
      </c>
      <c r="H176" s="217">
        <v>65.23</v>
      </c>
      <c r="I176" s="218"/>
      <c r="J176" s="219">
        <f>ROUND(I176*H176,2)</f>
        <v>0</v>
      </c>
      <c r="K176" s="215" t="s">
        <v>1</v>
      </c>
      <c r="L176" s="41"/>
      <c r="M176" s="220" t="s">
        <v>1</v>
      </c>
      <c r="N176" s="221" t="s">
        <v>41</v>
      </c>
      <c r="O176" s="88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4" t="s">
        <v>144</v>
      </c>
      <c r="AT176" s="224" t="s">
        <v>140</v>
      </c>
      <c r="AU176" s="224" t="s">
        <v>84</v>
      </c>
      <c r="AY176" s="14" t="s">
        <v>139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4" t="s">
        <v>84</v>
      </c>
      <c r="BK176" s="225">
        <f>ROUND(I176*H176,2)</f>
        <v>0</v>
      </c>
      <c r="BL176" s="14" t="s">
        <v>144</v>
      </c>
      <c r="BM176" s="224" t="s">
        <v>266</v>
      </c>
    </row>
    <row r="177" spans="1:65" s="2" customFormat="1" ht="37.8" customHeight="1">
      <c r="A177" s="35"/>
      <c r="B177" s="36"/>
      <c r="C177" s="213" t="s">
        <v>209</v>
      </c>
      <c r="D177" s="213" t="s">
        <v>140</v>
      </c>
      <c r="E177" s="214" t="s">
        <v>456</v>
      </c>
      <c r="F177" s="215" t="s">
        <v>457</v>
      </c>
      <c r="G177" s="216" t="s">
        <v>175</v>
      </c>
      <c r="H177" s="217">
        <v>65.23</v>
      </c>
      <c r="I177" s="218"/>
      <c r="J177" s="219">
        <f>ROUND(I177*H177,2)</f>
        <v>0</v>
      </c>
      <c r="K177" s="215" t="s">
        <v>148</v>
      </c>
      <c r="L177" s="41"/>
      <c r="M177" s="220" t="s">
        <v>1</v>
      </c>
      <c r="N177" s="221" t="s">
        <v>41</v>
      </c>
      <c r="O177" s="88"/>
      <c r="P177" s="222">
        <f>O177*H177</f>
        <v>0</v>
      </c>
      <c r="Q177" s="222">
        <v>0</v>
      </c>
      <c r="R177" s="222">
        <f>Q177*H177</f>
        <v>0</v>
      </c>
      <c r="S177" s="222">
        <v>0</v>
      </c>
      <c r="T177" s="22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4" t="s">
        <v>144</v>
      </c>
      <c r="AT177" s="224" t="s">
        <v>140</v>
      </c>
      <c r="AU177" s="224" t="s">
        <v>84</v>
      </c>
      <c r="AY177" s="14" t="s">
        <v>139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4" t="s">
        <v>84</v>
      </c>
      <c r="BK177" s="225">
        <f>ROUND(I177*H177,2)</f>
        <v>0</v>
      </c>
      <c r="BL177" s="14" t="s">
        <v>144</v>
      </c>
      <c r="BM177" s="224" t="s">
        <v>238</v>
      </c>
    </row>
    <row r="178" spans="1:65" s="2" customFormat="1" ht="16.5" customHeight="1">
      <c r="A178" s="35"/>
      <c r="B178" s="36"/>
      <c r="C178" s="213" t="s">
        <v>263</v>
      </c>
      <c r="D178" s="213" t="s">
        <v>140</v>
      </c>
      <c r="E178" s="214" t="s">
        <v>458</v>
      </c>
      <c r="F178" s="215" t="s">
        <v>459</v>
      </c>
      <c r="G178" s="216" t="s">
        <v>217</v>
      </c>
      <c r="H178" s="217">
        <v>1</v>
      </c>
      <c r="I178" s="218"/>
      <c r="J178" s="219">
        <f>ROUND(I178*H178,2)</f>
        <v>0</v>
      </c>
      <c r="K178" s="215" t="s">
        <v>1</v>
      </c>
      <c r="L178" s="41"/>
      <c r="M178" s="220" t="s">
        <v>1</v>
      </c>
      <c r="N178" s="221" t="s">
        <v>41</v>
      </c>
      <c r="O178" s="88"/>
      <c r="P178" s="222">
        <f>O178*H178</f>
        <v>0</v>
      </c>
      <c r="Q178" s="222">
        <v>0</v>
      </c>
      <c r="R178" s="222">
        <f>Q178*H178</f>
        <v>0</v>
      </c>
      <c r="S178" s="222">
        <v>0</v>
      </c>
      <c r="T178" s="22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4" t="s">
        <v>144</v>
      </c>
      <c r="AT178" s="224" t="s">
        <v>140</v>
      </c>
      <c r="AU178" s="224" t="s">
        <v>84</v>
      </c>
      <c r="AY178" s="14" t="s">
        <v>139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4" t="s">
        <v>84</v>
      </c>
      <c r="BK178" s="225">
        <f>ROUND(I178*H178,2)</f>
        <v>0</v>
      </c>
      <c r="BL178" s="14" t="s">
        <v>144</v>
      </c>
      <c r="BM178" s="224" t="s">
        <v>272</v>
      </c>
    </row>
    <row r="179" spans="1:63" s="12" customFormat="1" ht="25.9" customHeight="1">
      <c r="A179" s="12"/>
      <c r="B179" s="199"/>
      <c r="C179" s="200"/>
      <c r="D179" s="201" t="s">
        <v>75</v>
      </c>
      <c r="E179" s="202" t="s">
        <v>330</v>
      </c>
      <c r="F179" s="202" t="s">
        <v>460</v>
      </c>
      <c r="G179" s="200"/>
      <c r="H179" s="200"/>
      <c r="I179" s="203"/>
      <c r="J179" s="204">
        <f>BK179</f>
        <v>0</v>
      </c>
      <c r="K179" s="200"/>
      <c r="L179" s="205"/>
      <c r="M179" s="206"/>
      <c r="N179" s="207"/>
      <c r="O179" s="207"/>
      <c r="P179" s="208">
        <f>P180</f>
        <v>0</v>
      </c>
      <c r="Q179" s="207"/>
      <c r="R179" s="208">
        <f>R180</f>
        <v>0</v>
      </c>
      <c r="S179" s="207"/>
      <c r="T179" s="209">
        <f>T180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0" t="s">
        <v>84</v>
      </c>
      <c r="AT179" s="211" t="s">
        <v>75</v>
      </c>
      <c r="AU179" s="211" t="s">
        <v>76</v>
      </c>
      <c r="AY179" s="210" t="s">
        <v>139</v>
      </c>
      <c r="BK179" s="212">
        <f>BK180</f>
        <v>0</v>
      </c>
    </row>
    <row r="180" spans="1:65" s="2" customFormat="1" ht="33" customHeight="1">
      <c r="A180" s="35"/>
      <c r="B180" s="36"/>
      <c r="C180" s="213" t="s">
        <v>212</v>
      </c>
      <c r="D180" s="213" t="s">
        <v>140</v>
      </c>
      <c r="E180" s="214" t="s">
        <v>461</v>
      </c>
      <c r="F180" s="215" t="s">
        <v>462</v>
      </c>
      <c r="G180" s="216" t="s">
        <v>182</v>
      </c>
      <c r="H180" s="217">
        <v>6.523</v>
      </c>
      <c r="I180" s="218"/>
      <c r="J180" s="219">
        <f>ROUND(I180*H180,2)</f>
        <v>0</v>
      </c>
      <c r="K180" s="215" t="s">
        <v>148</v>
      </c>
      <c r="L180" s="41"/>
      <c r="M180" s="220" t="s">
        <v>1</v>
      </c>
      <c r="N180" s="221" t="s">
        <v>41</v>
      </c>
      <c r="O180" s="88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4" t="s">
        <v>144</v>
      </c>
      <c r="AT180" s="224" t="s">
        <v>140</v>
      </c>
      <c r="AU180" s="224" t="s">
        <v>84</v>
      </c>
      <c r="AY180" s="14" t="s">
        <v>139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4" t="s">
        <v>84</v>
      </c>
      <c r="BK180" s="225">
        <f>ROUND(I180*H180,2)</f>
        <v>0</v>
      </c>
      <c r="BL180" s="14" t="s">
        <v>144</v>
      </c>
      <c r="BM180" s="224" t="s">
        <v>275</v>
      </c>
    </row>
    <row r="181" spans="1:63" s="12" customFormat="1" ht="25.9" customHeight="1">
      <c r="A181" s="12"/>
      <c r="B181" s="199"/>
      <c r="C181" s="200"/>
      <c r="D181" s="201" t="s">
        <v>75</v>
      </c>
      <c r="E181" s="202" t="s">
        <v>280</v>
      </c>
      <c r="F181" s="202" t="s">
        <v>281</v>
      </c>
      <c r="G181" s="200"/>
      <c r="H181" s="200"/>
      <c r="I181" s="203"/>
      <c r="J181" s="204">
        <f>BK181</f>
        <v>0</v>
      </c>
      <c r="K181" s="200"/>
      <c r="L181" s="205"/>
      <c r="M181" s="206"/>
      <c r="N181" s="207"/>
      <c r="O181" s="207"/>
      <c r="P181" s="208">
        <f>SUM(P182:P183)</f>
        <v>0</v>
      </c>
      <c r="Q181" s="207"/>
      <c r="R181" s="208">
        <f>SUM(R182:R183)</f>
        <v>0</v>
      </c>
      <c r="S181" s="207"/>
      <c r="T181" s="209">
        <f>SUM(T182:T183)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0" t="s">
        <v>86</v>
      </c>
      <c r="AT181" s="211" t="s">
        <v>75</v>
      </c>
      <c r="AU181" s="211" t="s">
        <v>76</v>
      </c>
      <c r="AY181" s="210" t="s">
        <v>139</v>
      </c>
      <c r="BK181" s="212">
        <f>SUM(BK182:BK183)</f>
        <v>0</v>
      </c>
    </row>
    <row r="182" spans="1:65" s="2" customFormat="1" ht="16.5" customHeight="1">
      <c r="A182" s="35"/>
      <c r="B182" s="36"/>
      <c r="C182" s="213" t="s">
        <v>269</v>
      </c>
      <c r="D182" s="213" t="s">
        <v>140</v>
      </c>
      <c r="E182" s="214" t="s">
        <v>463</v>
      </c>
      <c r="F182" s="215" t="s">
        <v>464</v>
      </c>
      <c r="G182" s="216" t="s">
        <v>217</v>
      </c>
      <c r="H182" s="217">
        <v>2</v>
      </c>
      <c r="I182" s="218"/>
      <c r="J182" s="219">
        <f>ROUND(I182*H182,2)</f>
        <v>0</v>
      </c>
      <c r="K182" s="215" t="s">
        <v>148</v>
      </c>
      <c r="L182" s="41"/>
      <c r="M182" s="220" t="s">
        <v>1</v>
      </c>
      <c r="N182" s="221" t="s">
        <v>41</v>
      </c>
      <c r="O182" s="88"/>
      <c r="P182" s="222">
        <f>O182*H182</f>
        <v>0</v>
      </c>
      <c r="Q182" s="222">
        <v>0</v>
      </c>
      <c r="R182" s="222">
        <f>Q182*H182</f>
        <v>0</v>
      </c>
      <c r="S182" s="222">
        <v>0</v>
      </c>
      <c r="T182" s="22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4" t="s">
        <v>188</v>
      </c>
      <c r="AT182" s="224" t="s">
        <v>140</v>
      </c>
      <c r="AU182" s="224" t="s">
        <v>84</v>
      </c>
      <c r="AY182" s="14" t="s">
        <v>139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4" t="s">
        <v>84</v>
      </c>
      <c r="BK182" s="225">
        <f>ROUND(I182*H182,2)</f>
        <v>0</v>
      </c>
      <c r="BL182" s="14" t="s">
        <v>188</v>
      </c>
      <c r="BM182" s="224" t="s">
        <v>279</v>
      </c>
    </row>
    <row r="183" spans="1:65" s="2" customFormat="1" ht="24.15" customHeight="1">
      <c r="A183" s="35"/>
      <c r="B183" s="36"/>
      <c r="C183" s="213" t="s">
        <v>218</v>
      </c>
      <c r="D183" s="213" t="s">
        <v>140</v>
      </c>
      <c r="E183" s="214" t="s">
        <v>282</v>
      </c>
      <c r="F183" s="215" t="s">
        <v>283</v>
      </c>
      <c r="G183" s="216" t="s">
        <v>217</v>
      </c>
      <c r="H183" s="217">
        <v>2</v>
      </c>
      <c r="I183" s="218"/>
      <c r="J183" s="219">
        <f>ROUND(I183*H183,2)</f>
        <v>0</v>
      </c>
      <c r="K183" s="215" t="s">
        <v>1</v>
      </c>
      <c r="L183" s="41"/>
      <c r="M183" s="220" t="s">
        <v>1</v>
      </c>
      <c r="N183" s="221" t="s">
        <v>41</v>
      </c>
      <c r="O183" s="88"/>
      <c r="P183" s="222">
        <f>O183*H183</f>
        <v>0</v>
      </c>
      <c r="Q183" s="222">
        <v>0</v>
      </c>
      <c r="R183" s="222">
        <f>Q183*H183</f>
        <v>0</v>
      </c>
      <c r="S183" s="222">
        <v>0</v>
      </c>
      <c r="T183" s="22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4" t="s">
        <v>188</v>
      </c>
      <c r="AT183" s="224" t="s">
        <v>140</v>
      </c>
      <c r="AU183" s="224" t="s">
        <v>84</v>
      </c>
      <c r="AY183" s="14" t="s">
        <v>139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4" t="s">
        <v>84</v>
      </c>
      <c r="BK183" s="225">
        <f>ROUND(I183*H183,2)</f>
        <v>0</v>
      </c>
      <c r="BL183" s="14" t="s">
        <v>188</v>
      </c>
      <c r="BM183" s="224" t="s">
        <v>284</v>
      </c>
    </row>
    <row r="184" spans="1:63" s="12" customFormat="1" ht="25.9" customHeight="1">
      <c r="A184" s="12"/>
      <c r="B184" s="199"/>
      <c r="C184" s="200"/>
      <c r="D184" s="201" t="s">
        <v>75</v>
      </c>
      <c r="E184" s="202" t="s">
        <v>465</v>
      </c>
      <c r="F184" s="202" t="s">
        <v>466</v>
      </c>
      <c r="G184" s="200"/>
      <c r="H184" s="200"/>
      <c r="I184" s="203"/>
      <c r="J184" s="204">
        <f>BK184</f>
        <v>0</v>
      </c>
      <c r="K184" s="200"/>
      <c r="L184" s="205"/>
      <c r="M184" s="206"/>
      <c r="N184" s="207"/>
      <c r="O184" s="207"/>
      <c r="P184" s="208">
        <f>SUM(P185:P187)</f>
        <v>0</v>
      </c>
      <c r="Q184" s="207"/>
      <c r="R184" s="208">
        <f>SUM(R185:R187)</f>
        <v>0</v>
      </c>
      <c r="S184" s="207"/>
      <c r="T184" s="209">
        <f>SUM(T185:T187)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0" t="s">
        <v>84</v>
      </c>
      <c r="AT184" s="211" t="s">
        <v>75</v>
      </c>
      <c r="AU184" s="211" t="s">
        <v>76</v>
      </c>
      <c r="AY184" s="210" t="s">
        <v>139</v>
      </c>
      <c r="BK184" s="212">
        <f>SUM(BK185:BK187)</f>
        <v>0</v>
      </c>
    </row>
    <row r="185" spans="1:65" s="2" customFormat="1" ht="21.75" customHeight="1">
      <c r="A185" s="35"/>
      <c r="B185" s="36"/>
      <c r="C185" s="213" t="s">
        <v>276</v>
      </c>
      <c r="D185" s="213" t="s">
        <v>140</v>
      </c>
      <c r="E185" s="214" t="s">
        <v>467</v>
      </c>
      <c r="F185" s="215" t="s">
        <v>468</v>
      </c>
      <c r="G185" s="216" t="s">
        <v>175</v>
      </c>
      <c r="H185" s="217">
        <v>65.23</v>
      </c>
      <c r="I185" s="218"/>
      <c r="J185" s="219">
        <f>ROUND(I185*H185,2)</f>
        <v>0</v>
      </c>
      <c r="K185" s="215" t="s">
        <v>1</v>
      </c>
      <c r="L185" s="41"/>
      <c r="M185" s="220" t="s">
        <v>1</v>
      </c>
      <c r="N185" s="221" t="s">
        <v>41</v>
      </c>
      <c r="O185" s="88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4" t="s">
        <v>144</v>
      </c>
      <c r="AT185" s="224" t="s">
        <v>140</v>
      </c>
      <c r="AU185" s="224" t="s">
        <v>84</v>
      </c>
      <c r="AY185" s="14" t="s">
        <v>139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4" t="s">
        <v>84</v>
      </c>
      <c r="BK185" s="225">
        <f>ROUND(I185*H185,2)</f>
        <v>0</v>
      </c>
      <c r="BL185" s="14" t="s">
        <v>144</v>
      </c>
      <c r="BM185" s="224" t="s">
        <v>290</v>
      </c>
    </row>
    <row r="186" spans="1:65" s="2" customFormat="1" ht="16.5" customHeight="1">
      <c r="A186" s="35"/>
      <c r="B186" s="36"/>
      <c r="C186" s="213" t="s">
        <v>222</v>
      </c>
      <c r="D186" s="213" t="s">
        <v>140</v>
      </c>
      <c r="E186" s="214" t="s">
        <v>469</v>
      </c>
      <c r="F186" s="215" t="s">
        <v>470</v>
      </c>
      <c r="G186" s="216" t="s">
        <v>217</v>
      </c>
      <c r="H186" s="217">
        <v>55</v>
      </c>
      <c r="I186" s="218"/>
      <c r="J186" s="219">
        <f>ROUND(I186*H186,2)</f>
        <v>0</v>
      </c>
      <c r="K186" s="215" t="s">
        <v>1</v>
      </c>
      <c r="L186" s="41"/>
      <c r="M186" s="220" t="s">
        <v>1</v>
      </c>
      <c r="N186" s="221" t="s">
        <v>41</v>
      </c>
      <c r="O186" s="88"/>
      <c r="P186" s="222">
        <f>O186*H186</f>
        <v>0</v>
      </c>
      <c r="Q186" s="222">
        <v>0</v>
      </c>
      <c r="R186" s="222">
        <f>Q186*H186</f>
        <v>0</v>
      </c>
      <c r="S186" s="222">
        <v>0</v>
      </c>
      <c r="T186" s="22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24" t="s">
        <v>144</v>
      </c>
      <c r="AT186" s="224" t="s">
        <v>140</v>
      </c>
      <c r="AU186" s="224" t="s">
        <v>84</v>
      </c>
      <c r="AY186" s="14" t="s">
        <v>139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4" t="s">
        <v>84</v>
      </c>
      <c r="BK186" s="225">
        <f>ROUND(I186*H186,2)</f>
        <v>0</v>
      </c>
      <c r="BL186" s="14" t="s">
        <v>144</v>
      </c>
      <c r="BM186" s="224" t="s">
        <v>295</v>
      </c>
    </row>
    <row r="187" spans="1:65" s="2" customFormat="1" ht="16.5" customHeight="1">
      <c r="A187" s="35"/>
      <c r="B187" s="36"/>
      <c r="C187" s="213" t="s">
        <v>287</v>
      </c>
      <c r="D187" s="213" t="s">
        <v>140</v>
      </c>
      <c r="E187" s="214" t="s">
        <v>471</v>
      </c>
      <c r="F187" s="215" t="s">
        <v>472</v>
      </c>
      <c r="G187" s="216" t="s">
        <v>217</v>
      </c>
      <c r="H187" s="217">
        <v>18</v>
      </c>
      <c r="I187" s="218"/>
      <c r="J187" s="219">
        <f>ROUND(I187*H187,2)</f>
        <v>0</v>
      </c>
      <c r="K187" s="215" t="s">
        <v>1</v>
      </c>
      <c r="L187" s="41"/>
      <c r="M187" s="220" t="s">
        <v>1</v>
      </c>
      <c r="N187" s="221" t="s">
        <v>41</v>
      </c>
      <c r="O187" s="88"/>
      <c r="P187" s="222">
        <f>O187*H187</f>
        <v>0</v>
      </c>
      <c r="Q187" s="222">
        <v>0</v>
      </c>
      <c r="R187" s="222">
        <f>Q187*H187</f>
        <v>0</v>
      </c>
      <c r="S187" s="222">
        <v>0</v>
      </c>
      <c r="T187" s="22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4" t="s">
        <v>144</v>
      </c>
      <c r="AT187" s="224" t="s">
        <v>140</v>
      </c>
      <c r="AU187" s="224" t="s">
        <v>84</v>
      </c>
      <c r="AY187" s="14" t="s">
        <v>139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4" t="s">
        <v>84</v>
      </c>
      <c r="BK187" s="225">
        <f>ROUND(I187*H187,2)</f>
        <v>0</v>
      </c>
      <c r="BL187" s="14" t="s">
        <v>144</v>
      </c>
      <c r="BM187" s="224" t="s">
        <v>299</v>
      </c>
    </row>
    <row r="188" spans="1:63" s="12" customFormat="1" ht="25.9" customHeight="1">
      <c r="A188" s="12"/>
      <c r="B188" s="199"/>
      <c r="C188" s="200"/>
      <c r="D188" s="201" t="s">
        <v>75</v>
      </c>
      <c r="E188" s="202" t="s">
        <v>473</v>
      </c>
      <c r="F188" s="202" t="s">
        <v>474</v>
      </c>
      <c r="G188" s="200"/>
      <c r="H188" s="200"/>
      <c r="I188" s="203"/>
      <c r="J188" s="204">
        <f>BK188</f>
        <v>0</v>
      </c>
      <c r="K188" s="200"/>
      <c r="L188" s="205"/>
      <c r="M188" s="206"/>
      <c r="N188" s="207"/>
      <c r="O188" s="207"/>
      <c r="P188" s="208">
        <f>P189</f>
        <v>0</v>
      </c>
      <c r="Q188" s="207"/>
      <c r="R188" s="208">
        <f>R189</f>
        <v>0</v>
      </c>
      <c r="S188" s="207"/>
      <c r="T188" s="209">
        <f>T189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10" t="s">
        <v>84</v>
      </c>
      <c r="AT188" s="211" t="s">
        <v>75</v>
      </c>
      <c r="AU188" s="211" t="s">
        <v>76</v>
      </c>
      <c r="AY188" s="210" t="s">
        <v>139</v>
      </c>
      <c r="BK188" s="212">
        <f>BK189</f>
        <v>0</v>
      </c>
    </row>
    <row r="189" spans="1:65" s="2" customFormat="1" ht="16.5" customHeight="1">
      <c r="A189" s="35"/>
      <c r="B189" s="36"/>
      <c r="C189" s="213" t="s">
        <v>225</v>
      </c>
      <c r="D189" s="213" t="s">
        <v>140</v>
      </c>
      <c r="E189" s="214" t="s">
        <v>475</v>
      </c>
      <c r="F189" s="215" t="s">
        <v>476</v>
      </c>
      <c r="G189" s="216" t="s">
        <v>175</v>
      </c>
      <c r="H189" s="217">
        <v>65.23</v>
      </c>
      <c r="I189" s="218"/>
      <c r="J189" s="219">
        <f>ROUND(I189*H189,2)</f>
        <v>0</v>
      </c>
      <c r="K189" s="215" t="s">
        <v>1</v>
      </c>
      <c r="L189" s="41"/>
      <c r="M189" s="220" t="s">
        <v>1</v>
      </c>
      <c r="N189" s="221" t="s">
        <v>41</v>
      </c>
      <c r="O189" s="88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4" t="s">
        <v>144</v>
      </c>
      <c r="AT189" s="224" t="s">
        <v>140</v>
      </c>
      <c r="AU189" s="224" t="s">
        <v>84</v>
      </c>
      <c r="AY189" s="14" t="s">
        <v>139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4" t="s">
        <v>84</v>
      </c>
      <c r="BK189" s="225">
        <f>ROUND(I189*H189,2)</f>
        <v>0</v>
      </c>
      <c r="BL189" s="14" t="s">
        <v>144</v>
      </c>
      <c r="BM189" s="224" t="s">
        <v>304</v>
      </c>
    </row>
    <row r="190" spans="1:63" s="12" customFormat="1" ht="25.9" customHeight="1">
      <c r="A190" s="12"/>
      <c r="B190" s="199"/>
      <c r="C190" s="200"/>
      <c r="D190" s="201" t="s">
        <v>75</v>
      </c>
      <c r="E190" s="202" t="s">
        <v>477</v>
      </c>
      <c r="F190" s="202" t="s">
        <v>478</v>
      </c>
      <c r="G190" s="200"/>
      <c r="H190" s="200"/>
      <c r="I190" s="203"/>
      <c r="J190" s="204">
        <f>BK190</f>
        <v>0</v>
      </c>
      <c r="K190" s="200"/>
      <c r="L190" s="205"/>
      <c r="M190" s="206"/>
      <c r="N190" s="207"/>
      <c r="O190" s="207"/>
      <c r="P190" s="208">
        <f>P191</f>
        <v>0</v>
      </c>
      <c r="Q190" s="207"/>
      <c r="R190" s="208">
        <f>R191</f>
        <v>0</v>
      </c>
      <c r="S190" s="207"/>
      <c r="T190" s="209">
        <f>T191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0" t="s">
        <v>84</v>
      </c>
      <c r="AT190" s="211" t="s">
        <v>75</v>
      </c>
      <c r="AU190" s="211" t="s">
        <v>76</v>
      </c>
      <c r="AY190" s="210" t="s">
        <v>139</v>
      </c>
      <c r="BK190" s="212">
        <f>BK191</f>
        <v>0</v>
      </c>
    </row>
    <row r="191" spans="1:65" s="2" customFormat="1" ht="16.5" customHeight="1">
      <c r="A191" s="35"/>
      <c r="B191" s="36"/>
      <c r="C191" s="213" t="s">
        <v>296</v>
      </c>
      <c r="D191" s="213" t="s">
        <v>140</v>
      </c>
      <c r="E191" s="214" t="s">
        <v>479</v>
      </c>
      <c r="F191" s="215" t="s">
        <v>480</v>
      </c>
      <c r="G191" s="216" t="s">
        <v>217</v>
      </c>
      <c r="H191" s="217">
        <v>3</v>
      </c>
      <c r="I191" s="218"/>
      <c r="J191" s="219">
        <f>ROUND(I191*H191,2)</f>
        <v>0</v>
      </c>
      <c r="K191" s="215" t="s">
        <v>1</v>
      </c>
      <c r="L191" s="41"/>
      <c r="M191" s="220" t="s">
        <v>1</v>
      </c>
      <c r="N191" s="221" t="s">
        <v>41</v>
      </c>
      <c r="O191" s="88"/>
      <c r="P191" s="222">
        <f>O191*H191</f>
        <v>0</v>
      </c>
      <c r="Q191" s="222">
        <v>0</v>
      </c>
      <c r="R191" s="222">
        <f>Q191*H191</f>
        <v>0</v>
      </c>
      <c r="S191" s="222">
        <v>0</v>
      </c>
      <c r="T191" s="223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4" t="s">
        <v>144</v>
      </c>
      <c r="AT191" s="224" t="s">
        <v>140</v>
      </c>
      <c r="AU191" s="224" t="s">
        <v>84</v>
      </c>
      <c r="AY191" s="14" t="s">
        <v>139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4" t="s">
        <v>84</v>
      </c>
      <c r="BK191" s="225">
        <f>ROUND(I191*H191,2)</f>
        <v>0</v>
      </c>
      <c r="BL191" s="14" t="s">
        <v>144</v>
      </c>
      <c r="BM191" s="224" t="s">
        <v>308</v>
      </c>
    </row>
    <row r="192" spans="1:63" s="12" customFormat="1" ht="25.9" customHeight="1">
      <c r="A192" s="12"/>
      <c r="B192" s="199"/>
      <c r="C192" s="200"/>
      <c r="D192" s="201" t="s">
        <v>75</v>
      </c>
      <c r="E192" s="202" t="s">
        <v>300</v>
      </c>
      <c r="F192" s="202" t="s">
        <v>301</v>
      </c>
      <c r="G192" s="200"/>
      <c r="H192" s="200"/>
      <c r="I192" s="203"/>
      <c r="J192" s="204">
        <f>BK192</f>
        <v>0</v>
      </c>
      <c r="K192" s="200"/>
      <c r="L192" s="205"/>
      <c r="M192" s="206"/>
      <c r="N192" s="207"/>
      <c r="O192" s="207"/>
      <c r="P192" s="208">
        <f>SUM(P193:P194)</f>
        <v>0</v>
      </c>
      <c r="Q192" s="207"/>
      <c r="R192" s="208">
        <f>SUM(R193:R194)</f>
        <v>0</v>
      </c>
      <c r="S192" s="207"/>
      <c r="T192" s="209">
        <f>SUM(T193:T194)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0" t="s">
        <v>84</v>
      </c>
      <c r="AT192" s="211" t="s">
        <v>75</v>
      </c>
      <c r="AU192" s="211" t="s">
        <v>76</v>
      </c>
      <c r="AY192" s="210" t="s">
        <v>139</v>
      </c>
      <c r="BK192" s="212">
        <f>SUM(BK193:BK194)</f>
        <v>0</v>
      </c>
    </row>
    <row r="193" spans="1:65" s="2" customFormat="1" ht="16.5" customHeight="1">
      <c r="A193" s="35"/>
      <c r="B193" s="36"/>
      <c r="C193" s="213" t="s">
        <v>229</v>
      </c>
      <c r="D193" s="213" t="s">
        <v>140</v>
      </c>
      <c r="E193" s="214" t="s">
        <v>481</v>
      </c>
      <c r="F193" s="215" t="s">
        <v>482</v>
      </c>
      <c r="G193" s="216" t="s">
        <v>175</v>
      </c>
      <c r="H193" s="217">
        <v>65.23</v>
      </c>
      <c r="I193" s="218"/>
      <c r="J193" s="219">
        <f>ROUND(I193*H193,2)</f>
        <v>0</v>
      </c>
      <c r="K193" s="215" t="s">
        <v>1</v>
      </c>
      <c r="L193" s="41"/>
      <c r="M193" s="220" t="s">
        <v>1</v>
      </c>
      <c r="N193" s="221" t="s">
        <v>41</v>
      </c>
      <c r="O193" s="88"/>
      <c r="P193" s="222">
        <f>O193*H193</f>
        <v>0</v>
      </c>
      <c r="Q193" s="222">
        <v>0</v>
      </c>
      <c r="R193" s="222">
        <f>Q193*H193</f>
        <v>0</v>
      </c>
      <c r="S193" s="222">
        <v>0</v>
      </c>
      <c r="T193" s="223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24" t="s">
        <v>144</v>
      </c>
      <c r="AT193" s="224" t="s">
        <v>140</v>
      </c>
      <c r="AU193" s="224" t="s">
        <v>84</v>
      </c>
      <c r="AY193" s="14" t="s">
        <v>139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4" t="s">
        <v>84</v>
      </c>
      <c r="BK193" s="225">
        <f>ROUND(I193*H193,2)</f>
        <v>0</v>
      </c>
      <c r="BL193" s="14" t="s">
        <v>144</v>
      </c>
      <c r="BM193" s="224" t="s">
        <v>311</v>
      </c>
    </row>
    <row r="194" spans="1:65" s="2" customFormat="1" ht="16.5" customHeight="1">
      <c r="A194" s="35"/>
      <c r="B194" s="36"/>
      <c r="C194" s="213" t="s">
        <v>305</v>
      </c>
      <c r="D194" s="213" t="s">
        <v>140</v>
      </c>
      <c r="E194" s="214" t="s">
        <v>483</v>
      </c>
      <c r="F194" s="215" t="s">
        <v>484</v>
      </c>
      <c r="G194" s="216" t="s">
        <v>217</v>
      </c>
      <c r="H194" s="217">
        <v>3</v>
      </c>
      <c r="I194" s="218"/>
      <c r="J194" s="219">
        <f>ROUND(I194*H194,2)</f>
        <v>0</v>
      </c>
      <c r="K194" s="215" t="s">
        <v>1</v>
      </c>
      <c r="L194" s="41"/>
      <c r="M194" s="220" t="s">
        <v>1</v>
      </c>
      <c r="N194" s="221" t="s">
        <v>41</v>
      </c>
      <c r="O194" s="88"/>
      <c r="P194" s="222">
        <f>O194*H194</f>
        <v>0</v>
      </c>
      <c r="Q194" s="222">
        <v>0</v>
      </c>
      <c r="R194" s="222">
        <f>Q194*H194</f>
        <v>0</v>
      </c>
      <c r="S194" s="222">
        <v>0</v>
      </c>
      <c r="T194" s="223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24" t="s">
        <v>144</v>
      </c>
      <c r="AT194" s="224" t="s">
        <v>140</v>
      </c>
      <c r="AU194" s="224" t="s">
        <v>84</v>
      </c>
      <c r="AY194" s="14" t="s">
        <v>139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4" t="s">
        <v>84</v>
      </c>
      <c r="BK194" s="225">
        <f>ROUND(I194*H194,2)</f>
        <v>0</v>
      </c>
      <c r="BL194" s="14" t="s">
        <v>144</v>
      </c>
      <c r="BM194" s="224" t="s">
        <v>315</v>
      </c>
    </row>
    <row r="195" spans="1:63" s="12" customFormat="1" ht="25.9" customHeight="1">
      <c r="A195" s="12"/>
      <c r="B195" s="199"/>
      <c r="C195" s="200"/>
      <c r="D195" s="201" t="s">
        <v>75</v>
      </c>
      <c r="E195" s="202" t="s">
        <v>485</v>
      </c>
      <c r="F195" s="202" t="s">
        <v>486</v>
      </c>
      <c r="G195" s="200"/>
      <c r="H195" s="200"/>
      <c r="I195" s="203"/>
      <c r="J195" s="204">
        <f>BK195</f>
        <v>0</v>
      </c>
      <c r="K195" s="200"/>
      <c r="L195" s="205"/>
      <c r="M195" s="206"/>
      <c r="N195" s="207"/>
      <c r="O195" s="207"/>
      <c r="P195" s="208">
        <f>P196</f>
        <v>0</v>
      </c>
      <c r="Q195" s="207"/>
      <c r="R195" s="208">
        <f>R196</f>
        <v>0</v>
      </c>
      <c r="S195" s="207"/>
      <c r="T195" s="209">
        <f>T196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0" t="s">
        <v>84</v>
      </c>
      <c r="AT195" s="211" t="s">
        <v>75</v>
      </c>
      <c r="AU195" s="211" t="s">
        <v>76</v>
      </c>
      <c r="AY195" s="210" t="s">
        <v>139</v>
      </c>
      <c r="BK195" s="212">
        <f>BK196</f>
        <v>0</v>
      </c>
    </row>
    <row r="196" spans="1:65" s="2" customFormat="1" ht="49.05" customHeight="1">
      <c r="A196" s="35"/>
      <c r="B196" s="36"/>
      <c r="C196" s="213" t="s">
        <v>232</v>
      </c>
      <c r="D196" s="213" t="s">
        <v>140</v>
      </c>
      <c r="E196" s="214" t="s">
        <v>487</v>
      </c>
      <c r="F196" s="215" t="s">
        <v>488</v>
      </c>
      <c r="G196" s="216" t="s">
        <v>158</v>
      </c>
      <c r="H196" s="217">
        <v>86.359</v>
      </c>
      <c r="I196" s="218"/>
      <c r="J196" s="219">
        <f>ROUND(I196*H196,2)</f>
        <v>0</v>
      </c>
      <c r="K196" s="215" t="s">
        <v>148</v>
      </c>
      <c r="L196" s="41"/>
      <c r="M196" s="220" t="s">
        <v>1</v>
      </c>
      <c r="N196" s="221" t="s">
        <v>41</v>
      </c>
      <c r="O196" s="88"/>
      <c r="P196" s="222">
        <f>O196*H196</f>
        <v>0</v>
      </c>
      <c r="Q196" s="222">
        <v>0</v>
      </c>
      <c r="R196" s="222">
        <f>Q196*H196</f>
        <v>0</v>
      </c>
      <c r="S196" s="222">
        <v>0</v>
      </c>
      <c r="T196" s="223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24" t="s">
        <v>144</v>
      </c>
      <c r="AT196" s="224" t="s">
        <v>140</v>
      </c>
      <c r="AU196" s="224" t="s">
        <v>84</v>
      </c>
      <c r="AY196" s="14" t="s">
        <v>139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4" t="s">
        <v>84</v>
      </c>
      <c r="BK196" s="225">
        <f>ROUND(I196*H196,2)</f>
        <v>0</v>
      </c>
      <c r="BL196" s="14" t="s">
        <v>144</v>
      </c>
      <c r="BM196" s="224" t="s">
        <v>318</v>
      </c>
    </row>
    <row r="197" spans="1:63" s="12" customFormat="1" ht="25.9" customHeight="1">
      <c r="A197" s="12"/>
      <c r="B197" s="199"/>
      <c r="C197" s="200"/>
      <c r="D197" s="201" t="s">
        <v>75</v>
      </c>
      <c r="E197" s="202" t="s">
        <v>489</v>
      </c>
      <c r="F197" s="202" t="s">
        <v>490</v>
      </c>
      <c r="G197" s="200"/>
      <c r="H197" s="200"/>
      <c r="I197" s="203"/>
      <c r="J197" s="204">
        <f>BK197</f>
        <v>0</v>
      </c>
      <c r="K197" s="200"/>
      <c r="L197" s="205"/>
      <c r="M197" s="206"/>
      <c r="N197" s="207"/>
      <c r="O197" s="207"/>
      <c r="P197" s="208">
        <f>P198</f>
        <v>0</v>
      </c>
      <c r="Q197" s="207"/>
      <c r="R197" s="208">
        <f>R198</f>
        <v>0</v>
      </c>
      <c r="S197" s="207"/>
      <c r="T197" s="209">
        <f>T198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10" t="s">
        <v>84</v>
      </c>
      <c r="AT197" s="211" t="s">
        <v>75</v>
      </c>
      <c r="AU197" s="211" t="s">
        <v>76</v>
      </c>
      <c r="AY197" s="210" t="s">
        <v>139</v>
      </c>
      <c r="BK197" s="212">
        <f>BK198</f>
        <v>0</v>
      </c>
    </row>
    <row r="198" spans="1:65" s="2" customFormat="1" ht="16.5" customHeight="1">
      <c r="A198" s="35"/>
      <c r="B198" s="36"/>
      <c r="C198" s="213" t="s">
        <v>312</v>
      </c>
      <c r="D198" s="213" t="s">
        <v>140</v>
      </c>
      <c r="E198" s="214" t="s">
        <v>491</v>
      </c>
      <c r="F198" s="215" t="s">
        <v>492</v>
      </c>
      <c r="G198" s="216" t="s">
        <v>153</v>
      </c>
      <c r="H198" s="217">
        <v>140</v>
      </c>
      <c r="I198" s="218"/>
      <c r="J198" s="219">
        <f>ROUND(I198*H198,2)</f>
        <v>0</v>
      </c>
      <c r="K198" s="215" t="s">
        <v>1</v>
      </c>
      <c r="L198" s="41"/>
      <c r="M198" s="220" t="s">
        <v>1</v>
      </c>
      <c r="N198" s="221" t="s">
        <v>41</v>
      </c>
      <c r="O198" s="88"/>
      <c r="P198" s="222">
        <f>O198*H198</f>
        <v>0</v>
      </c>
      <c r="Q198" s="222">
        <v>0</v>
      </c>
      <c r="R198" s="222">
        <f>Q198*H198</f>
        <v>0</v>
      </c>
      <c r="S198" s="222">
        <v>0</v>
      </c>
      <c r="T198" s="223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24" t="s">
        <v>144</v>
      </c>
      <c r="AT198" s="224" t="s">
        <v>140</v>
      </c>
      <c r="AU198" s="224" t="s">
        <v>84</v>
      </c>
      <c r="AY198" s="14" t="s">
        <v>139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4" t="s">
        <v>84</v>
      </c>
      <c r="BK198" s="225">
        <f>ROUND(I198*H198,2)</f>
        <v>0</v>
      </c>
      <c r="BL198" s="14" t="s">
        <v>144</v>
      </c>
      <c r="BM198" s="224" t="s">
        <v>322</v>
      </c>
    </row>
    <row r="199" spans="1:63" s="12" customFormat="1" ht="25.9" customHeight="1">
      <c r="A199" s="12"/>
      <c r="B199" s="199"/>
      <c r="C199" s="200"/>
      <c r="D199" s="201" t="s">
        <v>75</v>
      </c>
      <c r="E199" s="202" t="s">
        <v>334</v>
      </c>
      <c r="F199" s="202" t="s">
        <v>335</v>
      </c>
      <c r="G199" s="200"/>
      <c r="H199" s="200"/>
      <c r="I199" s="203"/>
      <c r="J199" s="204">
        <f>BK199</f>
        <v>0</v>
      </c>
      <c r="K199" s="200"/>
      <c r="L199" s="205"/>
      <c r="M199" s="206"/>
      <c r="N199" s="207"/>
      <c r="O199" s="207"/>
      <c r="P199" s="208">
        <f>SUM(P200:P203)</f>
        <v>0</v>
      </c>
      <c r="Q199" s="207"/>
      <c r="R199" s="208">
        <f>SUM(R200:R203)</f>
        <v>0</v>
      </c>
      <c r="S199" s="207"/>
      <c r="T199" s="209">
        <f>SUM(T200:T203)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10" t="s">
        <v>84</v>
      </c>
      <c r="AT199" s="211" t="s">
        <v>75</v>
      </c>
      <c r="AU199" s="211" t="s">
        <v>76</v>
      </c>
      <c r="AY199" s="210" t="s">
        <v>139</v>
      </c>
      <c r="BK199" s="212">
        <f>SUM(BK200:BK203)</f>
        <v>0</v>
      </c>
    </row>
    <row r="200" spans="1:65" s="2" customFormat="1" ht="21.75" customHeight="1">
      <c r="A200" s="35"/>
      <c r="B200" s="36"/>
      <c r="C200" s="213" t="s">
        <v>237</v>
      </c>
      <c r="D200" s="213" t="s">
        <v>140</v>
      </c>
      <c r="E200" s="214" t="s">
        <v>336</v>
      </c>
      <c r="F200" s="215" t="s">
        <v>337</v>
      </c>
      <c r="G200" s="216" t="s">
        <v>158</v>
      </c>
      <c r="H200" s="217">
        <v>4.498</v>
      </c>
      <c r="I200" s="218"/>
      <c r="J200" s="219">
        <f>ROUND(I200*H200,2)</f>
        <v>0</v>
      </c>
      <c r="K200" s="215" t="s">
        <v>1</v>
      </c>
      <c r="L200" s="41"/>
      <c r="M200" s="220" t="s">
        <v>1</v>
      </c>
      <c r="N200" s="221" t="s">
        <v>41</v>
      </c>
      <c r="O200" s="88"/>
      <c r="P200" s="222">
        <f>O200*H200</f>
        <v>0</v>
      </c>
      <c r="Q200" s="222">
        <v>0</v>
      </c>
      <c r="R200" s="222">
        <f>Q200*H200</f>
        <v>0</v>
      </c>
      <c r="S200" s="222">
        <v>0</v>
      </c>
      <c r="T200" s="223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24" t="s">
        <v>144</v>
      </c>
      <c r="AT200" s="224" t="s">
        <v>140</v>
      </c>
      <c r="AU200" s="224" t="s">
        <v>84</v>
      </c>
      <c r="AY200" s="14" t="s">
        <v>139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4" t="s">
        <v>84</v>
      </c>
      <c r="BK200" s="225">
        <f>ROUND(I200*H200,2)</f>
        <v>0</v>
      </c>
      <c r="BL200" s="14" t="s">
        <v>144</v>
      </c>
      <c r="BM200" s="224" t="s">
        <v>327</v>
      </c>
    </row>
    <row r="201" spans="1:65" s="2" customFormat="1" ht="21.75" customHeight="1">
      <c r="A201" s="35"/>
      <c r="B201" s="36"/>
      <c r="C201" s="213" t="s">
        <v>319</v>
      </c>
      <c r="D201" s="213" t="s">
        <v>140</v>
      </c>
      <c r="E201" s="214" t="s">
        <v>340</v>
      </c>
      <c r="F201" s="215" t="s">
        <v>341</v>
      </c>
      <c r="G201" s="216" t="s">
        <v>158</v>
      </c>
      <c r="H201" s="217">
        <v>4.498</v>
      </c>
      <c r="I201" s="218"/>
      <c r="J201" s="219">
        <f>ROUND(I201*H201,2)</f>
        <v>0</v>
      </c>
      <c r="K201" s="215" t="s">
        <v>1</v>
      </c>
      <c r="L201" s="41"/>
      <c r="M201" s="220" t="s">
        <v>1</v>
      </c>
      <c r="N201" s="221" t="s">
        <v>41</v>
      </c>
      <c r="O201" s="88"/>
      <c r="P201" s="222">
        <f>O201*H201</f>
        <v>0</v>
      </c>
      <c r="Q201" s="222">
        <v>0</v>
      </c>
      <c r="R201" s="222">
        <f>Q201*H201</f>
        <v>0</v>
      </c>
      <c r="S201" s="222">
        <v>0</v>
      </c>
      <c r="T201" s="223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24" t="s">
        <v>144</v>
      </c>
      <c r="AT201" s="224" t="s">
        <v>140</v>
      </c>
      <c r="AU201" s="224" t="s">
        <v>84</v>
      </c>
      <c r="AY201" s="14" t="s">
        <v>139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4" t="s">
        <v>84</v>
      </c>
      <c r="BK201" s="225">
        <f>ROUND(I201*H201,2)</f>
        <v>0</v>
      </c>
      <c r="BL201" s="14" t="s">
        <v>144</v>
      </c>
      <c r="BM201" s="224" t="s">
        <v>333</v>
      </c>
    </row>
    <row r="202" spans="1:65" s="2" customFormat="1" ht="21.75" customHeight="1">
      <c r="A202" s="35"/>
      <c r="B202" s="36"/>
      <c r="C202" s="213" t="s">
        <v>242</v>
      </c>
      <c r="D202" s="213" t="s">
        <v>140</v>
      </c>
      <c r="E202" s="214" t="s">
        <v>343</v>
      </c>
      <c r="F202" s="215" t="s">
        <v>344</v>
      </c>
      <c r="G202" s="216" t="s">
        <v>158</v>
      </c>
      <c r="H202" s="217">
        <v>13.495</v>
      </c>
      <c r="I202" s="218"/>
      <c r="J202" s="219">
        <f>ROUND(I202*H202,2)</f>
        <v>0</v>
      </c>
      <c r="K202" s="215" t="s">
        <v>1</v>
      </c>
      <c r="L202" s="41"/>
      <c r="M202" s="220" t="s">
        <v>1</v>
      </c>
      <c r="N202" s="221" t="s">
        <v>41</v>
      </c>
      <c r="O202" s="88"/>
      <c r="P202" s="222">
        <f>O202*H202</f>
        <v>0</v>
      </c>
      <c r="Q202" s="222">
        <v>0</v>
      </c>
      <c r="R202" s="222">
        <f>Q202*H202</f>
        <v>0</v>
      </c>
      <c r="S202" s="222">
        <v>0</v>
      </c>
      <c r="T202" s="223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24" t="s">
        <v>144</v>
      </c>
      <c r="AT202" s="224" t="s">
        <v>140</v>
      </c>
      <c r="AU202" s="224" t="s">
        <v>84</v>
      </c>
      <c r="AY202" s="14" t="s">
        <v>139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4" t="s">
        <v>84</v>
      </c>
      <c r="BK202" s="225">
        <f>ROUND(I202*H202,2)</f>
        <v>0</v>
      </c>
      <c r="BL202" s="14" t="s">
        <v>144</v>
      </c>
      <c r="BM202" s="224" t="s">
        <v>338</v>
      </c>
    </row>
    <row r="203" spans="1:65" s="2" customFormat="1" ht="24.15" customHeight="1">
      <c r="A203" s="35"/>
      <c r="B203" s="36"/>
      <c r="C203" s="213" t="s">
        <v>330</v>
      </c>
      <c r="D203" s="213" t="s">
        <v>140</v>
      </c>
      <c r="E203" s="214" t="s">
        <v>347</v>
      </c>
      <c r="F203" s="215" t="s">
        <v>348</v>
      </c>
      <c r="G203" s="216" t="s">
        <v>158</v>
      </c>
      <c r="H203" s="217">
        <v>4.498</v>
      </c>
      <c r="I203" s="218"/>
      <c r="J203" s="219">
        <f>ROUND(I203*H203,2)</f>
        <v>0</v>
      </c>
      <c r="K203" s="215" t="s">
        <v>1</v>
      </c>
      <c r="L203" s="41"/>
      <c r="M203" s="220" t="s">
        <v>1</v>
      </c>
      <c r="N203" s="221" t="s">
        <v>41</v>
      </c>
      <c r="O203" s="88"/>
      <c r="P203" s="222">
        <f>O203*H203</f>
        <v>0</v>
      </c>
      <c r="Q203" s="222">
        <v>0</v>
      </c>
      <c r="R203" s="222">
        <f>Q203*H203</f>
        <v>0</v>
      </c>
      <c r="S203" s="222">
        <v>0</v>
      </c>
      <c r="T203" s="223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24" t="s">
        <v>144</v>
      </c>
      <c r="AT203" s="224" t="s">
        <v>140</v>
      </c>
      <c r="AU203" s="224" t="s">
        <v>84</v>
      </c>
      <c r="AY203" s="14" t="s">
        <v>139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4" t="s">
        <v>84</v>
      </c>
      <c r="BK203" s="225">
        <f>ROUND(I203*H203,2)</f>
        <v>0</v>
      </c>
      <c r="BL203" s="14" t="s">
        <v>144</v>
      </c>
      <c r="BM203" s="224" t="s">
        <v>342</v>
      </c>
    </row>
    <row r="204" spans="1:63" s="12" customFormat="1" ht="25.9" customHeight="1">
      <c r="A204" s="12"/>
      <c r="B204" s="199"/>
      <c r="C204" s="200"/>
      <c r="D204" s="201" t="s">
        <v>75</v>
      </c>
      <c r="E204" s="202" t="s">
        <v>356</v>
      </c>
      <c r="F204" s="202" t="s">
        <v>357</v>
      </c>
      <c r="G204" s="200"/>
      <c r="H204" s="200"/>
      <c r="I204" s="203"/>
      <c r="J204" s="204">
        <f>BK204</f>
        <v>0</v>
      </c>
      <c r="K204" s="200"/>
      <c r="L204" s="205"/>
      <c r="M204" s="206"/>
      <c r="N204" s="207"/>
      <c r="O204" s="207"/>
      <c r="P204" s="208">
        <f>P205+P207+P211+P213+P215</f>
        <v>0</v>
      </c>
      <c r="Q204" s="207"/>
      <c r="R204" s="208">
        <f>R205+R207+R211+R213+R215</f>
        <v>0</v>
      </c>
      <c r="S204" s="207"/>
      <c r="T204" s="209">
        <f>T205+T207+T211+T213+T215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0" t="s">
        <v>161</v>
      </c>
      <c r="AT204" s="211" t="s">
        <v>75</v>
      </c>
      <c r="AU204" s="211" t="s">
        <v>76</v>
      </c>
      <c r="AY204" s="210" t="s">
        <v>139</v>
      </c>
      <c r="BK204" s="212">
        <f>BK205+BK207+BK211+BK213+BK215</f>
        <v>0</v>
      </c>
    </row>
    <row r="205" spans="1:63" s="12" customFormat="1" ht="22.8" customHeight="1">
      <c r="A205" s="12"/>
      <c r="B205" s="199"/>
      <c r="C205" s="200"/>
      <c r="D205" s="201" t="s">
        <v>75</v>
      </c>
      <c r="E205" s="236" t="s">
        <v>358</v>
      </c>
      <c r="F205" s="236" t="s">
        <v>359</v>
      </c>
      <c r="G205" s="200"/>
      <c r="H205" s="200"/>
      <c r="I205" s="203"/>
      <c r="J205" s="237">
        <f>BK205</f>
        <v>0</v>
      </c>
      <c r="K205" s="200"/>
      <c r="L205" s="205"/>
      <c r="M205" s="206"/>
      <c r="N205" s="207"/>
      <c r="O205" s="207"/>
      <c r="P205" s="208">
        <f>P206</f>
        <v>0</v>
      </c>
      <c r="Q205" s="207"/>
      <c r="R205" s="208">
        <f>R206</f>
        <v>0</v>
      </c>
      <c r="S205" s="207"/>
      <c r="T205" s="209">
        <f>T206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10" t="s">
        <v>161</v>
      </c>
      <c r="AT205" s="211" t="s">
        <v>75</v>
      </c>
      <c r="AU205" s="211" t="s">
        <v>84</v>
      </c>
      <c r="AY205" s="210" t="s">
        <v>139</v>
      </c>
      <c r="BK205" s="212">
        <f>BK206</f>
        <v>0</v>
      </c>
    </row>
    <row r="206" spans="1:65" s="2" customFormat="1" ht="16.5" customHeight="1">
      <c r="A206" s="35"/>
      <c r="B206" s="36"/>
      <c r="C206" s="213" t="s">
        <v>248</v>
      </c>
      <c r="D206" s="213" t="s">
        <v>140</v>
      </c>
      <c r="E206" s="214" t="s">
        <v>360</v>
      </c>
      <c r="F206" s="215" t="s">
        <v>361</v>
      </c>
      <c r="G206" s="216" t="s">
        <v>362</v>
      </c>
      <c r="H206" s="238"/>
      <c r="I206" s="218"/>
      <c r="J206" s="219">
        <f>ROUND(I206*H206,2)</f>
        <v>0</v>
      </c>
      <c r="K206" s="215" t="s">
        <v>148</v>
      </c>
      <c r="L206" s="41"/>
      <c r="M206" s="220" t="s">
        <v>1</v>
      </c>
      <c r="N206" s="221" t="s">
        <v>41</v>
      </c>
      <c r="O206" s="88"/>
      <c r="P206" s="222">
        <f>O206*H206</f>
        <v>0</v>
      </c>
      <c r="Q206" s="222">
        <v>0</v>
      </c>
      <c r="R206" s="222">
        <f>Q206*H206</f>
        <v>0</v>
      </c>
      <c r="S206" s="222">
        <v>0</v>
      </c>
      <c r="T206" s="223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24" t="s">
        <v>363</v>
      </c>
      <c r="AT206" s="224" t="s">
        <v>140</v>
      </c>
      <c r="AU206" s="224" t="s">
        <v>86</v>
      </c>
      <c r="AY206" s="14" t="s">
        <v>139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4" t="s">
        <v>84</v>
      </c>
      <c r="BK206" s="225">
        <f>ROUND(I206*H206,2)</f>
        <v>0</v>
      </c>
      <c r="BL206" s="14" t="s">
        <v>363</v>
      </c>
      <c r="BM206" s="224" t="s">
        <v>493</v>
      </c>
    </row>
    <row r="207" spans="1:63" s="12" customFormat="1" ht="22.8" customHeight="1">
      <c r="A207" s="12"/>
      <c r="B207" s="199"/>
      <c r="C207" s="200"/>
      <c r="D207" s="201" t="s">
        <v>75</v>
      </c>
      <c r="E207" s="236" t="s">
        <v>365</v>
      </c>
      <c r="F207" s="236" t="s">
        <v>366</v>
      </c>
      <c r="G207" s="200"/>
      <c r="H207" s="200"/>
      <c r="I207" s="203"/>
      <c r="J207" s="237">
        <f>BK207</f>
        <v>0</v>
      </c>
      <c r="K207" s="200"/>
      <c r="L207" s="205"/>
      <c r="M207" s="206"/>
      <c r="N207" s="207"/>
      <c r="O207" s="207"/>
      <c r="P207" s="208">
        <f>SUM(P208:P210)</f>
        <v>0</v>
      </c>
      <c r="Q207" s="207"/>
      <c r="R207" s="208">
        <f>SUM(R208:R210)</f>
        <v>0</v>
      </c>
      <c r="S207" s="207"/>
      <c r="T207" s="209">
        <f>SUM(T208:T210)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10" t="s">
        <v>161</v>
      </c>
      <c r="AT207" s="211" t="s">
        <v>75</v>
      </c>
      <c r="AU207" s="211" t="s">
        <v>84</v>
      </c>
      <c r="AY207" s="210" t="s">
        <v>139</v>
      </c>
      <c r="BK207" s="212">
        <f>SUM(BK208:BK210)</f>
        <v>0</v>
      </c>
    </row>
    <row r="208" spans="1:65" s="2" customFormat="1" ht="16.5" customHeight="1">
      <c r="A208" s="35"/>
      <c r="B208" s="36"/>
      <c r="C208" s="213" t="s">
        <v>339</v>
      </c>
      <c r="D208" s="213" t="s">
        <v>140</v>
      </c>
      <c r="E208" s="214" t="s">
        <v>368</v>
      </c>
      <c r="F208" s="215" t="s">
        <v>366</v>
      </c>
      <c r="G208" s="216" t="s">
        <v>362</v>
      </c>
      <c r="H208" s="238"/>
      <c r="I208" s="218"/>
      <c r="J208" s="219">
        <f>ROUND(I208*H208,2)</f>
        <v>0</v>
      </c>
      <c r="K208" s="215" t="s">
        <v>148</v>
      </c>
      <c r="L208" s="41"/>
      <c r="M208" s="220" t="s">
        <v>1</v>
      </c>
      <c r="N208" s="221" t="s">
        <v>41</v>
      </c>
      <c r="O208" s="88"/>
      <c r="P208" s="222">
        <f>O208*H208</f>
        <v>0</v>
      </c>
      <c r="Q208" s="222">
        <v>0</v>
      </c>
      <c r="R208" s="222">
        <f>Q208*H208</f>
        <v>0</v>
      </c>
      <c r="S208" s="222">
        <v>0</v>
      </c>
      <c r="T208" s="223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24" t="s">
        <v>363</v>
      </c>
      <c r="AT208" s="224" t="s">
        <v>140</v>
      </c>
      <c r="AU208" s="224" t="s">
        <v>86</v>
      </c>
      <c r="AY208" s="14" t="s">
        <v>139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4" t="s">
        <v>84</v>
      </c>
      <c r="BK208" s="225">
        <f>ROUND(I208*H208,2)</f>
        <v>0</v>
      </c>
      <c r="BL208" s="14" t="s">
        <v>363</v>
      </c>
      <c r="BM208" s="224" t="s">
        <v>494</v>
      </c>
    </row>
    <row r="209" spans="1:65" s="2" customFormat="1" ht="24.15" customHeight="1">
      <c r="A209" s="35"/>
      <c r="B209" s="36"/>
      <c r="C209" s="213" t="s">
        <v>251</v>
      </c>
      <c r="D209" s="213" t="s">
        <v>140</v>
      </c>
      <c r="E209" s="214" t="s">
        <v>370</v>
      </c>
      <c r="F209" s="215" t="s">
        <v>371</v>
      </c>
      <c r="G209" s="216" t="s">
        <v>362</v>
      </c>
      <c r="H209" s="238"/>
      <c r="I209" s="218"/>
      <c r="J209" s="219">
        <f>ROUND(I209*H209,2)</f>
        <v>0</v>
      </c>
      <c r="K209" s="215" t="s">
        <v>148</v>
      </c>
      <c r="L209" s="41"/>
      <c r="M209" s="220" t="s">
        <v>1</v>
      </c>
      <c r="N209" s="221" t="s">
        <v>41</v>
      </c>
      <c r="O209" s="88"/>
      <c r="P209" s="222">
        <f>O209*H209</f>
        <v>0</v>
      </c>
      <c r="Q209" s="222">
        <v>0</v>
      </c>
      <c r="R209" s="222">
        <f>Q209*H209</f>
        <v>0</v>
      </c>
      <c r="S209" s="222">
        <v>0</v>
      </c>
      <c r="T209" s="223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24" t="s">
        <v>363</v>
      </c>
      <c r="AT209" s="224" t="s">
        <v>140</v>
      </c>
      <c r="AU209" s="224" t="s">
        <v>86</v>
      </c>
      <c r="AY209" s="14" t="s">
        <v>139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4" t="s">
        <v>84</v>
      </c>
      <c r="BK209" s="225">
        <f>ROUND(I209*H209,2)</f>
        <v>0</v>
      </c>
      <c r="BL209" s="14" t="s">
        <v>363</v>
      </c>
      <c r="BM209" s="224" t="s">
        <v>495</v>
      </c>
    </row>
    <row r="210" spans="1:65" s="2" customFormat="1" ht="24.15" customHeight="1">
      <c r="A210" s="35"/>
      <c r="B210" s="36"/>
      <c r="C210" s="213" t="s">
        <v>346</v>
      </c>
      <c r="D210" s="213" t="s">
        <v>140</v>
      </c>
      <c r="E210" s="214" t="s">
        <v>374</v>
      </c>
      <c r="F210" s="215" t="s">
        <v>375</v>
      </c>
      <c r="G210" s="216" t="s">
        <v>362</v>
      </c>
      <c r="H210" s="238"/>
      <c r="I210" s="218"/>
      <c r="J210" s="219">
        <f>ROUND(I210*H210,2)</f>
        <v>0</v>
      </c>
      <c r="K210" s="215" t="s">
        <v>148</v>
      </c>
      <c r="L210" s="41"/>
      <c r="M210" s="220" t="s">
        <v>1</v>
      </c>
      <c r="N210" s="221" t="s">
        <v>41</v>
      </c>
      <c r="O210" s="88"/>
      <c r="P210" s="222">
        <f>O210*H210</f>
        <v>0</v>
      </c>
      <c r="Q210" s="222">
        <v>0</v>
      </c>
      <c r="R210" s="222">
        <f>Q210*H210</f>
        <v>0</v>
      </c>
      <c r="S210" s="222">
        <v>0</v>
      </c>
      <c r="T210" s="223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24" t="s">
        <v>363</v>
      </c>
      <c r="AT210" s="224" t="s">
        <v>140</v>
      </c>
      <c r="AU210" s="224" t="s">
        <v>86</v>
      </c>
      <c r="AY210" s="14" t="s">
        <v>139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4" t="s">
        <v>84</v>
      </c>
      <c r="BK210" s="225">
        <f>ROUND(I210*H210,2)</f>
        <v>0</v>
      </c>
      <c r="BL210" s="14" t="s">
        <v>363</v>
      </c>
      <c r="BM210" s="224" t="s">
        <v>496</v>
      </c>
    </row>
    <row r="211" spans="1:63" s="12" customFormat="1" ht="22.8" customHeight="1">
      <c r="A211" s="12"/>
      <c r="B211" s="199"/>
      <c r="C211" s="200"/>
      <c r="D211" s="201" t="s">
        <v>75</v>
      </c>
      <c r="E211" s="236" t="s">
        <v>377</v>
      </c>
      <c r="F211" s="236" t="s">
        <v>378</v>
      </c>
      <c r="G211" s="200"/>
      <c r="H211" s="200"/>
      <c r="I211" s="203"/>
      <c r="J211" s="237">
        <f>BK211</f>
        <v>0</v>
      </c>
      <c r="K211" s="200"/>
      <c r="L211" s="205"/>
      <c r="M211" s="206"/>
      <c r="N211" s="207"/>
      <c r="O211" s="207"/>
      <c r="P211" s="208">
        <f>P212</f>
        <v>0</v>
      </c>
      <c r="Q211" s="207"/>
      <c r="R211" s="208">
        <f>R212</f>
        <v>0</v>
      </c>
      <c r="S211" s="207"/>
      <c r="T211" s="209">
        <f>T212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10" t="s">
        <v>161</v>
      </c>
      <c r="AT211" s="211" t="s">
        <v>75</v>
      </c>
      <c r="AU211" s="211" t="s">
        <v>84</v>
      </c>
      <c r="AY211" s="210" t="s">
        <v>139</v>
      </c>
      <c r="BK211" s="212">
        <f>BK212</f>
        <v>0</v>
      </c>
    </row>
    <row r="212" spans="1:65" s="2" customFormat="1" ht="16.5" customHeight="1">
      <c r="A212" s="35"/>
      <c r="B212" s="36"/>
      <c r="C212" s="213" t="s">
        <v>257</v>
      </c>
      <c r="D212" s="213" t="s">
        <v>140</v>
      </c>
      <c r="E212" s="214" t="s">
        <v>379</v>
      </c>
      <c r="F212" s="215" t="s">
        <v>380</v>
      </c>
      <c r="G212" s="216" t="s">
        <v>362</v>
      </c>
      <c r="H212" s="238"/>
      <c r="I212" s="218"/>
      <c r="J212" s="219">
        <f>ROUND(I212*H212,2)</f>
        <v>0</v>
      </c>
      <c r="K212" s="215" t="s">
        <v>148</v>
      </c>
      <c r="L212" s="41"/>
      <c r="M212" s="220" t="s">
        <v>1</v>
      </c>
      <c r="N212" s="221" t="s">
        <v>41</v>
      </c>
      <c r="O212" s="88"/>
      <c r="P212" s="222">
        <f>O212*H212</f>
        <v>0</v>
      </c>
      <c r="Q212" s="222">
        <v>0</v>
      </c>
      <c r="R212" s="222">
        <f>Q212*H212</f>
        <v>0</v>
      </c>
      <c r="S212" s="222">
        <v>0</v>
      </c>
      <c r="T212" s="223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24" t="s">
        <v>363</v>
      </c>
      <c r="AT212" s="224" t="s">
        <v>140</v>
      </c>
      <c r="AU212" s="224" t="s">
        <v>86</v>
      </c>
      <c r="AY212" s="14" t="s">
        <v>139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4" t="s">
        <v>84</v>
      </c>
      <c r="BK212" s="225">
        <f>ROUND(I212*H212,2)</f>
        <v>0</v>
      </c>
      <c r="BL212" s="14" t="s">
        <v>363</v>
      </c>
      <c r="BM212" s="224" t="s">
        <v>497</v>
      </c>
    </row>
    <row r="213" spans="1:63" s="12" customFormat="1" ht="22.8" customHeight="1">
      <c r="A213" s="12"/>
      <c r="B213" s="199"/>
      <c r="C213" s="200"/>
      <c r="D213" s="201" t="s">
        <v>75</v>
      </c>
      <c r="E213" s="236" t="s">
        <v>382</v>
      </c>
      <c r="F213" s="236" t="s">
        <v>383</v>
      </c>
      <c r="G213" s="200"/>
      <c r="H213" s="200"/>
      <c r="I213" s="203"/>
      <c r="J213" s="237">
        <f>BK213</f>
        <v>0</v>
      </c>
      <c r="K213" s="200"/>
      <c r="L213" s="205"/>
      <c r="M213" s="206"/>
      <c r="N213" s="207"/>
      <c r="O213" s="207"/>
      <c r="P213" s="208">
        <f>P214</f>
        <v>0</v>
      </c>
      <c r="Q213" s="207"/>
      <c r="R213" s="208">
        <f>R214</f>
        <v>0</v>
      </c>
      <c r="S213" s="207"/>
      <c r="T213" s="209">
        <f>T214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10" t="s">
        <v>161</v>
      </c>
      <c r="AT213" s="211" t="s">
        <v>75</v>
      </c>
      <c r="AU213" s="211" t="s">
        <v>84</v>
      </c>
      <c r="AY213" s="210" t="s">
        <v>139</v>
      </c>
      <c r="BK213" s="212">
        <f>BK214</f>
        <v>0</v>
      </c>
    </row>
    <row r="214" spans="1:65" s="2" customFormat="1" ht="16.5" customHeight="1">
      <c r="A214" s="35"/>
      <c r="B214" s="36"/>
      <c r="C214" s="213" t="s">
        <v>352</v>
      </c>
      <c r="D214" s="213" t="s">
        <v>140</v>
      </c>
      <c r="E214" s="214" t="s">
        <v>385</v>
      </c>
      <c r="F214" s="215" t="s">
        <v>383</v>
      </c>
      <c r="G214" s="216" t="s">
        <v>362</v>
      </c>
      <c r="H214" s="238"/>
      <c r="I214" s="218"/>
      <c r="J214" s="219">
        <f>ROUND(I214*H214,2)</f>
        <v>0</v>
      </c>
      <c r="K214" s="215" t="s">
        <v>148</v>
      </c>
      <c r="L214" s="41"/>
      <c r="M214" s="220" t="s">
        <v>1</v>
      </c>
      <c r="N214" s="221" t="s">
        <v>41</v>
      </c>
      <c r="O214" s="88"/>
      <c r="P214" s="222">
        <f>O214*H214</f>
        <v>0</v>
      </c>
      <c r="Q214" s="222">
        <v>0</v>
      </c>
      <c r="R214" s="222">
        <f>Q214*H214</f>
        <v>0</v>
      </c>
      <c r="S214" s="222">
        <v>0</v>
      </c>
      <c r="T214" s="223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24" t="s">
        <v>363</v>
      </c>
      <c r="AT214" s="224" t="s">
        <v>140</v>
      </c>
      <c r="AU214" s="224" t="s">
        <v>86</v>
      </c>
      <c r="AY214" s="14" t="s">
        <v>139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4" t="s">
        <v>84</v>
      </c>
      <c r="BK214" s="225">
        <f>ROUND(I214*H214,2)</f>
        <v>0</v>
      </c>
      <c r="BL214" s="14" t="s">
        <v>363</v>
      </c>
      <c r="BM214" s="224" t="s">
        <v>498</v>
      </c>
    </row>
    <row r="215" spans="1:63" s="12" customFormat="1" ht="22.8" customHeight="1">
      <c r="A215" s="12"/>
      <c r="B215" s="199"/>
      <c r="C215" s="200"/>
      <c r="D215" s="201" t="s">
        <v>75</v>
      </c>
      <c r="E215" s="236" t="s">
        <v>387</v>
      </c>
      <c r="F215" s="236" t="s">
        <v>388</v>
      </c>
      <c r="G215" s="200"/>
      <c r="H215" s="200"/>
      <c r="I215" s="203"/>
      <c r="J215" s="237">
        <f>BK215</f>
        <v>0</v>
      </c>
      <c r="K215" s="200"/>
      <c r="L215" s="205"/>
      <c r="M215" s="206"/>
      <c r="N215" s="207"/>
      <c r="O215" s="207"/>
      <c r="P215" s="208">
        <f>P216</f>
        <v>0</v>
      </c>
      <c r="Q215" s="207"/>
      <c r="R215" s="208">
        <f>R216</f>
        <v>0</v>
      </c>
      <c r="S215" s="207"/>
      <c r="T215" s="209">
        <f>T216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0" t="s">
        <v>161</v>
      </c>
      <c r="AT215" s="211" t="s">
        <v>75</v>
      </c>
      <c r="AU215" s="211" t="s">
        <v>84</v>
      </c>
      <c r="AY215" s="210" t="s">
        <v>139</v>
      </c>
      <c r="BK215" s="212">
        <f>BK216</f>
        <v>0</v>
      </c>
    </row>
    <row r="216" spans="1:65" s="2" customFormat="1" ht="16.5" customHeight="1">
      <c r="A216" s="35"/>
      <c r="B216" s="36"/>
      <c r="C216" s="213" t="s">
        <v>262</v>
      </c>
      <c r="D216" s="213" t="s">
        <v>140</v>
      </c>
      <c r="E216" s="214" t="s">
        <v>389</v>
      </c>
      <c r="F216" s="215" t="s">
        <v>388</v>
      </c>
      <c r="G216" s="216" t="s">
        <v>362</v>
      </c>
      <c r="H216" s="238"/>
      <c r="I216" s="218"/>
      <c r="J216" s="219">
        <f>ROUND(I216*H216,2)</f>
        <v>0</v>
      </c>
      <c r="K216" s="215" t="s">
        <v>148</v>
      </c>
      <c r="L216" s="41"/>
      <c r="M216" s="239" t="s">
        <v>1</v>
      </c>
      <c r="N216" s="240" t="s">
        <v>41</v>
      </c>
      <c r="O216" s="241"/>
      <c r="P216" s="242">
        <f>O216*H216</f>
        <v>0</v>
      </c>
      <c r="Q216" s="242">
        <v>0</v>
      </c>
      <c r="R216" s="242">
        <f>Q216*H216</f>
        <v>0</v>
      </c>
      <c r="S216" s="242">
        <v>0</v>
      </c>
      <c r="T216" s="243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24" t="s">
        <v>363</v>
      </c>
      <c r="AT216" s="224" t="s">
        <v>140</v>
      </c>
      <c r="AU216" s="224" t="s">
        <v>86</v>
      </c>
      <c r="AY216" s="14" t="s">
        <v>139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4" t="s">
        <v>84</v>
      </c>
      <c r="BK216" s="225">
        <f>ROUND(I216*H216,2)</f>
        <v>0</v>
      </c>
      <c r="BL216" s="14" t="s">
        <v>363</v>
      </c>
      <c r="BM216" s="224" t="s">
        <v>499</v>
      </c>
    </row>
    <row r="217" spans="1:31" s="2" customFormat="1" ht="6.95" customHeight="1">
      <c r="A217" s="35"/>
      <c r="B217" s="63"/>
      <c r="C217" s="64"/>
      <c r="D217" s="64"/>
      <c r="E217" s="64"/>
      <c r="F217" s="64"/>
      <c r="G217" s="64"/>
      <c r="H217" s="64"/>
      <c r="I217" s="64"/>
      <c r="J217" s="64"/>
      <c r="K217" s="64"/>
      <c r="L217" s="41"/>
      <c r="M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</row>
  </sheetData>
  <sheetProtection password="CC35" sheet="1" objects="1" scenarios="1" formatColumns="0" formatRows="0" autoFilter="0"/>
  <autoFilter ref="C139:K216"/>
  <mergeCells count="9">
    <mergeCell ref="E7:H7"/>
    <mergeCell ref="E9:H9"/>
    <mergeCell ref="E18:H18"/>
    <mergeCell ref="E27:H27"/>
    <mergeCell ref="E85:H85"/>
    <mergeCell ref="E87:H87"/>
    <mergeCell ref="E130:H130"/>
    <mergeCell ref="E132:H13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Heltová</dc:creator>
  <cp:keywords/>
  <dc:description/>
  <cp:lastModifiedBy>Michaela Heltová</cp:lastModifiedBy>
  <dcterms:created xsi:type="dcterms:W3CDTF">2023-01-27T07:51:00Z</dcterms:created>
  <dcterms:modified xsi:type="dcterms:W3CDTF">2023-01-27T07:51:05Z</dcterms:modified>
  <cp:category/>
  <cp:version/>
  <cp:contentType/>
  <cp:contentStatus/>
</cp:coreProperties>
</file>