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01 - Veřejné osvětlení " sheetId="2" r:id="rId2"/>
    <sheet name="802 - VR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'801 - Veřejné osvětlení '!$C$90:$K$280</definedName>
    <definedName name="_xlnm.Print_Area" localSheetId="1">'801 - Veřejné osvětlení '!$C$4:$J$39,'801 - Veřejné osvětlení '!$C$45:$J$72,'801 - Veřejné osvětlení '!$C$78:$K$280</definedName>
    <definedName name="_xlnm._FilterDatabase" localSheetId="2" hidden="1">'802 - VRN'!$C$80:$K$106</definedName>
    <definedName name="_xlnm.Print_Area" localSheetId="2">'802 - VRN'!$C$4:$J$39,'802 - VRN'!$C$45:$J$62,'802 - VRN'!$C$68:$K$106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'801 - Veřejné osvětlení '!$90:$90</definedName>
    <definedName name="_xlnm.Print_Titles" localSheetId="2">'802 - VRN'!$80:$80</definedName>
  </definedNames>
  <calcPr fullCalcOnLoad="1"/>
</workbook>
</file>

<file path=xl/sharedStrings.xml><?xml version="1.0" encoding="utf-8"?>
<sst xmlns="http://schemas.openxmlformats.org/spreadsheetml/2006/main" count="2634" uniqueCount="672">
  <si>
    <t>Export Komplet</t>
  </si>
  <si>
    <t>VZ</t>
  </si>
  <si>
    <t>2.0</t>
  </si>
  <si>
    <t>ZAMOK</t>
  </si>
  <si>
    <t>False</t>
  </si>
  <si>
    <t>{b6ae3d32-ee9d-4a20-beab-c9bb1a8891a2}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</si>
  <si>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</si>
  <si>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</si>
  <si>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</si>
  <si>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</si>
  <si>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</si>
  <si>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</si>
  <si>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</si>
  <si>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</si>
  <si>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</si>
  <si>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</si>
  <si>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</si>
  <si>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Vybudování VO v lokalitě mezi ul. Šaldova a Ke Koldomu v Litvínově</t>
  </si>
  <si>
    <t>KSO:</t>
  </si>
  <si>
    <t>828</t>
  </si>
  <si>
    <t>CC-CZ:</t>
  </si>
  <si>
    <t/>
  </si>
  <si>
    <t>Místo:</t>
  </si>
  <si>
    <t>Litvínov</t>
  </si>
  <si>
    <t>Datum:</t>
  </si>
  <si>
    <t>11. 11. 2021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</si>
  <si>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</si>
  <si>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</si>
  <si>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</si>
  <si>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</si>
  <si>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</si>
  <si>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</si>
  <si>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</si>
  <si>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Ing. Tomáš Dvořák</t>
  </si>
  <si>
    <t>True</t>
  </si>
  <si>
    <t>Zpracovatel:</t>
  </si>
  <si>
    <t>27296695</t>
  </si>
  <si>
    <t>S4A,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</si>
  <si>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</si>
  <si>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</si>
  <si>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</si>
  <si>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</si>
  <si>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</si>
  <si>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</si>
  <si>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</si>
  <si>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</si>
  <si>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</si>
  <si>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</si>
  <si>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</si>
  <si>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</si>
  <si>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</si>
  <si>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</si>
  <si>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</si>
  <si>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</si>
  <si>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</si>
  <si>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</si>
  <si>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</si>
  <si>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</si>
  <si>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</si>
  <si>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</si>
  <si>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</si>
  <si>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</si>
  <si>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</si>
  <si>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</si>
  <si>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</si>
  <si>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</si>
  <si>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</si>
  <si>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</si>
  <si>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</si>
  <si>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</si>
  <si>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</si>
  <si>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</si>
  <si>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</si>
  <si>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</si>
  <si>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</si>
  <si>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</si>
  <si>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</si>
  <si>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</si>
  <si>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</si>
  <si>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801</t>
  </si>
  <si>
    <t xml:space="preserve">Veřejné osvětlení </t>
  </si>
  <si>
    <t>ING</t>
  </si>
  <si>
    <t>1</t>
  </si>
  <si>
    <t>{60d5dd32-65f0-405a-9fbe-1d70bbaf403c}</t>
  </si>
  <si>
    <t>2</t>
  </si>
  <si>
    <t>802</t>
  </si>
  <si>
    <t>VRN</t>
  </si>
  <si>
    <t>OST</t>
  </si>
  <si>
    <t>{8f9b6e91-484d-4f4f-94b5-c70edb6f59ac}</t>
  </si>
  <si>
    <t>KRYCÍ LIST SOUPISU PRACÍ</t>
  </si>
  <si>
    <t>Objekt:</t>
  </si>
  <si>
    <t xml:space="preserve">801 - Veřejné osvětlení </t>
  </si>
  <si>
    <t>22</t>
  </si>
  <si>
    <t>CZ-CPV:</t>
  </si>
  <si>
    <t>51000000-9</t>
  </si>
  <si>
    <t>S4a, s.r.o.</t>
  </si>
  <si>
    <t>Soupis prací je sestaven za využití položek cenové soustavy ÚRS. Cenové a technické podmínky položek Cenové soustavy  ÚRS, které nejsou uvedeny v soupisu prací (tzv. úvodní část katalogů) jsou neomezeně dálkově k dispozici na www.cs-urs.cz. Položky soupisů prací, které nemají ve sloupci "Cenová soustava" uveden žádný údaj, nepochází z cenové soustavy ÚRS. Bližší informace k ocenění rozpočtu jsou uvedeny v textových a výkresových částech projektové dokumentace pro provádění stavby.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</si>
  <si>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</si>
  <si>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</si>
  <si>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</si>
  <si>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</si>
  <si>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</si>
  <si>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</si>
  <si>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</t>
  </si>
  <si>
    <t xml:space="preserve">      99 - Přesun hmot</t>
  </si>
  <si>
    <t>PSV - Práce a dodávky PSV</t>
  </si>
  <si>
    <t xml:space="preserve">    741 - Elektroinstalace - silnoproud</t>
  </si>
  <si>
    <t xml:space="preserve">    742 - Elektromontáže - rozvodný systém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</si>
  <si>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</si>
  <si>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</si>
  <si>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</si>
  <si>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</si>
  <si>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</si>
  <si>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</si>
  <si>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</si>
  <si>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</si>
  <si>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</si>
  <si>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</si>
  <si>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</si>
  <si>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</si>
  <si>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</si>
  <si>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</si>
  <si>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</si>
  <si>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</si>
  <si>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</si>
  <si>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</si>
  <si>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</si>
  <si>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</si>
  <si>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</si>
  <si>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</si>
  <si>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</si>
  <si>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120001101ROO</t>
  </si>
  <si>
    <t>Příplatek za ztížení vykopávky v blízkosti podzemního vedení</t>
  </si>
  <si>
    <t>m3</t>
  </si>
  <si>
    <t>4</t>
  </si>
  <si>
    <t>1588040958</t>
  </si>
  <si>
    <t>PP</t>
  </si>
  <si>
    <t>Příplatek k cenám vykopávek za ztížení vykopávky v blízkosti podzemního vedení nebo výbušnin v horninách jakékoliv třídy</t>
  </si>
  <si>
    <t>P</t>
  </si>
  <si>
    <t xml:space="preserve">Poznámka k položce:
cena zahrnuje ruční práce i blízkosti stromů a jejich kořenů a blízkosti trasy kabelu
Orientační cena z nabídek firem </t>
  </si>
  <si>
    <t>VV</t>
  </si>
  <si>
    <t>10*0.5*0.5</t>
  </si>
  <si>
    <t>185803511R00</t>
  </si>
  <si>
    <t>Odstranění travního drnu s kořínky a kamenů s naložením a odvozem odpadu do 20 km</t>
  </si>
  <si>
    <t>m2</t>
  </si>
  <si>
    <t>-1201076945</t>
  </si>
  <si>
    <t>Odstranění travního drnu a kamenů s naložením a odvozem odpadu do 20 km včetně uložení do kompostárny nebo na skládky</t>
  </si>
  <si>
    <t>31*0,5</t>
  </si>
  <si>
    <t>3</t>
  </si>
  <si>
    <t>121101101</t>
  </si>
  <si>
    <t>Sejmutí ornice s přemístěním na vzdálenost do 50 m</t>
  </si>
  <si>
    <t>CS ÚRS 2019 01</t>
  </si>
  <si>
    <t>-170002506</t>
  </si>
  <si>
    <t>Sejmutí ornice nebo lesní půdy s vodorovným přemístěním na hromady v místě upotřebení nebo na dočasné či trvalé skládky se složením, na vzdálenost do 50 m</t>
  </si>
  <si>
    <t>31*0,5*0,2</t>
  </si>
  <si>
    <t>181301103</t>
  </si>
  <si>
    <t>Rozprostření ornice tl vrstvy do 200 mm pl do 500 m2 v rovině nebo ve svahu do 1:5</t>
  </si>
  <si>
    <t>1081938874</t>
  </si>
  <si>
    <t>Rozprostření a urovnání ornice v rovině nebo ve svahu sklonu do 1:5 při souvislé ploše do 500 m2, tl. vrstvy přes 150 do 200 mm</t>
  </si>
  <si>
    <t>5</t>
  </si>
  <si>
    <t>M</t>
  </si>
  <si>
    <t>231182303114R00</t>
  </si>
  <si>
    <t>Zahradní substrát A s dodáním do 20km</t>
  </si>
  <si>
    <t>8</t>
  </si>
  <si>
    <t>495506113</t>
  </si>
  <si>
    <t>substrát s dodání do 20km</t>
  </si>
  <si>
    <t>Poznámka k položce:
Po dohodě s investorem a zjištění stavu a kvality ornice, bude možné použít stávající získanou ornici zpět místo nové ornice.</t>
  </si>
  <si>
    <t>31*0,5*0,1</t>
  </si>
  <si>
    <t>6</t>
  </si>
  <si>
    <t>181411131</t>
  </si>
  <si>
    <t>Založení parkového trávníku výsevem plochy do 1000 m2 v rovině a ve svahu do 1:5</t>
  </si>
  <si>
    <t>892416184</t>
  </si>
  <si>
    <t>Založení trávníku na půdě předem připravené plochy do 1000 m2 výsevem včetně utažení parkového v rovině nebo na svahu do 1:5</t>
  </si>
  <si>
    <t>7</t>
  </si>
  <si>
    <t>005724100</t>
  </si>
  <si>
    <t>osivo směs travní parková</t>
  </si>
  <si>
    <t>kg</t>
  </si>
  <si>
    <t>682450704</t>
  </si>
  <si>
    <t>15,5/20</t>
  </si>
  <si>
    <t>460600023</t>
  </si>
  <si>
    <t>Vodorovné přemístění horniny jakékoliv třídy do 1000 m</t>
  </si>
  <si>
    <t>64</t>
  </si>
  <si>
    <t>1853431895</t>
  </si>
  <si>
    <t>Přemístění (odvoz) horniny, suti a vybouraných hmot vodorovné přemístění horniny včetně složení, bez naložení a rozprostření jakékoliv třídy, na vzdálenost přes 500 do 1000 m</t>
  </si>
  <si>
    <t>31*0.23*0,5</t>
  </si>
  <si>
    <t>1*0,5</t>
  </si>
  <si>
    <t>3,1</t>
  </si>
  <si>
    <t>9</t>
  </si>
  <si>
    <t>460600031</t>
  </si>
  <si>
    <t>Příplatek k vodorovnému přemístění horniny za každých dalších 1000 m</t>
  </si>
  <si>
    <t>743224703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</si>
  <si>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</si>
  <si>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7,165*10</t>
  </si>
  <si>
    <t>10</t>
  </si>
  <si>
    <t>171201211</t>
  </si>
  <si>
    <t>Poplatek za uložení stavebního odpadu - zeminy a kameniva na skládce</t>
  </si>
  <si>
    <t>t</t>
  </si>
  <si>
    <t>-807217836</t>
  </si>
  <si>
    <t>Poplatek za uložení stavebního odpadu na skládce (skládkovné) zeminy a kameniva zatříděného do Katalogu odpadů pod kódem 170 504</t>
  </si>
  <si>
    <t>7,165*1.8</t>
  </si>
  <si>
    <t>Ostatní konstrukce a práce</t>
  </si>
  <si>
    <t>99</t>
  </si>
  <si>
    <t>Přesun hmot</t>
  </si>
  <si>
    <t>11</t>
  </si>
  <si>
    <t>100RO1</t>
  </si>
  <si>
    <t>doprava montážní plošiny tam a zpět</t>
  </si>
  <si>
    <t>km</t>
  </si>
  <si>
    <t>687375053</t>
  </si>
  <si>
    <t>Přesun hmot pro komunikace s krytem z kameniva, monolitickým betonovým nebo živičným dopravní vzdálenost do 200 m montážní plošina přeprava</t>
  </si>
  <si>
    <t xml:space="preserve">Poznámka k položce:
Orientační cena z nabídek firem </t>
  </si>
  <si>
    <t>60</t>
  </si>
  <si>
    <t>12</t>
  </si>
  <si>
    <t>100ROO</t>
  </si>
  <si>
    <t>doprava autojeřábu tam a zpět</t>
  </si>
  <si>
    <t>-990489803</t>
  </si>
  <si>
    <t>Přesun hmot pro komunikace s krytem z kameniva, monolitickým betonovým nebo živičným dopravní vzdálenost do 200 m autojeřáb přeprava</t>
  </si>
  <si>
    <t>13</t>
  </si>
  <si>
    <t>9982761ROO</t>
  </si>
  <si>
    <t>Přesun hmot pro elektromontážní práce</t>
  </si>
  <si>
    <t>518935088</t>
  </si>
  <si>
    <t>PSV</t>
  </si>
  <si>
    <t>Práce a dodávky PSV</t>
  </si>
  <si>
    <t>741</t>
  </si>
  <si>
    <t>Elektroinstalace - silnoproud</t>
  </si>
  <si>
    <t>14</t>
  </si>
  <si>
    <t>741810001</t>
  </si>
  <si>
    <t>Celková prohlídka elektrického rozvodu a zařízení do 100 000,- Kč</t>
  </si>
  <si>
    <t>kus</t>
  </si>
  <si>
    <t>16</t>
  </si>
  <si>
    <t>748134486</t>
  </si>
  <si>
    <t>Zkoušky a prohlídky elektrických rozvodů a zařízení celková prohlídka a vyhotovení revizní zprávy pro objem montážních prací do 100 tis. Kč</t>
  </si>
  <si>
    <t>742</t>
  </si>
  <si>
    <t>Elektromontáže - rozvodný systém</t>
  </si>
  <si>
    <t>74RO2</t>
  </si>
  <si>
    <t xml:space="preserve">Montáž a materiál - svorkovnice </t>
  </si>
  <si>
    <t>-1751180511</t>
  </si>
  <si>
    <t xml:space="preserve">Svorkovnice pro připojení až tří kabelů (CYKY-J 16x4; L(1-3),PEN) se zemnícím šroubem a jedním jištěným vývodem - materiál včetně montáže
</t>
  </si>
  <si>
    <t>Poznámka k položce:
Orientační cena z nabídek firem</t>
  </si>
  <si>
    <t>747</t>
  </si>
  <si>
    <t>Elektromontáže - kompletace rozvodů</t>
  </si>
  <si>
    <t>747211100 R00</t>
  </si>
  <si>
    <t>pojistka včetně montáže se zapojením vodičů</t>
  </si>
  <si>
    <t>1017625441</t>
  </si>
  <si>
    <t>Pojistka včetně montáže se zapojením vodičů</t>
  </si>
  <si>
    <t>748</t>
  </si>
  <si>
    <t>Elektromontáže - osvětlovací zařízení a svítidla</t>
  </si>
  <si>
    <t>17</t>
  </si>
  <si>
    <t>210202013</t>
  </si>
  <si>
    <t>Montáž svítidlo výbojkové průmyslové nebo venkovní na výložník</t>
  </si>
  <si>
    <t>-1871616029</t>
  </si>
  <si>
    <t>Montáž svítidel výbojkových se zapojením vodičů průmyslových nebo venkovních na výložník</t>
  </si>
  <si>
    <t>18</t>
  </si>
  <si>
    <t>34844ROO</t>
  </si>
  <si>
    <t>AMPERA Mini/5119/16 LED/28W/500mA/WW/smooth flat glass/universální</t>
  </si>
  <si>
    <t>256</t>
  </si>
  <si>
    <t>1416692152</t>
  </si>
  <si>
    <t>AMPERA Mini/5119/16 LED/28W/500mA/WW/smooth flat glass/universální
uchycení Ø48-60mm/CL I/AKZO 900</t>
  </si>
  <si>
    <t>19</t>
  </si>
  <si>
    <t>748719211</t>
  </si>
  <si>
    <t>Montáž stožárů osvětlení ocelových samostatně stojících délky do 12 m</t>
  </si>
  <si>
    <t>1435383697</t>
  </si>
  <si>
    <t>Montáž stožárů osvětlení, bez zemních prací ocelových samostatně stojících, délky do 12 m</t>
  </si>
  <si>
    <t>20</t>
  </si>
  <si>
    <t>31674066</t>
  </si>
  <si>
    <t>stožár osvětlovací sadový KL- 5- 133/60</t>
  </si>
  <si>
    <t>32</t>
  </si>
  <si>
    <t>-86609672</t>
  </si>
  <si>
    <t>748741000</t>
  </si>
  <si>
    <t>Montáž elektrovýzbroje stožárů osvětlení 1 okruh</t>
  </si>
  <si>
    <t>136356889</t>
  </si>
  <si>
    <t>Práce a dodávky M</t>
  </si>
  <si>
    <t>21-M</t>
  </si>
  <si>
    <t>Elektromontáže</t>
  </si>
  <si>
    <t>210100096</t>
  </si>
  <si>
    <t>Ukončení vodičů na svorkovnici s otevřením a uzavřením krytu včetně zapojení průřezu žíly do 2,5mm2</t>
  </si>
  <si>
    <t>-1873367452</t>
  </si>
  <si>
    <t>Ukončení vodičů izolovaných s označením a zapojením na svorkovnici s otevřením a uzavřením krytu průřezu žíly do 2,5 mm2</t>
  </si>
  <si>
    <t>6*1</t>
  </si>
  <si>
    <t>23</t>
  </si>
  <si>
    <t>460ROO</t>
  </si>
  <si>
    <t>stožárové pouzdro včetně montáže a dodávky</t>
  </si>
  <si>
    <t>-342197656</t>
  </si>
  <si>
    <t>24</t>
  </si>
  <si>
    <t>745901200ROO</t>
  </si>
  <si>
    <t>označení vývodu z rozvaděče  štítkem</t>
  </si>
  <si>
    <t>2087005582</t>
  </si>
  <si>
    <t>označení vývodu z rozvaděče štítkem</t>
  </si>
  <si>
    <t>8+6</t>
  </si>
  <si>
    <t>25</t>
  </si>
  <si>
    <t>210100101</t>
  </si>
  <si>
    <t>Ukončení vodičů na svorkovnici s otevřením a uzavřením krytu včetně zapojení průřezu žíly do 16 mm2</t>
  </si>
  <si>
    <t>-908310036</t>
  </si>
  <si>
    <t>Ukončení vodičů izolovaných s označením a zapojením na svorkovnici s otevřením a uzavřením krytu průřezu žíly do 16 mm2</t>
  </si>
  <si>
    <t>Poznámka k položce:
Nezapojovat do dvou lamp</t>
  </si>
  <si>
    <t>2*4</t>
  </si>
  <si>
    <t>26</t>
  </si>
  <si>
    <t>745904111ROO</t>
  </si>
  <si>
    <t>Příplatek k montáži kabelů za zatažení vodiče a kabelu do 0,75 kg</t>
  </si>
  <si>
    <t>m</t>
  </si>
  <si>
    <t>2072799024</t>
  </si>
  <si>
    <t>Ostatní práce při montáži vodičů, šňůr a kabelů Příplatek k cenám montáže vodičů a kabelů za zatahování vodičů a kabelů do tvárnicových tras s komorami nebo do kolektorů, hmotnosti do 0,75 kg</t>
  </si>
  <si>
    <t>37,2+1,2</t>
  </si>
  <si>
    <t>27</t>
  </si>
  <si>
    <t>460510064RO2</t>
  </si>
  <si>
    <t>montáž chránička 75</t>
  </si>
  <si>
    <t>1369880475</t>
  </si>
  <si>
    <t>37,2</t>
  </si>
  <si>
    <t>28</t>
  </si>
  <si>
    <t>460510064RO1</t>
  </si>
  <si>
    <t>montáž chránička 50</t>
  </si>
  <si>
    <t>1438741973</t>
  </si>
  <si>
    <t>1,2*1</t>
  </si>
  <si>
    <t>29</t>
  </si>
  <si>
    <t>286R00</t>
  </si>
  <si>
    <t>Chránička HDPE/LDPE 75mm ČSN EN 61386-24</t>
  </si>
  <si>
    <t>-699591885</t>
  </si>
  <si>
    <t>Chránička HDPE/LDPE 75 ČSN EN 61386-24</t>
  </si>
  <si>
    <t>Poznámka k položce:
barva červená
Orientační cena z nabídek firem</t>
  </si>
  <si>
    <t>31*1,2</t>
  </si>
  <si>
    <t>30</t>
  </si>
  <si>
    <t>286R002</t>
  </si>
  <si>
    <t>Chránička HDPE/LDPE 50mm ČSN EN 61386-24</t>
  </si>
  <si>
    <t>82619034</t>
  </si>
  <si>
    <t>Chránička HDPE/LDPE 50</t>
  </si>
  <si>
    <t>Poznámka k položce:
barva červená, vstup do lamp
Orientační cena z nabídek firem</t>
  </si>
  <si>
    <t>1*1.2</t>
  </si>
  <si>
    <t>31</t>
  </si>
  <si>
    <t>460510076R01</t>
  </si>
  <si>
    <t>Drobné příslušenství (manžety OMP 159, smršťovačka, podložka, kabelová průchodka PVC,..)</t>
  </si>
  <si>
    <t>sada</t>
  </si>
  <si>
    <t>-662628339</t>
  </si>
  <si>
    <t>Drobné příslušenství (manžety OMP 159 - 0.35 m, manžeta ochranná zemnícího drátu 0.45 m, smršťovačka, podložka, kabelová průchodka PVC,..)</t>
  </si>
  <si>
    <t>345629050</t>
  </si>
  <si>
    <t xml:space="preserve">svorka ochranná </t>
  </si>
  <si>
    <t>1279467111</t>
  </si>
  <si>
    <t>Poznámka k položce:
součástí stožáru - pouze montáž
Orientační cena z nabídek firem</t>
  </si>
  <si>
    <t>33</t>
  </si>
  <si>
    <t>210220002</t>
  </si>
  <si>
    <t>Montáž uzemňovacích vedení vodičů FeZn pomocí svorek na povrchu drátem nebo lanem do 10 mm</t>
  </si>
  <si>
    <t>975546349</t>
  </si>
  <si>
    <t>Montáž uzemňovacího vedení s upevněním, propojením a připojením pomocí svorek na povrchu vodičů FeZn drátem nebo lanem průměru do 10 mm</t>
  </si>
  <si>
    <t>(31+(2*1.7))*1.2</t>
  </si>
  <si>
    <t>34</t>
  </si>
  <si>
    <t>354410730</t>
  </si>
  <si>
    <t>drát D 10mm FeZn</t>
  </si>
  <si>
    <t>-1017240578</t>
  </si>
  <si>
    <t>Poznámka k položce:
Hmotnost: 0,62 kg/m</t>
  </si>
  <si>
    <t>41,28/1.61</t>
  </si>
  <si>
    <t>35</t>
  </si>
  <si>
    <t>210280211</t>
  </si>
  <si>
    <t>Měření zemních odporů zemniče prvního nebo samostatného</t>
  </si>
  <si>
    <t>-635156859</t>
  </si>
  <si>
    <t>36</t>
  </si>
  <si>
    <t>210280215</t>
  </si>
  <si>
    <t>Připlatek k měření zemních odporů prvního zemniče za každý další zemnič v síti</t>
  </si>
  <si>
    <t>-63019214</t>
  </si>
  <si>
    <t>Měření zemních odporů zemniče Příplatek k ceně za každý další zemnič v síti</t>
  </si>
  <si>
    <t>Poznámka k položce:
včetně propojených okolních lamp</t>
  </si>
  <si>
    <t>37</t>
  </si>
  <si>
    <t>210810014ROO</t>
  </si>
  <si>
    <t>Montáž měděných kabelů CYKY -J 750 V 4x16mm2 uložených volně</t>
  </si>
  <si>
    <t>352296856</t>
  </si>
  <si>
    <t>Montáž izolovaných kabelů měděných bez ukončení do 1 kV uložených volně CYKY, CYKYD, CYKYDY, NYM, NYY, YSLY, 750 V, počtu a průřezu žil 4 x 16 mm2</t>
  </si>
  <si>
    <t>(31+(2*1,7))*1,2</t>
  </si>
  <si>
    <t>38</t>
  </si>
  <si>
    <t>210810005</t>
  </si>
  <si>
    <t>Montáž kabel Cu plný kulatý do 1 kV 3x1,5 až 6 mm2 uložený volně nebo v liště (CYKY)</t>
  </si>
  <si>
    <t>322712662</t>
  </si>
  <si>
    <t>Montáž izolovaných kabelů měděných do 1 kV bez ukončení plných a kulatých (CYKY, CHKE-R,...) uložených volně nebo v liště počtu a průřezu žil 3x1,5 až 6 mm2</t>
  </si>
  <si>
    <t>39</t>
  </si>
  <si>
    <t>341110300</t>
  </si>
  <si>
    <t>kabel silový s Cu jádrem 1 kV 3x1,5mm2</t>
  </si>
  <si>
    <t>-822264885</t>
  </si>
  <si>
    <t>1*6</t>
  </si>
  <si>
    <t>40</t>
  </si>
  <si>
    <t>341110800ROO</t>
  </si>
  <si>
    <t>kabel silový s Cu jádrem CYKY J 4x16 mm2</t>
  </si>
  <si>
    <t>-862176211</t>
  </si>
  <si>
    <t>kabely silové s měděným jádrem pro jmenovité napětí 750 V CYKY -  RE průřez   Cu číslo  bázová cena mm2       kg/m      Kč/m 4 x 16 RE  0,627    117,31</t>
  </si>
  <si>
    <t>41,28</t>
  </si>
  <si>
    <t>41</t>
  </si>
  <si>
    <t>210RO1</t>
  </si>
  <si>
    <t xml:space="preserve">Montáž smršťovací rozdělovací hlavy včetně materiálu </t>
  </si>
  <si>
    <t>-641675035</t>
  </si>
  <si>
    <t>Ostatní ukončení kabelů nebo vodičů montáž doplňků koncovek a uzávěrů rozdělovací hlavy nebo skříně typ KRH 100 Montáž smršťovací rozdělovací hlavy včetně materiálu TYP EN &gt; ROZDĚLOVACÍ HLAVA EN 4.1</t>
  </si>
  <si>
    <t>Poznámka k položce:
Orientační cena z nabídek firem
ROzdělovací hlava jak to kabely 4x16 tak i 3x1,5</t>
  </si>
  <si>
    <t>pro 3x1,5</t>
  </si>
  <si>
    <t>2*1</t>
  </si>
  <si>
    <t>pro 4x16</t>
  </si>
  <si>
    <t>46-M</t>
  </si>
  <si>
    <t>Zemní práce při extr.mont.pracích</t>
  </si>
  <si>
    <t>42</t>
  </si>
  <si>
    <t>460010025R</t>
  </si>
  <si>
    <t>Vytyčení trasy inženýrských sítí v zastavěném prostoru</t>
  </si>
  <si>
    <t>kompl</t>
  </si>
  <si>
    <t>824991339</t>
  </si>
  <si>
    <t>Vytyčení trasy inženýrských sítí v zastavěném prostoru</t>
  </si>
  <si>
    <t>43</t>
  </si>
  <si>
    <t>460050024</t>
  </si>
  <si>
    <t>Hloubení nezapažených jam pro stožáry jednoduché délky do 13 m na rovině ručně v hornině tř 4</t>
  </si>
  <si>
    <t>1584010580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</si>
  <si>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10 do 13 m, v hornině třídy 4</t>
  </si>
  <si>
    <t>44</t>
  </si>
  <si>
    <t>131301209</t>
  </si>
  <si>
    <t>Příplatek za lepivost u hloubení jam zapažených v hornině tř. 4</t>
  </si>
  <si>
    <t>857504564</t>
  </si>
  <si>
    <t>Hloubení zapažených jam a zářezů s urovnáním dna do předepsaného profilu a spádu Příplatek k cenám za lepivost horniny tř. 4</t>
  </si>
  <si>
    <t>Poznámka k položce:
možnost výskytu i větších kamenů!</t>
  </si>
  <si>
    <t>0,5*1</t>
  </si>
  <si>
    <t>45</t>
  </si>
  <si>
    <t>460080013</t>
  </si>
  <si>
    <t>Základové konstrukce z monolitického betonu C 12/15 bez bednění</t>
  </si>
  <si>
    <t>-705122308</t>
  </si>
  <si>
    <t>Základové konstrukce základ bez bednění do rostlé zeminy z monolitického betonu tř. C 12/15</t>
  </si>
  <si>
    <t>46</t>
  </si>
  <si>
    <t>460150234</t>
  </si>
  <si>
    <t>Hloubení kabelových zapažených i nezapažených rýh ručně š 50 cm, hl 50 cm, v hornině tř 4</t>
  </si>
  <si>
    <t>-1383825734</t>
  </si>
  <si>
    <t>Hloubení zapažených i nezapažených kabelových rýh ručně včetně urovnání dna s přemístěním výkopku do vzdálenosti 3 m od okraje jámy nebo naložením na dopravní prostředek šířky 50 cm, hloubky 50 cm, v hornině třídy 4</t>
  </si>
  <si>
    <t>Poznámka k položce:
Hlavně vochranných pásmech sítí a výskytu kořenů stromů a keřů</t>
  </si>
  <si>
    <t>47</t>
  </si>
  <si>
    <t>460201611</t>
  </si>
  <si>
    <t>Zarovnání kabelových rýh š do 50 cm po výkopu strojně</t>
  </si>
  <si>
    <t>410025125</t>
  </si>
  <si>
    <t>Hloubení nezapažených kabelových rýh strojně zarovnání kabelových rýh po výkopu strojně, šířka rýhy do 50 cm</t>
  </si>
  <si>
    <t>48</t>
  </si>
  <si>
    <t>460421182</t>
  </si>
  <si>
    <t>Lože kabelů z písku nebo štěrkopísku tl 10 cm nad kabel, kryté plastovou folií, š lože do 50 cm</t>
  </si>
  <si>
    <t>-2127718168</t>
  </si>
  <si>
    <t>Kabelové lože včetně podsypu, zhutnění a urovnání povrchu z písku nebo štěrkopísku tloušťky 10 cm nad kabel zakryté plastovou fólií, šířky lože přes 25 do 50 cm</t>
  </si>
  <si>
    <t>49</t>
  </si>
  <si>
    <t>460560214</t>
  </si>
  <si>
    <t>Zásyp rýh ručně šířky 50 cm, hloubky 30 cm, z horniny třídy 4</t>
  </si>
  <si>
    <t>1324311432</t>
  </si>
  <si>
    <t>Zásyp kabelových rýh ručně s uložením výkopku ve vrstvách včetně zhutnění a urovnání povrchu šířky 50 cm hloubky 30 cm, v hornině třídy 4</t>
  </si>
  <si>
    <t>50</t>
  </si>
  <si>
    <t>460561821</t>
  </si>
  <si>
    <t>Zásyp rýh strojně včetně zhutnění a urovnání povrchu - v zástavbě</t>
  </si>
  <si>
    <t>-36688230</t>
  </si>
  <si>
    <t>Zásyp kabelových rýh strojně s uložením výkopku ve vrstvách včetně zhutnění a urovnání povrchu v zástavbě</t>
  </si>
  <si>
    <t>21*0,5*0,3</t>
  </si>
  <si>
    <t>802 - VRN</t>
  </si>
  <si>
    <t>S4A,s.r.o.</t>
  </si>
  <si>
    <t>VRN - Vedlejší rozpočtové náklady</t>
  </si>
  <si>
    <t xml:space="preserve">    0 - Vedlejší rozpočtové náklady</t>
  </si>
  <si>
    <t>Vedlejší rozpočtové náklady</t>
  </si>
  <si>
    <t>010001000</t>
  </si>
  <si>
    <t>Průzkumné, geodetické a projektové práce</t>
  </si>
  <si>
    <t>Kč</t>
  </si>
  <si>
    <t>1024</t>
  </si>
  <si>
    <t>-349185788</t>
  </si>
  <si>
    <t>Základní rozdělení průvodních činností a nákladů průzkumné geodetické a projektové práce</t>
  </si>
  <si>
    <t xml:space="preserve">Poznámka k položce:
 Tato položka zahrnuje například :náklady související se zjištěním výskytu sítí - sondy, zaměření. Geometrický plán.Přechodné dopravní značení, včetně povolení a osazení (DIO). Dokumentace skutečného stavu. Poplatky za uložení odpadu včetně zkoušek vylouhovatelnosti před uložením na skládku. </t>
  </si>
  <si>
    <t>020001000</t>
  </si>
  <si>
    <t>Příprava staveniště</t>
  </si>
  <si>
    <t>875011108</t>
  </si>
  <si>
    <t xml:space="preserve">Základní rozdělení průvodních činností a nákladů příprava staveniště. </t>
  </si>
  <si>
    <t>Poznámka k položce:
Při realizaci stavby bude postupováno v souladu s ČSN 83 9061 Technologie vegetačních úprav v krajině – ochrana stromů, porostů a vegetačních ploch při stavebních pracích. 
Případné vyvázání větví a ochrana kmenů stromů či kořenů. Doporučené bednění okolo stromů, vyvázání větví a vypolštářování, ošetření řezu kořenů,...
Práce budou v blízkosti stromů stromů prováděny ručně</t>
  </si>
  <si>
    <t>030001000</t>
  </si>
  <si>
    <t xml:space="preserve">Zařízení staveniště </t>
  </si>
  <si>
    <t>1167454880</t>
  </si>
  <si>
    <t>Základní rozdělení průvodních činností a nákladů zařízení staveniště</t>
  </si>
  <si>
    <t>Poznámka k položce:
Npř. Vybavení staveniště, zabezpečení staveniště, zrušení staveniště,....</t>
  </si>
  <si>
    <t>040001000</t>
  </si>
  <si>
    <t>Inženýrská činnost</t>
  </si>
  <si>
    <t>-40308985</t>
  </si>
  <si>
    <t>Základní rozdělení průvodních činností a nákladů inženýrská činnost</t>
  </si>
  <si>
    <t>Poznámka k položce:
 Např. Poplatky. Zajištění povolení a revize</t>
  </si>
  <si>
    <t>060001000</t>
  </si>
  <si>
    <t>Územní vlivy</t>
  </si>
  <si>
    <t>-2080741440</t>
  </si>
  <si>
    <t>Základní rozdělení průvodních činností a nákladů územní vlivy</t>
  </si>
  <si>
    <t>Poznámka k položce:
Obsahuje třeba zajištění materiálů na mezideponii. Čerpání vody ze staveniště, špatné klimatické podmínky a i jiné vlivy. Dále se jedná o stísněné podmínky (stromy) a další vlivy jako je třeba provoz chodců</t>
  </si>
  <si>
    <t>070001000</t>
  </si>
  <si>
    <t>Provozní vlivy</t>
  </si>
  <si>
    <t>-1854141009</t>
  </si>
  <si>
    <t>Základní rozdělení průvodních činností a nákladů provozní vlivy</t>
  </si>
  <si>
    <t>Poznámka k položce:
Tato položka zapracovává mimo jiné náklady související s pracemi v ochranných pásmech sítí a kořenů.  Zajištěn přístup ke všem objektům po celou dobu realizace stavby.</t>
  </si>
  <si>
    <t>080001000</t>
  </si>
  <si>
    <t>Přesun stavebních kapacit</t>
  </si>
  <si>
    <t>-269895474</t>
  </si>
  <si>
    <t>Základní rozdělení průvodních činností a nákladů přesun stavebních kapacit</t>
  </si>
  <si>
    <t>090001000</t>
  </si>
  <si>
    <t>Ostatní náklady</t>
  </si>
  <si>
    <t>262144</t>
  </si>
  <si>
    <t>25563963</t>
  </si>
  <si>
    <t>Základní rozdělení průvodních činností a nákladů ostatní náklady</t>
  </si>
  <si>
    <t>Poznámka k položce:
Např. zajištění ochrany stavby vodního toku.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</si>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</sst>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21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29</v>
      </c>
      <c r="AL11" s="20"/>
      <c r="AM11" s="20"/>
      <c r="AN11" s="25" t="s">
        <v>21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21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29</v>
      </c>
      <c r="AL17" s="20"/>
      <c r="AM17" s="20"/>
      <c r="AN17" s="25" t="s">
        <v>21</v>
      </c>
      <c r="AO17" s="20"/>
      <c r="AP17" s="20"/>
      <c r="AQ17" s="20"/>
      <c r="AR17" s="18"/>
      <c r="BE17" s="29"/>
      <c r="BS17" s="15" t="s">
        <v>34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36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29</v>
      </c>
      <c r="AL20" s="20"/>
      <c r="AM20" s="20"/>
      <c r="AN20" s="25" t="s">
        <v>21</v>
      </c>
      <c r="AO20" s="20"/>
      <c r="AP20" s="20"/>
      <c r="AQ20" s="20"/>
      <c r="AR20" s="18"/>
      <c r="BE20" s="29"/>
      <c r="BS20" s="15" t="s">
        <v>34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45" customHeight="1">
      <c r="B23" s="19"/>
      <c r="C23" s="20"/>
      <c r="D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41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42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43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44</v>
      </c>
      <c r="E29" s="44"/>
      <c r="F29" s="30" t="s">
        <v>45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46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47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48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44" s="2" customFormat="1" ht="14.4" customHeight="1" hidden="1">
      <c r="B33" s="43"/>
      <c r="C33" s="44"/>
      <c r="D33" s="44"/>
      <c r="E33" s="44"/>
      <c r="F33" s="30" t="s">
        <v>49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</row>
    <row r="34" spans="2:44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pans="2:44" s="1" customFormat="1" ht="25.9" customHeight="1">
      <c r="B35" s="36"/>
      <c r="C35" s="48"/>
      <c r="D35" s="49" t="s">
        <v>50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51</v>
      </c>
      <c r="U35" s="50"/>
      <c r="V35" s="50"/>
      <c r="W35" s="50"/>
      <c r="X35" s="52" t="s">
        <v>52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90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Vybudování VO v lokalitě mezi ul. Šaldova a Ke Koldomu v Litvínově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Litvínov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65" t="str">
        <f>IF(AN8="","",AN8)</f>
        <v>11. 11. 2021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Město Litvínov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66" t="str">
        <f>IF(E17="","",E17)</f>
        <v>Ing. Tomáš Dvořák</v>
      </c>
      <c r="AN49" s="37"/>
      <c r="AO49" s="37"/>
      <c r="AP49" s="37"/>
      <c r="AQ49" s="37"/>
      <c r="AR49" s="41"/>
      <c r="AS49" s="67" t="s">
        <v>54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66" t="str">
        <f>IF(E20="","",E20)</f>
        <v>S4A, s.r.o.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55</v>
      </c>
      <c r="D52" s="80"/>
      <c r="E52" s="80"/>
      <c r="F52" s="80"/>
      <c r="G52" s="80"/>
      <c r="H52" s="81"/>
      <c r="I52" s="82" t="s">
        <v>56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57</v>
      </c>
      <c r="AH52" s="80"/>
      <c r="AI52" s="80"/>
      <c r="AJ52" s="80"/>
      <c r="AK52" s="80"/>
      <c r="AL52" s="80"/>
      <c r="AM52" s="80"/>
      <c r="AN52" s="82" t="s">
        <v>58</v>
      </c>
      <c r="AO52" s="80"/>
      <c r="AP52" s="80"/>
      <c r="AQ52" s="84" t="s">
        <v>59</v>
      </c>
      <c r="AR52" s="41"/>
      <c r="AS52" s="85" t="s">
        <v>60</v>
      </c>
      <c r="AT52" s="86" t="s">
        <v>61</v>
      </c>
      <c r="AU52" s="86" t="s">
        <v>62</v>
      </c>
      <c r="AV52" s="86" t="s">
        <v>63</v>
      </c>
      <c r="AW52" s="86" t="s">
        <v>64</v>
      </c>
      <c r="AX52" s="86" t="s">
        <v>65</v>
      </c>
      <c r="AY52" s="86" t="s">
        <v>66</v>
      </c>
      <c r="AZ52" s="86" t="s">
        <v>67</v>
      </c>
      <c r="BA52" s="86" t="s">
        <v>68</v>
      </c>
      <c r="BB52" s="86" t="s">
        <v>69</v>
      </c>
      <c r="BC52" s="86" t="s">
        <v>70</v>
      </c>
      <c r="BD52" s="87" t="s">
        <v>71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72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ROUND(SUM(AG55:AG56),2)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21</v>
      </c>
      <c r="AR54" s="97"/>
      <c r="AS54" s="98">
        <f>ROUND(SUM(AS55:AS56),2)</f>
        <v>0</v>
      </c>
      <c r="AT54" s="99">
        <f>ROUND(SUM(AV54:AW54),2)</f>
        <v>0</v>
      </c>
      <c r="AU54" s="100">
        <f>ROUND(SUM(AU55:AU56),5)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ROUND(SUM(AZ55:AZ56),2)</f>
        <v>0</v>
      </c>
      <c r="BA54" s="99">
        <f>ROUND(SUM(BA55:BA56),2)</f>
        <v>0</v>
      </c>
      <c r="BB54" s="99">
        <f>ROUND(SUM(BB55:BB56),2)</f>
        <v>0</v>
      </c>
      <c r="BC54" s="99">
        <f>ROUND(SUM(BC55:BC56),2)</f>
        <v>0</v>
      </c>
      <c r="BD54" s="101">
        <f>ROUND(SUM(BD55:BD56),2)</f>
        <v>0</v>
      </c>
      <c r="BS54" s="102" t="s">
        <v>73</v>
      </c>
      <c r="BT54" s="102" t="s">
        <v>74</v>
      </c>
      <c r="BU54" s="103" t="s">
        <v>75</v>
      </c>
      <c r="BV54" s="102" t="s">
        <v>76</v>
      </c>
      <c r="BW54" s="102" t="s">
        <v>5</v>
      </c>
      <c r="BX54" s="102" t="s">
        <v>77</v>
      </c>
      <c r="CL54" s="102" t="s">
        <v>19</v>
      </c>
    </row>
    <row r="55" spans="1:91" s="5" customFormat="1" ht="16.5" customHeight="1">
      <c r="A55" s="104" t="s">
        <v>78</v>
      </c>
      <c r="B55" s="105"/>
      <c r="C55" s="106"/>
      <c r="D55" s="107" t="s">
        <v>79</v>
      </c>
      <c r="E55" s="107"/>
      <c r="F55" s="107"/>
      <c r="G55" s="107"/>
      <c r="H55" s="107"/>
      <c r="I55" s="108"/>
      <c r="J55" s="107" t="s">
        <v>80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'801 - Veřejné osvětlení 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81</v>
      </c>
      <c r="AR55" s="111"/>
      <c r="AS55" s="112">
        <v>0</v>
      </c>
      <c r="AT55" s="113">
        <f>ROUND(SUM(AV55:AW55),2)</f>
        <v>0</v>
      </c>
      <c r="AU55" s="114">
        <f>'801 - Veřejné osvětlení '!P91</f>
        <v>0</v>
      </c>
      <c r="AV55" s="113">
        <f>'801 - Veřejné osvětlení '!J33</f>
        <v>0</v>
      </c>
      <c r="AW55" s="113">
        <f>'801 - Veřejné osvětlení '!J34</f>
        <v>0</v>
      </c>
      <c r="AX55" s="113">
        <f>'801 - Veřejné osvětlení '!J35</f>
        <v>0</v>
      </c>
      <c r="AY55" s="113">
        <f>'801 - Veřejné osvětlení '!J36</f>
        <v>0</v>
      </c>
      <c r="AZ55" s="113">
        <f>'801 - Veřejné osvětlení '!F33</f>
        <v>0</v>
      </c>
      <c r="BA55" s="113">
        <f>'801 - Veřejné osvětlení '!F34</f>
        <v>0</v>
      </c>
      <c r="BB55" s="113">
        <f>'801 - Veřejné osvětlení '!F35</f>
        <v>0</v>
      </c>
      <c r="BC55" s="113">
        <f>'801 - Veřejné osvětlení '!F36</f>
        <v>0</v>
      </c>
      <c r="BD55" s="115">
        <f>'801 - Veřejné osvětlení '!F37</f>
        <v>0</v>
      </c>
      <c r="BT55" s="116" t="s">
        <v>82</v>
      </c>
      <c r="BV55" s="116" t="s">
        <v>76</v>
      </c>
      <c r="BW55" s="116" t="s">
        <v>83</v>
      </c>
      <c r="BX55" s="116" t="s">
        <v>5</v>
      </c>
      <c r="CL55" s="116" t="s">
        <v>19</v>
      </c>
      <c r="CM55" s="116" t="s">
        <v>84</v>
      </c>
    </row>
    <row r="56" spans="1:91" s="5" customFormat="1" ht="16.5" customHeight="1">
      <c r="A56" s="104" t="s">
        <v>78</v>
      </c>
      <c r="B56" s="105"/>
      <c r="C56" s="106"/>
      <c r="D56" s="107" t="s">
        <v>85</v>
      </c>
      <c r="E56" s="107"/>
      <c r="F56" s="107"/>
      <c r="G56" s="107"/>
      <c r="H56" s="107"/>
      <c r="I56" s="108"/>
      <c r="J56" s="107" t="s">
        <v>86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'802 - VRN'!J30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87</v>
      </c>
      <c r="AR56" s="111"/>
      <c r="AS56" s="117">
        <v>0</v>
      </c>
      <c r="AT56" s="118">
        <f>ROUND(SUM(AV56:AW56),2)</f>
        <v>0</v>
      </c>
      <c r="AU56" s="119">
        <f>'802 - VRN'!P81</f>
        <v>0</v>
      </c>
      <c r="AV56" s="118">
        <f>'802 - VRN'!J33</f>
        <v>0</v>
      </c>
      <c r="AW56" s="118">
        <f>'802 - VRN'!J34</f>
        <v>0</v>
      </c>
      <c r="AX56" s="118">
        <f>'802 - VRN'!J35</f>
        <v>0</v>
      </c>
      <c r="AY56" s="118">
        <f>'802 - VRN'!J36</f>
        <v>0</v>
      </c>
      <c r="AZ56" s="118">
        <f>'802 - VRN'!F33</f>
        <v>0</v>
      </c>
      <c r="BA56" s="118">
        <f>'802 - VRN'!F34</f>
        <v>0</v>
      </c>
      <c r="BB56" s="118">
        <f>'802 - VRN'!F35</f>
        <v>0</v>
      </c>
      <c r="BC56" s="118">
        <f>'802 - VRN'!F36</f>
        <v>0</v>
      </c>
      <c r="BD56" s="120">
        <f>'802 - VRN'!F37</f>
        <v>0</v>
      </c>
      <c r="BT56" s="116" t="s">
        <v>82</v>
      </c>
      <c r="BV56" s="116" t="s">
        <v>76</v>
      </c>
      <c r="BW56" s="116" t="s">
        <v>88</v>
      </c>
      <c r="BX56" s="116" t="s">
        <v>5</v>
      </c>
      <c r="CL56" s="116" t="s">
        <v>21</v>
      </c>
      <c r="CM56" s="116" t="s">
        <v>84</v>
      </c>
    </row>
    <row r="57" spans="2:44" s="1" customFormat="1" ht="30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1"/>
    </row>
    <row r="58" spans="2:44" s="1" customFormat="1" ht="6.9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41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801 - Veřejné osvětlení '!C2" display="/"/>
    <hyperlink ref="A56" location="'802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83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84</v>
      </c>
    </row>
    <row r="4" spans="2:46" ht="24.95" customHeight="1">
      <c r="B4" s="18"/>
      <c r="D4" s="125" t="s">
        <v>89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6" t="s">
        <v>16</v>
      </c>
      <c r="L6" s="18"/>
    </row>
    <row r="7" spans="2:12" ht="16.5" customHeight="1">
      <c r="B7" s="18"/>
      <c r="E7" s="127" t="str">
        <f>'Rekapitulace stavby'!K6</f>
        <v>Vybudování VO v lokalitě mezi ul. Šaldova a Ke Koldomu v Litvínově</v>
      </c>
      <c r="F7" s="126"/>
      <c r="G7" s="126"/>
      <c r="H7" s="126"/>
      <c r="L7" s="18"/>
    </row>
    <row r="8" spans="2:12" s="1" customFormat="1" ht="12" customHeight="1">
      <c r="B8" s="41"/>
      <c r="D8" s="126" t="s">
        <v>90</v>
      </c>
      <c r="I8" s="128"/>
      <c r="L8" s="41"/>
    </row>
    <row r="9" spans="2:12" s="1" customFormat="1" ht="36.95" customHeight="1">
      <c r="B9" s="41"/>
      <c r="E9" s="129" t="s">
        <v>91</v>
      </c>
      <c r="F9" s="1"/>
      <c r="G9" s="1"/>
      <c r="H9" s="1"/>
      <c r="I9" s="128"/>
      <c r="L9" s="41"/>
    </row>
    <row r="10" spans="2:12" s="1" customFormat="1" ht="12">
      <c r="B10" s="41"/>
      <c r="I10" s="128"/>
      <c r="L10" s="41"/>
    </row>
    <row r="11" spans="2:12" s="1" customFormat="1" ht="12" customHeight="1">
      <c r="B11" s="41"/>
      <c r="D11" s="126" t="s">
        <v>18</v>
      </c>
      <c r="F11" s="15" t="s">
        <v>19</v>
      </c>
      <c r="I11" s="130" t="s">
        <v>20</v>
      </c>
      <c r="J11" s="15" t="s">
        <v>92</v>
      </c>
      <c r="L11" s="41"/>
    </row>
    <row r="12" spans="2:12" s="1" customFormat="1" ht="12" customHeight="1">
      <c r="B12" s="41"/>
      <c r="D12" s="126" t="s">
        <v>22</v>
      </c>
      <c r="F12" s="15" t="s">
        <v>23</v>
      </c>
      <c r="I12" s="130" t="s">
        <v>24</v>
      </c>
      <c r="J12" s="131" t="str">
        <f>'Rekapitulace stavby'!AN8</f>
        <v>11. 11. 2021</v>
      </c>
      <c r="L12" s="41"/>
    </row>
    <row r="13" spans="2:12" s="1" customFormat="1" ht="21.8" customHeight="1">
      <c r="B13" s="41"/>
      <c r="D13" s="132" t="s">
        <v>93</v>
      </c>
      <c r="F13" s="133" t="s">
        <v>94</v>
      </c>
      <c r="I13" s="128"/>
      <c r="L13" s="41"/>
    </row>
    <row r="14" spans="2:12" s="1" customFormat="1" ht="12" customHeight="1">
      <c r="B14" s="41"/>
      <c r="D14" s="126" t="s">
        <v>26</v>
      </c>
      <c r="I14" s="130" t="s">
        <v>27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>Město Litvínov</v>
      </c>
      <c r="I15" s="130" t="s">
        <v>29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8"/>
      <c r="L16" s="41"/>
    </row>
    <row r="17" spans="2:12" s="1" customFormat="1" ht="12" customHeight="1">
      <c r="B17" s="41"/>
      <c r="D17" s="126" t="s">
        <v>30</v>
      </c>
      <c r="I17" s="130" t="s">
        <v>27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0" t="s">
        <v>29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8"/>
      <c r="L19" s="41"/>
    </row>
    <row r="20" spans="2:12" s="1" customFormat="1" ht="12" customHeight="1">
      <c r="B20" s="41"/>
      <c r="D20" s="126" t="s">
        <v>32</v>
      </c>
      <c r="I20" s="130" t="s">
        <v>27</v>
      </c>
      <c r="J20" s="15" t="s">
        <v>21</v>
      </c>
      <c r="L20" s="41"/>
    </row>
    <row r="21" spans="2:12" s="1" customFormat="1" ht="18" customHeight="1">
      <c r="B21" s="41"/>
      <c r="E21" s="15" t="s">
        <v>33</v>
      </c>
      <c r="I21" s="130" t="s">
        <v>29</v>
      </c>
      <c r="J21" s="15" t="s">
        <v>21</v>
      </c>
      <c r="L21" s="41"/>
    </row>
    <row r="22" spans="2:12" s="1" customFormat="1" ht="6.95" customHeight="1">
      <c r="B22" s="41"/>
      <c r="I22" s="128"/>
      <c r="L22" s="41"/>
    </row>
    <row r="23" spans="2:12" s="1" customFormat="1" ht="12" customHeight="1">
      <c r="B23" s="41"/>
      <c r="D23" s="126" t="s">
        <v>35</v>
      </c>
      <c r="I23" s="130" t="s">
        <v>27</v>
      </c>
      <c r="J23" s="15" t="s">
        <v>21</v>
      </c>
      <c r="L23" s="41"/>
    </row>
    <row r="24" spans="2:12" s="1" customFormat="1" ht="18" customHeight="1">
      <c r="B24" s="41"/>
      <c r="E24" s="15" t="s">
        <v>95</v>
      </c>
      <c r="I24" s="130" t="s">
        <v>29</v>
      </c>
      <c r="J24" s="15" t="s">
        <v>21</v>
      </c>
      <c r="L24" s="41"/>
    </row>
    <row r="25" spans="2:12" s="1" customFormat="1" ht="6.95" customHeight="1">
      <c r="B25" s="41"/>
      <c r="I25" s="128"/>
      <c r="L25" s="41"/>
    </row>
    <row r="26" spans="2:12" s="1" customFormat="1" ht="12" customHeight="1">
      <c r="B26" s="41"/>
      <c r="D26" s="126" t="s">
        <v>38</v>
      </c>
      <c r="I26" s="128"/>
      <c r="L26" s="41"/>
    </row>
    <row r="27" spans="2:12" s="6" customFormat="1" ht="45" customHeight="1">
      <c r="B27" s="134"/>
      <c r="E27" s="135" t="s">
        <v>96</v>
      </c>
      <c r="F27" s="135"/>
      <c r="G27" s="135"/>
      <c r="H27" s="135"/>
      <c r="I27" s="136"/>
      <c r="L27" s="134"/>
    </row>
    <row r="28" spans="2:12" s="1" customFormat="1" ht="6.95" customHeight="1">
      <c r="B28" s="41"/>
      <c r="I28" s="128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7"/>
      <c r="J29" s="69"/>
      <c r="K29" s="69"/>
      <c r="L29" s="41"/>
    </row>
    <row r="30" spans="2:12" s="1" customFormat="1" ht="25.4" customHeight="1">
      <c r="B30" s="41"/>
      <c r="D30" s="138" t="s">
        <v>40</v>
      </c>
      <c r="I30" s="128"/>
      <c r="J30" s="139">
        <f>ROUND(J91,2)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7"/>
      <c r="J31" s="69"/>
      <c r="K31" s="69"/>
      <c r="L31" s="41"/>
    </row>
    <row r="32" spans="2:12" s="1" customFormat="1" ht="14.4" customHeight="1">
      <c r="B32" s="41"/>
      <c r="F32" s="140" t="s">
        <v>42</v>
      </c>
      <c r="I32" s="141" t="s">
        <v>41</v>
      </c>
      <c r="J32" s="140" t="s">
        <v>43</v>
      </c>
      <c r="L32" s="41"/>
    </row>
    <row r="33" spans="2:12" s="1" customFormat="1" ht="14.4" customHeight="1">
      <c r="B33" s="41"/>
      <c r="D33" s="126" t="s">
        <v>44</v>
      </c>
      <c r="E33" s="126" t="s">
        <v>45</v>
      </c>
      <c r="F33" s="142">
        <f>ROUND((SUM(BE91:BE280)),2)</f>
        <v>0</v>
      </c>
      <c r="I33" s="143">
        <v>0.21</v>
      </c>
      <c r="J33" s="142">
        <f>ROUND(((SUM(BE91:BE280))*I33),2)</f>
        <v>0</v>
      </c>
      <c r="L33" s="41"/>
    </row>
    <row r="34" spans="2:12" s="1" customFormat="1" ht="14.4" customHeight="1">
      <c r="B34" s="41"/>
      <c r="E34" s="126" t="s">
        <v>46</v>
      </c>
      <c r="F34" s="142">
        <f>ROUND((SUM(BF91:BF280)),2)</f>
        <v>0</v>
      </c>
      <c r="I34" s="143">
        <v>0.15</v>
      </c>
      <c r="J34" s="142">
        <f>ROUND(((SUM(BF91:BF280))*I34),2)</f>
        <v>0</v>
      </c>
      <c r="L34" s="41"/>
    </row>
    <row r="35" spans="2:12" s="1" customFormat="1" ht="14.4" customHeight="1" hidden="1">
      <c r="B35" s="41"/>
      <c r="E35" s="126" t="s">
        <v>47</v>
      </c>
      <c r="F35" s="142">
        <f>ROUND((SUM(BG91:BG280)),2)</f>
        <v>0</v>
      </c>
      <c r="I35" s="143">
        <v>0.21</v>
      </c>
      <c r="J35" s="142">
        <f>0</f>
        <v>0</v>
      </c>
      <c r="L35" s="41"/>
    </row>
    <row r="36" spans="2:12" s="1" customFormat="1" ht="14.4" customHeight="1" hidden="1">
      <c r="B36" s="41"/>
      <c r="E36" s="126" t="s">
        <v>48</v>
      </c>
      <c r="F36" s="142">
        <f>ROUND((SUM(BH91:BH280)),2)</f>
        <v>0</v>
      </c>
      <c r="I36" s="143">
        <v>0.15</v>
      </c>
      <c r="J36" s="142">
        <f>0</f>
        <v>0</v>
      </c>
      <c r="L36" s="41"/>
    </row>
    <row r="37" spans="2:12" s="1" customFormat="1" ht="14.4" customHeight="1" hidden="1">
      <c r="B37" s="41"/>
      <c r="E37" s="126" t="s">
        <v>49</v>
      </c>
      <c r="F37" s="142">
        <f>ROUND((SUM(BI91:BI280)),2)</f>
        <v>0</v>
      </c>
      <c r="I37" s="143">
        <v>0</v>
      </c>
      <c r="J37" s="142">
        <f>0</f>
        <v>0</v>
      </c>
      <c r="L37" s="41"/>
    </row>
    <row r="38" spans="2:12" s="1" customFormat="1" ht="6.95" customHeight="1">
      <c r="B38" s="41"/>
      <c r="I38" s="128"/>
      <c r="L38" s="41"/>
    </row>
    <row r="39" spans="2:12" s="1" customFormat="1" ht="25.4" customHeight="1">
      <c r="B39" s="41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9"/>
      <c r="J39" s="150">
        <f>SUM(J30:J37)</f>
        <v>0</v>
      </c>
      <c r="K39" s="151"/>
      <c r="L39" s="41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1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1"/>
    </row>
    <row r="45" spans="2:12" s="1" customFormat="1" ht="24.95" customHeight="1">
      <c r="B45" s="36"/>
      <c r="C45" s="21" t="s">
        <v>97</v>
      </c>
      <c r="D45" s="37"/>
      <c r="E45" s="37"/>
      <c r="F45" s="37"/>
      <c r="G45" s="37"/>
      <c r="H45" s="37"/>
      <c r="I45" s="128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pans="2:12" s="1" customFormat="1" ht="16.5" customHeight="1">
      <c r="B48" s="36"/>
      <c r="C48" s="37"/>
      <c r="D48" s="37"/>
      <c r="E48" s="158" t="str">
        <f>E7</f>
        <v>Vybudování VO v lokalitě mezi ul. Šaldova a Ke Koldomu v Litvínově</v>
      </c>
      <c r="F48" s="30"/>
      <c r="G48" s="30"/>
      <c r="H48" s="30"/>
      <c r="I48" s="128"/>
      <c r="J48" s="37"/>
      <c r="K48" s="37"/>
      <c r="L48" s="41"/>
    </row>
    <row r="49" spans="2:12" s="1" customFormat="1" ht="12" customHeight="1">
      <c r="B49" s="36"/>
      <c r="C49" s="30" t="s">
        <v>90</v>
      </c>
      <c r="D49" s="37"/>
      <c r="E49" s="37"/>
      <c r="F49" s="37"/>
      <c r="G49" s="37"/>
      <c r="H49" s="37"/>
      <c r="I49" s="128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 xml:space="preserve">801 - Veřejné osvětlení </v>
      </c>
      <c r="F50" s="37"/>
      <c r="G50" s="37"/>
      <c r="H50" s="37"/>
      <c r="I50" s="128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pans="2:12" s="1" customFormat="1" ht="12" customHeight="1">
      <c r="B52" s="36"/>
      <c r="C52" s="30" t="s">
        <v>22</v>
      </c>
      <c r="D52" s="37"/>
      <c r="E52" s="37"/>
      <c r="F52" s="25" t="str">
        <f>F12</f>
        <v>Litvínov</v>
      </c>
      <c r="G52" s="37"/>
      <c r="H52" s="37"/>
      <c r="I52" s="130" t="s">
        <v>24</v>
      </c>
      <c r="J52" s="65" t="str">
        <f>IF(J12="","",J12)</f>
        <v>11. 11. 2021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pans="2:12" s="1" customFormat="1" ht="13.65" customHeight="1">
      <c r="B54" s="36"/>
      <c r="C54" s="30" t="s">
        <v>26</v>
      </c>
      <c r="D54" s="37"/>
      <c r="E54" s="37"/>
      <c r="F54" s="25" t="str">
        <f>E15</f>
        <v>Město Litvínov</v>
      </c>
      <c r="G54" s="37"/>
      <c r="H54" s="37"/>
      <c r="I54" s="130" t="s">
        <v>32</v>
      </c>
      <c r="J54" s="34" t="str">
        <f>E21</f>
        <v>Ing. Tomáš Dvořák</v>
      </c>
      <c r="K54" s="37"/>
      <c r="L54" s="41"/>
    </row>
    <row r="55" spans="2:12" s="1" customFormat="1" ht="13.65" customHeight="1">
      <c r="B55" s="36"/>
      <c r="C55" s="30" t="s">
        <v>30</v>
      </c>
      <c r="D55" s="37"/>
      <c r="E55" s="37"/>
      <c r="F55" s="25" t="str">
        <f>IF(E18="","",E18)</f>
        <v>Vyplň údaj</v>
      </c>
      <c r="G55" s="37"/>
      <c r="H55" s="37"/>
      <c r="I55" s="130" t="s">
        <v>35</v>
      </c>
      <c r="J55" s="34" t="str">
        <f>E24</f>
        <v>S4a, s.r.o.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pans="2:12" s="1" customFormat="1" ht="29.25" customHeight="1">
      <c r="B57" s="36"/>
      <c r="C57" s="159" t="s">
        <v>98</v>
      </c>
      <c r="D57" s="160"/>
      <c r="E57" s="160"/>
      <c r="F57" s="160"/>
      <c r="G57" s="160"/>
      <c r="H57" s="160"/>
      <c r="I57" s="161"/>
      <c r="J57" s="162" t="s">
        <v>99</v>
      </c>
      <c r="K57" s="160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pans="2:47" s="1" customFormat="1" ht="22.8" customHeight="1">
      <c r="B59" s="36"/>
      <c r="C59" s="163" t="s">
        <v>72</v>
      </c>
      <c r="D59" s="37"/>
      <c r="E59" s="37"/>
      <c r="F59" s="37"/>
      <c r="G59" s="37"/>
      <c r="H59" s="37"/>
      <c r="I59" s="128"/>
      <c r="J59" s="95">
        <f>J91</f>
        <v>0</v>
      </c>
      <c r="K59" s="37"/>
      <c r="L59" s="41"/>
      <c r="AU59" s="15" t="s">
        <v>100</v>
      </c>
    </row>
    <row r="60" spans="2:12" s="7" customFormat="1" ht="24.95" customHeight="1">
      <c r="B60" s="164"/>
      <c r="C60" s="165"/>
      <c r="D60" s="166" t="s">
        <v>101</v>
      </c>
      <c r="E60" s="167"/>
      <c r="F60" s="167"/>
      <c r="G60" s="167"/>
      <c r="H60" s="167"/>
      <c r="I60" s="168"/>
      <c r="J60" s="169">
        <f>J92</f>
        <v>0</v>
      </c>
      <c r="K60" s="165"/>
      <c r="L60" s="170"/>
    </row>
    <row r="61" spans="2:12" s="8" customFormat="1" ht="19.9" customHeight="1">
      <c r="B61" s="171"/>
      <c r="C61" s="172"/>
      <c r="D61" s="173" t="s">
        <v>102</v>
      </c>
      <c r="E61" s="174"/>
      <c r="F61" s="174"/>
      <c r="G61" s="174"/>
      <c r="H61" s="174"/>
      <c r="I61" s="175"/>
      <c r="J61" s="176">
        <f>J93</f>
        <v>0</v>
      </c>
      <c r="K61" s="172"/>
      <c r="L61" s="177"/>
    </row>
    <row r="62" spans="2:12" s="8" customFormat="1" ht="19.9" customHeight="1">
      <c r="B62" s="171"/>
      <c r="C62" s="172"/>
      <c r="D62" s="173" t="s">
        <v>103</v>
      </c>
      <c r="E62" s="174"/>
      <c r="F62" s="174"/>
      <c r="G62" s="174"/>
      <c r="H62" s="174"/>
      <c r="I62" s="175"/>
      <c r="J62" s="176">
        <f>J128</f>
        <v>0</v>
      </c>
      <c r="K62" s="172"/>
      <c r="L62" s="177"/>
    </row>
    <row r="63" spans="2:12" s="8" customFormat="1" ht="14.85" customHeight="1">
      <c r="B63" s="171"/>
      <c r="C63" s="172"/>
      <c r="D63" s="173" t="s">
        <v>104</v>
      </c>
      <c r="E63" s="174"/>
      <c r="F63" s="174"/>
      <c r="G63" s="174"/>
      <c r="H63" s="174"/>
      <c r="I63" s="175"/>
      <c r="J63" s="176">
        <f>J129</f>
        <v>0</v>
      </c>
      <c r="K63" s="172"/>
      <c r="L63" s="177"/>
    </row>
    <row r="64" spans="2:12" s="7" customFormat="1" ht="24.95" customHeight="1">
      <c r="B64" s="164"/>
      <c r="C64" s="165"/>
      <c r="D64" s="166" t="s">
        <v>105</v>
      </c>
      <c r="E64" s="167"/>
      <c r="F64" s="167"/>
      <c r="G64" s="167"/>
      <c r="H64" s="167"/>
      <c r="I64" s="168"/>
      <c r="J64" s="169">
        <f>J141</f>
        <v>0</v>
      </c>
      <c r="K64" s="165"/>
      <c r="L64" s="170"/>
    </row>
    <row r="65" spans="2:12" s="8" customFormat="1" ht="19.9" customHeight="1">
      <c r="B65" s="171"/>
      <c r="C65" s="172"/>
      <c r="D65" s="173" t="s">
        <v>106</v>
      </c>
      <c r="E65" s="174"/>
      <c r="F65" s="174"/>
      <c r="G65" s="174"/>
      <c r="H65" s="174"/>
      <c r="I65" s="175"/>
      <c r="J65" s="176">
        <f>J142</f>
        <v>0</v>
      </c>
      <c r="K65" s="172"/>
      <c r="L65" s="177"/>
    </row>
    <row r="66" spans="2:12" s="8" customFormat="1" ht="19.9" customHeight="1">
      <c r="B66" s="171"/>
      <c r="C66" s="172"/>
      <c r="D66" s="173" t="s">
        <v>107</v>
      </c>
      <c r="E66" s="174"/>
      <c r="F66" s="174"/>
      <c r="G66" s="174"/>
      <c r="H66" s="174"/>
      <c r="I66" s="175"/>
      <c r="J66" s="176">
        <f>J146</f>
        <v>0</v>
      </c>
      <c r="K66" s="172"/>
      <c r="L66" s="177"/>
    </row>
    <row r="67" spans="2:12" s="8" customFormat="1" ht="19.9" customHeight="1">
      <c r="B67" s="171"/>
      <c r="C67" s="172"/>
      <c r="D67" s="173" t="s">
        <v>108</v>
      </c>
      <c r="E67" s="174"/>
      <c r="F67" s="174"/>
      <c r="G67" s="174"/>
      <c r="H67" s="174"/>
      <c r="I67" s="175"/>
      <c r="J67" s="176">
        <f>J151</f>
        <v>0</v>
      </c>
      <c r="K67" s="172"/>
      <c r="L67" s="177"/>
    </row>
    <row r="68" spans="2:12" s="8" customFormat="1" ht="19.9" customHeight="1">
      <c r="B68" s="171"/>
      <c r="C68" s="172"/>
      <c r="D68" s="173" t="s">
        <v>109</v>
      </c>
      <c r="E68" s="174"/>
      <c r="F68" s="174"/>
      <c r="G68" s="174"/>
      <c r="H68" s="174"/>
      <c r="I68" s="175"/>
      <c r="J68" s="176">
        <f>J155</f>
        <v>0</v>
      </c>
      <c r="K68" s="172"/>
      <c r="L68" s="177"/>
    </row>
    <row r="69" spans="2:12" s="7" customFormat="1" ht="24.95" customHeight="1">
      <c r="B69" s="164"/>
      <c r="C69" s="165"/>
      <c r="D69" s="166" t="s">
        <v>110</v>
      </c>
      <c r="E69" s="167"/>
      <c r="F69" s="167"/>
      <c r="G69" s="167"/>
      <c r="H69" s="167"/>
      <c r="I69" s="168"/>
      <c r="J69" s="169">
        <f>J171</f>
        <v>0</v>
      </c>
      <c r="K69" s="165"/>
      <c r="L69" s="170"/>
    </row>
    <row r="70" spans="2:12" s="8" customFormat="1" ht="19.9" customHeight="1">
      <c r="B70" s="171"/>
      <c r="C70" s="172"/>
      <c r="D70" s="173" t="s">
        <v>111</v>
      </c>
      <c r="E70" s="174"/>
      <c r="F70" s="174"/>
      <c r="G70" s="174"/>
      <c r="H70" s="174"/>
      <c r="I70" s="175"/>
      <c r="J70" s="176">
        <f>J172</f>
        <v>0</v>
      </c>
      <c r="K70" s="172"/>
      <c r="L70" s="177"/>
    </row>
    <row r="71" spans="2:12" s="8" customFormat="1" ht="19.9" customHeight="1">
      <c r="B71" s="171"/>
      <c r="C71" s="172"/>
      <c r="D71" s="173" t="s">
        <v>112</v>
      </c>
      <c r="E71" s="174"/>
      <c r="F71" s="174"/>
      <c r="G71" s="174"/>
      <c r="H71" s="174"/>
      <c r="I71" s="175"/>
      <c r="J71" s="176">
        <f>J251</f>
        <v>0</v>
      </c>
      <c r="K71" s="172"/>
      <c r="L71" s="177"/>
    </row>
    <row r="72" spans="2:12" s="1" customFormat="1" ht="21.8" customHeight="1">
      <c r="B72" s="36"/>
      <c r="C72" s="37"/>
      <c r="D72" s="37"/>
      <c r="E72" s="37"/>
      <c r="F72" s="37"/>
      <c r="G72" s="37"/>
      <c r="H72" s="37"/>
      <c r="I72" s="128"/>
      <c r="J72" s="37"/>
      <c r="K72" s="37"/>
      <c r="L72" s="41"/>
    </row>
    <row r="73" spans="2:12" s="1" customFormat="1" ht="6.95" customHeight="1">
      <c r="B73" s="55"/>
      <c r="C73" s="56"/>
      <c r="D73" s="56"/>
      <c r="E73" s="56"/>
      <c r="F73" s="56"/>
      <c r="G73" s="56"/>
      <c r="H73" s="56"/>
      <c r="I73" s="154"/>
      <c r="J73" s="56"/>
      <c r="K73" s="56"/>
      <c r="L73" s="41"/>
    </row>
    <row r="77" spans="2:12" s="1" customFormat="1" ht="6.95" customHeight="1">
      <c r="B77" s="57"/>
      <c r="C77" s="58"/>
      <c r="D77" s="58"/>
      <c r="E77" s="58"/>
      <c r="F77" s="58"/>
      <c r="G77" s="58"/>
      <c r="H77" s="58"/>
      <c r="I77" s="157"/>
      <c r="J77" s="58"/>
      <c r="K77" s="58"/>
      <c r="L77" s="41"/>
    </row>
    <row r="78" spans="2:12" s="1" customFormat="1" ht="24.95" customHeight="1">
      <c r="B78" s="36"/>
      <c r="C78" s="21" t="s">
        <v>113</v>
      </c>
      <c r="D78" s="37"/>
      <c r="E78" s="37"/>
      <c r="F78" s="37"/>
      <c r="G78" s="37"/>
      <c r="H78" s="37"/>
      <c r="I78" s="128"/>
      <c r="J78" s="37"/>
      <c r="K78" s="37"/>
      <c r="L78" s="41"/>
    </row>
    <row r="79" spans="2:12" s="1" customFormat="1" ht="6.95" customHeight="1">
      <c r="B79" s="36"/>
      <c r="C79" s="37"/>
      <c r="D79" s="37"/>
      <c r="E79" s="37"/>
      <c r="F79" s="37"/>
      <c r="G79" s="37"/>
      <c r="H79" s="37"/>
      <c r="I79" s="128"/>
      <c r="J79" s="37"/>
      <c r="K79" s="37"/>
      <c r="L79" s="41"/>
    </row>
    <row r="80" spans="2:12" s="1" customFormat="1" ht="12" customHeight="1">
      <c r="B80" s="36"/>
      <c r="C80" s="30" t="s">
        <v>16</v>
      </c>
      <c r="D80" s="37"/>
      <c r="E80" s="37"/>
      <c r="F80" s="37"/>
      <c r="G80" s="37"/>
      <c r="H80" s="37"/>
      <c r="I80" s="128"/>
      <c r="J80" s="37"/>
      <c r="K80" s="37"/>
      <c r="L80" s="41"/>
    </row>
    <row r="81" spans="2:12" s="1" customFormat="1" ht="16.5" customHeight="1">
      <c r="B81" s="36"/>
      <c r="C81" s="37"/>
      <c r="D81" s="37"/>
      <c r="E81" s="158" t="str">
        <f>E7</f>
        <v>Vybudování VO v lokalitě mezi ul. Šaldova a Ke Koldomu v Litvínově</v>
      </c>
      <c r="F81" s="30"/>
      <c r="G81" s="30"/>
      <c r="H81" s="30"/>
      <c r="I81" s="128"/>
      <c r="J81" s="37"/>
      <c r="K81" s="37"/>
      <c r="L81" s="41"/>
    </row>
    <row r="82" spans="2:12" s="1" customFormat="1" ht="12" customHeight="1">
      <c r="B82" s="36"/>
      <c r="C82" s="30" t="s">
        <v>90</v>
      </c>
      <c r="D82" s="37"/>
      <c r="E82" s="37"/>
      <c r="F82" s="37"/>
      <c r="G82" s="37"/>
      <c r="H82" s="37"/>
      <c r="I82" s="128"/>
      <c r="J82" s="37"/>
      <c r="K82" s="37"/>
      <c r="L82" s="41"/>
    </row>
    <row r="83" spans="2:12" s="1" customFormat="1" ht="16.5" customHeight="1">
      <c r="B83" s="36"/>
      <c r="C83" s="37"/>
      <c r="D83" s="37"/>
      <c r="E83" s="62" t="str">
        <f>E9</f>
        <v xml:space="preserve">801 - Veřejné osvětlení </v>
      </c>
      <c r="F83" s="37"/>
      <c r="G83" s="37"/>
      <c r="H83" s="37"/>
      <c r="I83" s="128"/>
      <c r="J83" s="37"/>
      <c r="K83" s="37"/>
      <c r="L83" s="41"/>
    </row>
    <row r="84" spans="2:12" s="1" customFormat="1" ht="6.95" customHeight="1">
      <c r="B84" s="36"/>
      <c r="C84" s="37"/>
      <c r="D84" s="37"/>
      <c r="E84" s="37"/>
      <c r="F84" s="37"/>
      <c r="G84" s="37"/>
      <c r="H84" s="37"/>
      <c r="I84" s="128"/>
      <c r="J84" s="37"/>
      <c r="K84" s="37"/>
      <c r="L84" s="41"/>
    </row>
    <row r="85" spans="2:12" s="1" customFormat="1" ht="12" customHeight="1">
      <c r="B85" s="36"/>
      <c r="C85" s="30" t="s">
        <v>22</v>
      </c>
      <c r="D85" s="37"/>
      <c r="E85" s="37"/>
      <c r="F85" s="25" t="str">
        <f>F12</f>
        <v>Litvínov</v>
      </c>
      <c r="G85" s="37"/>
      <c r="H85" s="37"/>
      <c r="I85" s="130" t="s">
        <v>24</v>
      </c>
      <c r="J85" s="65" t="str">
        <f>IF(J12="","",J12)</f>
        <v>11. 11. 2021</v>
      </c>
      <c r="K85" s="37"/>
      <c r="L85" s="41"/>
    </row>
    <row r="86" spans="2:12" s="1" customFormat="1" ht="6.95" customHeight="1">
      <c r="B86" s="36"/>
      <c r="C86" s="37"/>
      <c r="D86" s="37"/>
      <c r="E86" s="37"/>
      <c r="F86" s="37"/>
      <c r="G86" s="37"/>
      <c r="H86" s="37"/>
      <c r="I86" s="128"/>
      <c r="J86" s="37"/>
      <c r="K86" s="37"/>
      <c r="L86" s="41"/>
    </row>
    <row r="87" spans="2:12" s="1" customFormat="1" ht="13.65" customHeight="1">
      <c r="B87" s="36"/>
      <c r="C87" s="30" t="s">
        <v>26</v>
      </c>
      <c r="D87" s="37"/>
      <c r="E87" s="37"/>
      <c r="F87" s="25" t="str">
        <f>E15</f>
        <v>Město Litvínov</v>
      </c>
      <c r="G87" s="37"/>
      <c r="H87" s="37"/>
      <c r="I87" s="130" t="s">
        <v>32</v>
      </c>
      <c r="J87" s="34" t="str">
        <f>E21</f>
        <v>Ing. Tomáš Dvořák</v>
      </c>
      <c r="K87" s="37"/>
      <c r="L87" s="41"/>
    </row>
    <row r="88" spans="2:12" s="1" customFormat="1" ht="13.65" customHeight="1">
      <c r="B88" s="36"/>
      <c r="C88" s="30" t="s">
        <v>30</v>
      </c>
      <c r="D88" s="37"/>
      <c r="E88" s="37"/>
      <c r="F88" s="25" t="str">
        <f>IF(E18="","",E18)</f>
        <v>Vyplň údaj</v>
      </c>
      <c r="G88" s="37"/>
      <c r="H88" s="37"/>
      <c r="I88" s="130" t="s">
        <v>35</v>
      </c>
      <c r="J88" s="34" t="str">
        <f>E24</f>
        <v>S4a, s.r.o.</v>
      </c>
      <c r="K88" s="37"/>
      <c r="L88" s="41"/>
    </row>
    <row r="89" spans="2:12" s="1" customFormat="1" ht="10.3" customHeight="1">
      <c r="B89" s="36"/>
      <c r="C89" s="37"/>
      <c r="D89" s="37"/>
      <c r="E89" s="37"/>
      <c r="F89" s="37"/>
      <c r="G89" s="37"/>
      <c r="H89" s="37"/>
      <c r="I89" s="128"/>
      <c r="J89" s="37"/>
      <c r="K89" s="37"/>
      <c r="L89" s="41"/>
    </row>
    <row r="90" spans="2:20" s="9" customFormat="1" ht="29.25" customHeight="1">
      <c r="B90" s="178"/>
      <c r="C90" s="179" t="s">
        <v>114</v>
      </c>
      <c r="D90" s="180" t="s">
        <v>59</v>
      </c>
      <c r="E90" s="180" t="s">
        <v>55</v>
      </c>
      <c r="F90" s="180" t="s">
        <v>56</v>
      </c>
      <c r="G90" s="180" t="s">
        <v>115</v>
      </c>
      <c r="H90" s="180" t="s">
        <v>116</v>
      </c>
      <c r="I90" s="181" t="s">
        <v>117</v>
      </c>
      <c r="J90" s="182" t="s">
        <v>99</v>
      </c>
      <c r="K90" s="183" t="s">
        <v>118</v>
      </c>
      <c r="L90" s="184"/>
      <c r="M90" s="85" t="s">
        <v>21</v>
      </c>
      <c r="N90" s="86" t="s">
        <v>44</v>
      </c>
      <c r="O90" s="86" t="s">
        <v>119</v>
      </c>
      <c r="P90" s="86" t="s">
        <v>120</v>
      </c>
      <c r="Q90" s="86" t="s">
        <v>121</v>
      </c>
      <c r="R90" s="86" t="s">
        <v>122</v>
      </c>
      <c r="S90" s="86" t="s">
        <v>123</v>
      </c>
      <c r="T90" s="87" t="s">
        <v>124</v>
      </c>
    </row>
    <row r="91" spans="2:63" s="1" customFormat="1" ht="22.8" customHeight="1">
      <c r="B91" s="36"/>
      <c r="C91" s="92" t="s">
        <v>125</v>
      </c>
      <c r="D91" s="37"/>
      <c r="E91" s="37"/>
      <c r="F91" s="37"/>
      <c r="G91" s="37"/>
      <c r="H91" s="37"/>
      <c r="I91" s="128"/>
      <c r="J91" s="185">
        <f>BK91</f>
        <v>0</v>
      </c>
      <c r="K91" s="37"/>
      <c r="L91" s="41"/>
      <c r="M91" s="88"/>
      <c r="N91" s="89"/>
      <c r="O91" s="89"/>
      <c r="P91" s="186">
        <f>P92+P141+P171</f>
        <v>0</v>
      </c>
      <c r="Q91" s="89"/>
      <c r="R91" s="186">
        <f>R92+R141+R171</f>
        <v>7.107176902000001</v>
      </c>
      <c r="S91" s="89"/>
      <c r="T91" s="187">
        <f>T92+T141+T171</f>
        <v>0</v>
      </c>
      <c r="AT91" s="15" t="s">
        <v>73</v>
      </c>
      <c r="AU91" s="15" t="s">
        <v>100</v>
      </c>
      <c r="BK91" s="188">
        <f>BK92+BK141+BK171</f>
        <v>0</v>
      </c>
    </row>
    <row r="92" spans="2:63" s="10" customFormat="1" ht="25.9" customHeight="1">
      <c r="B92" s="189"/>
      <c r="C92" s="190"/>
      <c r="D92" s="191" t="s">
        <v>73</v>
      </c>
      <c r="E92" s="192" t="s">
        <v>126</v>
      </c>
      <c r="F92" s="192" t="s">
        <v>127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P93+P128</f>
        <v>0</v>
      </c>
      <c r="Q92" s="197"/>
      <c r="R92" s="198">
        <f>R93+R128</f>
        <v>0.0007750000000000001</v>
      </c>
      <c r="S92" s="197"/>
      <c r="T92" s="199">
        <f>T93+T128</f>
        <v>0</v>
      </c>
      <c r="AR92" s="200" t="s">
        <v>82</v>
      </c>
      <c r="AT92" s="201" t="s">
        <v>73</v>
      </c>
      <c r="AU92" s="201" t="s">
        <v>74</v>
      </c>
      <c r="AY92" s="200" t="s">
        <v>128</v>
      </c>
      <c r="BK92" s="202">
        <f>BK93+BK128</f>
        <v>0</v>
      </c>
    </row>
    <row r="93" spans="2:63" s="10" customFormat="1" ht="22.8" customHeight="1">
      <c r="B93" s="189"/>
      <c r="C93" s="190"/>
      <c r="D93" s="191" t="s">
        <v>73</v>
      </c>
      <c r="E93" s="203" t="s">
        <v>82</v>
      </c>
      <c r="F93" s="203" t="s">
        <v>129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SUM(P94:P127)</f>
        <v>0</v>
      </c>
      <c r="Q93" s="197"/>
      <c r="R93" s="198">
        <f>SUM(R94:R127)</f>
        <v>0.0007750000000000001</v>
      </c>
      <c r="S93" s="197"/>
      <c r="T93" s="199">
        <f>SUM(T94:T127)</f>
        <v>0</v>
      </c>
      <c r="AR93" s="200" t="s">
        <v>82</v>
      </c>
      <c r="AT93" s="201" t="s">
        <v>73</v>
      </c>
      <c r="AU93" s="201" t="s">
        <v>82</v>
      </c>
      <c r="AY93" s="200" t="s">
        <v>128</v>
      </c>
      <c r="BK93" s="202">
        <f>SUM(BK94:BK127)</f>
        <v>0</v>
      </c>
    </row>
    <row r="94" spans="2:65" s="1" customFormat="1" ht="16.5" customHeight="1">
      <c r="B94" s="36"/>
      <c r="C94" s="205" t="s">
        <v>82</v>
      </c>
      <c r="D94" s="205" t="s">
        <v>130</v>
      </c>
      <c r="E94" s="206" t="s">
        <v>131</v>
      </c>
      <c r="F94" s="207" t="s">
        <v>132</v>
      </c>
      <c r="G94" s="208" t="s">
        <v>133</v>
      </c>
      <c r="H94" s="209">
        <v>2.5</v>
      </c>
      <c r="I94" s="210"/>
      <c r="J94" s="211">
        <f>ROUND(I94*H94,2)</f>
        <v>0</v>
      </c>
      <c r="K94" s="207" t="s">
        <v>21</v>
      </c>
      <c r="L94" s="41"/>
      <c r="M94" s="212" t="s">
        <v>21</v>
      </c>
      <c r="N94" s="213" t="s">
        <v>45</v>
      </c>
      <c r="O94" s="77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AR94" s="15" t="s">
        <v>134</v>
      </c>
      <c r="AT94" s="15" t="s">
        <v>130</v>
      </c>
      <c r="AU94" s="15" t="s">
        <v>84</v>
      </c>
      <c r="AY94" s="15" t="s">
        <v>128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5" t="s">
        <v>82</v>
      </c>
      <c r="BK94" s="216">
        <f>ROUND(I94*H94,2)</f>
        <v>0</v>
      </c>
      <c r="BL94" s="15" t="s">
        <v>134</v>
      </c>
      <c r="BM94" s="15" t="s">
        <v>135</v>
      </c>
    </row>
    <row r="95" spans="2:47" s="1" customFormat="1" ht="12">
      <c r="B95" s="36"/>
      <c r="C95" s="37"/>
      <c r="D95" s="217" t="s">
        <v>136</v>
      </c>
      <c r="E95" s="37"/>
      <c r="F95" s="218" t="s">
        <v>137</v>
      </c>
      <c r="G95" s="37"/>
      <c r="H95" s="37"/>
      <c r="I95" s="128"/>
      <c r="J95" s="37"/>
      <c r="K95" s="37"/>
      <c r="L95" s="41"/>
      <c r="M95" s="219"/>
      <c r="N95" s="77"/>
      <c r="O95" s="77"/>
      <c r="P95" s="77"/>
      <c r="Q95" s="77"/>
      <c r="R95" s="77"/>
      <c r="S95" s="77"/>
      <c r="T95" s="78"/>
      <c r="AT95" s="15" t="s">
        <v>136</v>
      </c>
      <c r="AU95" s="15" t="s">
        <v>84</v>
      </c>
    </row>
    <row r="96" spans="2:47" s="1" customFormat="1" ht="12">
      <c r="B96" s="36"/>
      <c r="C96" s="37"/>
      <c r="D96" s="217" t="s">
        <v>138</v>
      </c>
      <c r="E96" s="37"/>
      <c r="F96" s="220" t="s">
        <v>139</v>
      </c>
      <c r="G96" s="37"/>
      <c r="H96" s="37"/>
      <c r="I96" s="128"/>
      <c r="J96" s="37"/>
      <c r="K96" s="37"/>
      <c r="L96" s="41"/>
      <c r="M96" s="219"/>
      <c r="N96" s="77"/>
      <c r="O96" s="77"/>
      <c r="P96" s="77"/>
      <c r="Q96" s="77"/>
      <c r="R96" s="77"/>
      <c r="S96" s="77"/>
      <c r="T96" s="78"/>
      <c r="AT96" s="15" t="s">
        <v>138</v>
      </c>
      <c r="AU96" s="15" t="s">
        <v>84</v>
      </c>
    </row>
    <row r="97" spans="2:51" s="11" customFormat="1" ht="12">
      <c r="B97" s="221"/>
      <c r="C97" s="222"/>
      <c r="D97" s="217" t="s">
        <v>140</v>
      </c>
      <c r="E97" s="223" t="s">
        <v>21</v>
      </c>
      <c r="F97" s="224" t="s">
        <v>141</v>
      </c>
      <c r="G97" s="222"/>
      <c r="H97" s="225">
        <v>2.5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140</v>
      </c>
      <c r="AU97" s="231" t="s">
        <v>84</v>
      </c>
      <c r="AV97" s="11" t="s">
        <v>84</v>
      </c>
      <c r="AW97" s="11" t="s">
        <v>34</v>
      </c>
      <c r="AX97" s="11" t="s">
        <v>82</v>
      </c>
      <c r="AY97" s="231" t="s">
        <v>128</v>
      </c>
    </row>
    <row r="98" spans="2:65" s="1" customFormat="1" ht="16.5" customHeight="1">
      <c r="B98" s="36"/>
      <c r="C98" s="205" t="s">
        <v>84</v>
      </c>
      <c r="D98" s="205" t="s">
        <v>130</v>
      </c>
      <c r="E98" s="206" t="s">
        <v>142</v>
      </c>
      <c r="F98" s="207" t="s">
        <v>143</v>
      </c>
      <c r="G98" s="208" t="s">
        <v>144</v>
      </c>
      <c r="H98" s="209">
        <v>15.5</v>
      </c>
      <c r="I98" s="210"/>
      <c r="J98" s="211">
        <f>ROUND(I98*H98,2)</f>
        <v>0</v>
      </c>
      <c r="K98" s="207" t="s">
        <v>21</v>
      </c>
      <c r="L98" s="41"/>
      <c r="M98" s="212" t="s">
        <v>21</v>
      </c>
      <c r="N98" s="213" t="s">
        <v>45</v>
      </c>
      <c r="O98" s="77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15" t="s">
        <v>134</v>
      </c>
      <c r="AT98" s="15" t="s">
        <v>130</v>
      </c>
      <c r="AU98" s="15" t="s">
        <v>84</v>
      </c>
      <c r="AY98" s="15" t="s">
        <v>128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5" t="s">
        <v>82</v>
      </c>
      <c r="BK98" s="216">
        <f>ROUND(I98*H98,2)</f>
        <v>0</v>
      </c>
      <c r="BL98" s="15" t="s">
        <v>134</v>
      </c>
      <c r="BM98" s="15" t="s">
        <v>145</v>
      </c>
    </row>
    <row r="99" spans="2:47" s="1" customFormat="1" ht="12">
      <c r="B99" s="36"/>
      <c r="C99" s="37"/>
      <c r="D99" s="217" t="s">
        <v>136</v>
      </c>
      <c r="E99" s="37"/>
      <c r="F99" s="218" t="s">
        <v>146</v>
      </c>
      <c r="G99" s="37"/>
      <c r="H99" s="37"/>
      <c r="I99" s="128"/>
      <c r="J99" s="37"/>
      <c r="K99" s="37"/>
      <c r="L99" s="41"/>
      <c r="M99" s="219"/>
      <c r="N99" s="77"/>
      <c r="O99" s="77"/>
      <c r="P99" s="77"/>
      <c r="Q99" s="77"/>
      <c r="R99" s="77"/>
      <c r="S99" s="77"/>
      <c r="T99" s="78"/>
      <c r="AT99" s="15" t="s">
        <v>136</v>
      </c>
      <c r="AU99" s="15" t="s">
        <v>84</v>
      </c>
    </row>
    <row r="100" spans="2:51" s="11" customFormat="1" ht="12">
      <c r="B100" s="221"/>
      <c r="C100" s="222"/>
      <c r="D100" s="217" t="s">
        <v>140</v>
      </c>
      <c r="E100" s="223" t="s">
        <v>21</v>
      </c>
      <c r="F100" s="224" t="s">
        <v>147</v>
      </c>
      <c r="G100" s="222"/>
      <c r="H100" s="225">
        <v>15.5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140</v>
      </c>
      <c r="AU100" s="231" t="s">
        <v>84</v>
      </c>
      <c r="AV100" s="11" t="s">
        <v>84</v>
      </c>
      <c r="AW100" s="11" t="s">
        <v>34</v>
      </c>
      <c r="AX100" s="11" t="s">
        <v>74</v>
      </c>
      <c r="AY100" s="231" t="s">
        <v>128</v>
      </c>
    </row>
    <row r="101" spans="2:65" s="1" customFormat="1" ht="16.5" customHeight="1">
      <c r="B101" s="36"/>
      <c r="C101" s="205" t="s">
        <v>148</v>
      </c>
      <c r="D101" s="205" t="s">
        <v>130</v>
      </c>
      <c r="E101" s="206" t="s">
        <v>149</v>
      </c>
      <c r="F101" s="207" t="s">
        <v>150</v>
      </c>
      <c r="G101" s="208" t="s">
        <v>133</v>
      </c>
      <c r="H101" s="209">
        <v>3.1</v>
      </c>
      <c r="I101" s="210"/>
      <c r="J101" s="211">
        <f>ROUND(I101*H101,2)</f>
        <v>0</v>
      </c>
      <c r="K101" s="207" t="s">
        <v>151</v>
      </c>
      <c r="L101" s="41"/>
      <c r="M101" s="212" t="s">
        <v>21</v>
      </c>
      <c r="N101" s="213" t="s">
        <v>45</v>
      </c>
      <c r="O101" s="77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AR101" s="15" t="s">
        <v>134</v>
      </c>
      <c r="AT101" s="15" t="s">
        <v>130</v>
      </c>
      <c r="AU101" s="15" t="s">
        <v>84</v>
      </c>
      <c r="AY101" s="15" t="s">
        <v>128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5" t="s">
        <v>82</v>
      </c>
      <c r="BK101" s="216">
        <f>ROUND(I101*H101,2)</f>
        <v>0</v>
      </c>
      <c r="BL101" s="15" t="s">
        <v>134</v>
      </c>
      <c r="BM101" s="15" t="s">
        <v>152</v>
      </c>
    </row>
    <row r="102" spans="2:47" s="1" customFormat="1" ht="12">
      <c r="B102" s="36"/>
      <c r="C102" s="37"/>
      <c r="D102" s="217" t="s">
        <v>136</v>
      </c>
      <c r="E102" s="37"/>
      <c r="F102" s="218" t="s">
        <v>153</v>
      </c>
      <c r="G102" s="37"/>
      <c r="H102" s="37"/>
      <c r="I102" s="128"/>
      <c r="J102" s="37"/>
      <c r="K102" s="37"/>
      <c r="L102" s="41"/>
      <c r="M102" s="219"/>
      <c r="N102" s="77"/>
      <c r="O102" s="77"/>
      <c r="P102" s="77"/>
      <c r="Q102" s="77"/>
      <c r="R102" s="77"/>
      <c r="S102" s="77"/>
      <c r="T102" s="78"/>
      <c r="AT102" s="15" t="s">
        <v>136</v>
      </c>
      <c r="AU102" s="15" t="s">
        <v>84</v>
      </c>
    </row>
    <row r="103" spans="2:51" s="11" customFormat="1" ht="12">
      <c r="B103" s="221"/>
      <c r="C103" s="222"/>
      <c r="D103" s="217" t="s">
        <v>140</v>
      </c>
      <c r="E103" s="223" t="s">
        <v>21</v>
      </c>
      <c r="F103" s="224" t="s">
        <v>154</v>
      </c>
      <c r="G103" s="222"/>
      <c r="H103" s="225">
        <v>3.1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140</v>
      </c>
      <c r="AU103" s="231" t="s">
        <v>84</v>
      </c>
      <c r="AV103" s="11" t="s">
        <v>84</v>
      </c>
      <c r="AW103" s="11" t="s">
        <v>34</v>
      </c>
      <c r="AX103" s="11" t="s">
        <v>82</v>
      </c>
      <c r="AY103" s="231" t="s">
        <v>128</v>
      </c>
    </row>
    <row r="104" spans="2:65" s="1" customFormat="1" ht="16.5" customHeight="1">
      <c r="B104" s="36"/>
      <c r="C104" s="205" t="s">
        <v>134</v>
      </c>
      <c r="D104" s="205" t="s">
        <v>130</v>
      </c>
      <c r="E104" s="206" t="s">
        <v>155</v>
      </c>
      <c r="F104" s="207" t="s">
        <v>156</v>
      </c>
      <c r="G104" s="208" t="s">
        <v>144</v>
      </c>
      <c r="H104" s="209">
        <v>15.5</v>
      </c>
      <c r="I104" s="210"/>
      <c r="J104" s="211">
        <f>ROUND(I104*H104,2)</f>
        <v>0</v>
      </c>
      <c r="K104" s="207" t="s">
        <v>151</v>
      </c>
      <c r="L104" s="41"/>
      <c r="M104" s="212" t="s">
        <v>21</v>
      </c>
      <c r="N104" s="213" t="s">
        <v>45</v>
      </c>
      <c r="O104" s="77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15" t="s">
        <v>134</v>
      </c>
      <c r="AT104" s="15" t="s">
        <v>130</v>
      </c>
      <c r="AU104" s="15" t="s">
        <v>84</v>
      </c>
      <c r="AY104" s="15" t="s">
        <v>128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5" t="s">
        <v>82</v>
      </c>
      <c r="BK104" s="216">
        <f>ROUND(I104*H104,2)</f>
        <v>0</v>
      </c>
      <c r="BL104" s="15" t="s">
        <v>134</v>
      </c>
      <c r="BM104" s="15" t="s">
        <v>157</v>
      </c>
    </row>
    <row r="105" spans="2:47" s="1" customFormat="1" ht="12">
      <c r="B105" s="36"/>
      <c r="C105" s="37"/>
      <c r="D105" s="217" t="s">
        <v>136</v>
      </c>
      <c r="E105" s="37"/>
      <c r="F105" s="218" t="s">
        <v>158</v>
      </c>
      <c r="G105" s="37"/>
      <c r="H105" s="37"/>
      <c r="I105" s="128"/>
      <c r="J105" s="37"/>
      <c r="K105" s="37"/>
      <c r="L105" s="41"/>
      <c r="M105" s="219"/>
      <c r="N105" s="77"/>
      <c r="O105" s="77"/>
      <c r="P105" s="77"/>
      <c r="Q105" s="77"/>
      <c r="R105" s="77"/>
      <c r="S105" s="77"/>
      <c r="T105" s="78"/>
      <c r="AT105" s="15" t="s">
        <v>136</v>
      </c>
      <c r="AU105" s="15" t="s">
        <v>84</v>
      </c>
    </row>
    <row r="106" spans="2:51" s="11" customFormat="1" ht="12">
      <c r="B106" s="221"/>
      <c r="C106" s="222"/>
      <c r="D106" s="217" t="s">
        <v>140</v>
      </c>
      <c r="E106" s="223" t="s">
        <v>21</v>
      </c>
      <c r="F106" s="224" t="s">
        <v>147</v>
      </c>
      <c r="G106" s="222"/>
      <c r="H106" s="225">
        <v>15.5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140</v>
      </c>
      <c r="AU106" s="231" t="s">
        <v>84</v>
      </c>
      <c r="AV106" s="11" t="s">
        <v>84</v>
      </c>
      <c r="AW106" s="11" t="s">
        <v>34</v>
      </c>
      <c r="AX106" s="11" t="s">
        <v>82</v>
      </c>
      <c r="AY106" s="231" t="s">
        <v>128</v>
      </c>
    </row>
    <row r="107" spans="2:65" s="1" customFormat="1" ht="16.5" customHeight="1">
      <c r="B107" s="36"/>
      <c r="C107" s="232" t="s">
        <v>159</v>
      </c>
      <c r="D107" s="232" t="s">
        <v>160</v>
      </c>
      <c r="E107" s="233" t="s">
        <v>161</v>
      </c>
      <c r="F107" s="234" t="s">
        <v>162</v>
      </c>
      <c r="G107" s="235" t="s">
        <v>133</v>
      </c>
      <c r="H107" s="236">
        <v>1.55</v>
      </c>
      <c r="I107" s="237"/>
      <c r="J107" s="238">
        <f>ROUND(I107*H107,2)</f>
        <v>0</v>
      </c>
      <c r="K107" s="234" t="s">
        <v>21</v>
      </c>
      <c r="L107" s="239"/>
      <c r="M107" s="240" t="s">
        <v>21</v>
      </c>
      <c r="N107" s="241" t="s">
        <v>45</v>
      </c>
      <c r="O107" s="77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AR107" s="15" t="s">
        <v>163</v>
      </c>
      <c r="AT107" s="15" t="s">
        <v>160</v>
      </c>
      <c r="AU107" s="15" t="s">
        <v>84</v>
      </c>
      <c r="AY107" s="15" t="s">
        <v>128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5" t="s">
        <v>82</v>
      </c>
      <c r="BK107" s="216">
        <f>ROUND(I107*H107,2)</f>
        <v>0</v>
      </c>
      <c r="BL107" s="15" t="s">
        <v>134</v>
      </c>
      <c r="BM107" s="15" t="s">
        <v>164</v>
      </c>
    </row>
    <row r="108" spans="2:47" s="1" customFormat="1" ht="12">
      <c r="B108" s="36"/>
      <c r="C108" s="37"/>
      <c r="D108" s="217" t="s">
        <v>136</v>
      </c>
      <c r="E108" s="37"/>
      <c r="F108" s="218" t="s">
        <v>165</v>
      </c>
      <c r="G108" s="37"/>
      <c r="H108" s="37"/>
      <c r="I108" s="128"/>
      <c r="J108" s="37"/>
      <c r="K108" s="37"/>
      <c r="L108" s="41"/>
      <c r="M108" s="219"/>
      <c r="N108" s="77"/>
      <c r="O108" s="77"/>
      <c r="P108" s="77"/>
      <c r="Q108" s="77"/>
      <c r="R108" s="77"/>
      <c r="S108" s="77"/>
      <c r="T108" s="78"/>
      <c r="AT108" s="15" t="s">
        <v>136</v>
      </c>
      <c r="AU108" s="15" t="s">
        <v>84</v>
      </c>
    </row>
    <row r="109" spans="2:47" s="1" customFormat="1" ht="12">
      <c r="B109" s="36"/>
      <c r="C109" s="37"/>
      <c r="D109" s="217" t="s">
        <v>138</v>
      </c>
      <c r="E109" s="37"/>
      <c r="F109" s="220" t="s">
        <v>166</v>
      </c>
      <c r="G109" s="37"/>
      <c r="H109" s="37"/>
      <c r="I109" s="128"/>
      <c r="J109" s="37"/>
      <c r="K109" s="37"/>
      <c r="L109" s="41"/>
      <c r="M109" s="219"/>
      <c r="N109" s="77"/>
      <c r="O109" s="77"/>
      <c r="P109" s="77"/>
      <c r="Q109" s="77"/>
      <c r="R109" s="77"/>
      <c r="S109" s="77"/>
      <c r="T109" s="78"/>
      <c r="AT109" s="15" t="s">
        <v>138</v>
      </c>
      <c r="AU109" s="15" t="s">
        <v>84</v>
      </c>
    </row>
    <row r="110" spans="2:51" s="11" customFormat="1" ht="12">
      <c r="B110" s="221"/>
      <c r="C110" s="222"/>
      <c r="D110" s="217" t="s">
        <v>140</v>
      </c>
      <c r="E110" s="223" t="s">
        <v>21</v>
      </c>
      <c r="F110" s="224" t="s">
        <v>167</v>
      </c>
      <c r="G110" s="222"/>
      <c r="H110" s="225">
        <v>1.55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140</v>
      </c>
      <c r="AU110" s="231" t="s">
        <v>84</v>
      </c>
      <c r="AV110" s="11" t="s">
        <v>84</v>
      </c>
      <c r="AW110" s="11" t="s">
        <v>34</v>
      </c>
      <c r="AX110" s="11" t="s">
        <v>74</v>
      </c>
      <c r="AY110" s="231" t="s">
        <v>128</v>
      </c>
    </row>
    <row r="111" spans="2:65" s="1" customFormat="1" ht="16.5" customHeight="1">
      <c r="B111" s="36"/>
      <c r="C111" s="205" t="s">
        <v>168</v>
      </c>
      <c r="D111" s="205" t="s">
        <v>130</v>
      </c>
      <c r="E111" s="206" t="s">
        <v>169</v>
      </c>
      <c r="F111" s="207" t="s">
        <v>170</v>
      </c>
      <c r="G111" s="208" t="s">
        <v>144</v>
      </c>
      <c r="H111" s="209">
        <v>15.5</v>
      </c>
      <c r="I111" s="210"/>
      <c r="J111" s="211">
        <f>ROUND(I111*H111,2)</f>
        <v>0</v>
      </c>
      <c r="K111" s="207" t="s">
        <v>151</v>
      </c>
      <c r="L111" s="41"/>
      <c r="M111" s="212" t="s">
        <v>21</v>
      </c>
      <c r="N111" s="213" t="s">
        <v>45</v>
      </c>
      <c r="O111" s="77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AR111" s="15" t="s">
        <v>134</v>
      </c>
      <c r="AT111" s="15" t="s">
        <v>130</v>
      </c>
      <c r="AU111" s="15" t="s">
        <v>84</v>
      </c>
      <c r="AY111" s="15" t="s">
        <v>128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5" t="s">
        <v>82</v>
      </c>
      <c r="BK111" s="216">
        <f>ROUND(I111*H111,2)</f>
        <v>0</v>
      </c>
      <c r="BL111" s="15" t="s">
        <v>134</v>
      </c>
      <c r="BM111" s="15" t="s">
        <v>171</v>
      </c>
    </row>
    <row r="112" spans="2:47" s="1" customFormat="1" ht="12">
      <c r="B112" s="36"/>
      <c r="C112" s="37"/>
      <c r="D112" s="217" t="s">
        <v>136</v>
      </c>
      <c r="E112" s="37"/>
      <c r="F112" s="218" t="s">
        <v>172</v>
      </c>
      <c r="G112" s="37"/>
      <c r="H112" s="37"/>
      <c r="I112" s="128"/>
      <c r="J112" s="37"/>
      <c r="K112" s="37"/>
      <c r="L112" s="41"/>
      <c r="M112" s="219"/>
      <c r="N112" s="77"/>
      <c r="O112" s="77"/>
      <c r="P112" s="77"/>
      <c r="Q112" s="77"/>
      <c r="R112" s="77"/>
      <c r="S112" s="77"/>
      <c r="T112" s="78"/>
      <c r="AT112" s="15" t="s">
        <v>136</v>
      </c>
      <c r="AU112" s="15" t="s">
        <v>84</v>
      </c>
    </row>
    <row r="113" spans="2:51" s="11" customFormat="1" ht="12">
      <c r="B113" s="221"/>
      <c r="C113" s="222"/>
      <c r="D113" s="217" t="s">
        <v>140</v>
      </c>
      <c r="E113" s="223" t="s">
        <v>21</v>
      </c>
      <c r="F113" s="224" t="s">
        <v>147</v>
      </c>
      <c r="G113" s="222"/>
      <c r="H113" s="225">
        <v>15.5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140</v>
      </c>
      <c r="AU113" s="231" t="s">
        <v>84</v>
      </c>
      <c r="AV113" s="11" t="s">
        <v>84</v>
      </c>
      <c r="AW113" s="11" t="s">
        <v>34</v>
      </c>
      <c r="AX113" s="11" t="s">
        <v>82</v>
      </c>
      <c r="AY113" s="231" t="s">
        <v>128</v>
      </c>
    </row>
    <row r="114" spans="2:65" s="1" customFormat="1" ht="16.5" customHeight="1">
      <c r="B114" s="36"/>
      <c r="C114" s="232" t="s">
        <v>173</v>
      </c>
      <c r="D114" s="232" t="s">
        <v>160</v>
      </c>
      <c r="E114" s="233" t="s">
        <v>174</v>
      </c>
      <c r="F114" s="234" t="s">
        <v>175</v>
      </c>
      <c r="G114" s="235" t="s">
        <v>176</v>
      </c>
      <c r="H114" s="236">
        <v>0.775</v>
      </c>
      <c r="I114" s="237"/>
      <c r="J114" s="238">
        <f>ROUND(I114*H114,2)</f>
        <v>0</v>
      </c>
      <c r="K114" s="234" t="s">
        <v>151</v>
      </c>
      <c r="L114" s="239"/>
      <c r="M114" s="240" t="s">
        <v>21</v>
      </c>
      <c r="N114" s="241" t="s">
        <v>45</v>
      </c>
      <c r="O114" s="77"/>
      <c r="P114" s="214">
        <f>O114*H114</f>
        <v>0</v>
      </c>
      <c r="Q114" s="214">
        <v>0.001</v>
      </c>
      <c r="R114" s="214">
        <f>Q114*H114</f>
        <v>0.0007750000000000001</v>
      </c>
      <c r="S114" s="214">
        <v>0</v>
      </c>
      <c r="T114" s="215">
        <f>S114*H114</f>
        <v>0</v>
      </c>
      <c r="AR114" s="15" t="s">
        <v>163</v>
      </c>
      <c r="AT114" s="15" t="s">
        <v>160</v>
      </c>
      <c r="AU114" s="15" t="s">
        <v>84</v>
      </c>
      <c r="AY114" s="15" t="s">
        <v>128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5" t="s">
        <v>82</v>
      </c>
      <c r="BK114" s="216">
        <f>ROUND(I114*H114,2)</f>
        <v>0</v>
      </c>
      <c r="BL114" s="15" t="s">
        <v>134</v>
      </c>
      <c r="BM114" s="15" t="s">
        <v>177</v>
      </c>
    </row>
    <row r="115" spans="2:47" s="1" customFormat="1" ht="12">
      <c r="B115" s="36"/>
      <c r="C115" s="37"/>
      <c r="D115" s="217" t="s">
        <v>136</v>
      </c>
      <c r="E115" s="37"/>
      <c r="F115" s="218" t="s">
        <v>175</v>
      </c>
      <c r="G115" s="37"/>
      <c r="H115" s="37"/>
      <c r="I115" s="128"/>
      <c r="J115" s="37"/>
      <c r="K115" s="37"/>
      <c r="L115" s="41"/>
      <c r="M115" s="219"/>
      <c r="N115" s="77"/>
      <c r="O115" s="77"/>
      <c r="P115" s="77"/>
      <c r="Q115" s="77"/>
      <c r="R115" s="77"/>
      <c r="S115" s="77"/>
      <c r="T115" s="78"/>
      <c r="AT115" s="15" t="s">
        <v>136</v>
      </c>
      <c r="AU115" s="15" t="s">
        <v>84</v>
      </c>
    </row>
    <row r="116" spans="2:51" s="11" customFormat="1" ht="12">
      <c r="B116" s="221"/>
      <c r="C116" s="222"/>
      <c r="D116" s="217" t="s">
        <v>140</v>
      </c>
      <c r="E116" s="223" t="s">
        <v>21</v>
      </c>
      <c r="F116" s="224" t="s">
        <v>178</v>
      </c>
      <c r="G116" s="222"/>
      <c r="H116" s="225">
        <v>0.775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140</v>
      </c>
      <c r="AU116" s="231" t="s">
        <v>84</v>
      </c>
      <c r="AV116" s="11" t="s">
        <v>84</v>
      </c>
      <c r="AW116" s="11" t="s">
        <v>34</v>
      </c>
      <c r="AX116" s="11" t="s">
        <v>74</v>
      </c>
      <c r="AY116" s="231" t="s">
        <v>128</v>
      </c>
    </row>
    <row r="117" spans="2:65" s="1" customFormat="1" ht="16.5" customHeight="1">
      <c r="B117" s="36"/>
      <c r="C117" s="205" t="s">
        <v>163</v>
      </c>
      <c r="D117" s="205" t="s">
        <v>130</v>
      </c>
      <c r="E117" s="206" t="s">
        <v>179</v>
      </c>
      <c r="F117" s="207" t="s">
        <v>180</v>
      </c>
      <c r="G117" s="208" t="s">
        <v>133</v>
      </c>
      <c r="H117" s="209">
        <v>7.165</v>
      </c>
      <c r="I117" s="210"/>
      <c r="J117" s="211">
        <f>ROUND(I117*H117,2)</f>
        <v>0</v>
      </c>
      <c r="K117" s="207" t="s">
        <v>151</v>
      </c>
      <c r="L117" s="41"/>
      <c r="M117" s="212" t="s">
        <v>21</v>
      </c>
      <c r="N117" s="213" t="s">
        <v>45</v>
      </c>
      <c r="O117" s="77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AR117" s="15" t="s">
        <v>181</v>
      </c>
      <c r="AT117" s="15" t="s">
        <v>130</v>
      </c>
      <c r="AU117" s="15" t="s">
        <v>84</v>
      </c>
      <c r="AY117" s="15" t="s">
        <v>128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5" t="s">
        <v>82</v>
      </c>
      <c r="BK117" s="216">
        <f>ROUND(I117*H117,2)</f>
        <v>0</v>
      </c>
      <c r="BL117" s="15" t="s">
        <v>181</v>
      </c>
      <c r="BM117" s="15" t="s">
        <v>182</v>
      </c>
    </row>
    <row r="118" spans="2:47" s="1" customFormat="1" ht="12">
      <c r="B118" s="36"/>
      <c r="C118" s="37"/>
      <c r="D118" s="217" t="s">
        <v>136</v>
      </c>
      <c r="E118" s="37"/>
      <c r="F118" s="218" t="s">
        <v>183</v>
      </c>
      <c r="G118" s="37"/>
      <c r="H118" s="37"/>
      <c r="I118" s="128"/>
      <c r="J118" s="37"/>
      <c r="K118" s="37"/>
      <c r="L118" s="41"/>
      <c r="M118" s="219"/>
      <c r="N118" s="77"/>
      <c r="O118" s="77"/>
      <c r="P118" s="77"/>
      <c r="Q118" s="77"/>
      <c r="R118" s="77"/>
      <c r="S118" s="77"/>
      <c r="T118" s="78"/>
      <c r="AT118" s="15" t="s">
        <v>136</v>
      </c>
      <c r="AU118" s="15" t="s">
        <v>84</v>
      </c>
    </row>
    <row r="119" spans="2:51" s="11" customFormat="1" ht="12">
      <c r="B119" s="221"/>
      <c r="C119" s="222"/>
      <c r="D119" s="217" t="s">
        <v>140</v>
      </c>
      <c r="E119" s="223" t="s">
        <v>21</v>
      </c>
      <c r="F119" s="224" t="s">
        <v>184</v>
      </c>
      <c r="G119" s="222"/>
      <c r="H119" s="225">
        <v>3.565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140</v>
      </c>
      <c r="AU119" s="231" t="s">
        <v>84</v>
      </c>
      <c r="AV119" s="11" t="s">
        <v>84</v>
      </c>
      <c r="AW119" s="11" t="s">
        <v>34</v>
      </c>
      <c r="AX119" s="11" t="s">
        <v>74</v>
      </c>
      <c r="AY119" s="231" t="s">
        <v>128</v>
      </c>
    </row>
    <row r="120" spans="2:51" s="11" customFormat="1" ht="12">
      <c r="B120" s="221"/>
      <c r="C120" s="222"/>
      <c r="D120" s="217" t="s">
        <v>140</v>
      </c>
      <c r="E120" s="223" t="s">
        <v>21</v>
      </c>
      <c r="F120" s="224" t="s">
        <v>185</v>
      </c>
      <c r="G120" s="222"/>
      <c r="H120" s="225">
        <v>0.5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140</v>
      </c>
      <c r="AU120" s="231" t="s">
        <v>84</v>
      </c>
      <c r="AV120" s="11" t="s">
        <v>84</v>
      </c>
      <c r="AW120" s="11" t="s">
        <v>34</v>
      </c>
      <c r="AX120" s="11" t="s">
        <v>74</v>
      </c>
      <c r="AY120" s="231" t="s">
        <v>128</v>
      </c>
    </row>
    <row r="121" spans="2:51" s="11" customFormat="1" ht="12">
      <c r="B121" s="221"/>
      <c r="C121" s="222"/>
      <c r="D121" s="217" t="s">
        <v>140</v>
      </c>
      <c r="E121" s="223" t="s">
        <v>21</v>
      </c>
      <c r="F121" s="224" t="s">
        <v>186</v>
      </c>
      <c r="G121" s="222"/>
      <c r="H121" s="225">
        <v>3.1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140</v>
      </c>
      <c r="AU121" s="231" t="s">
        <v>84</v>
      </c>
      <c r="AV121" s="11" t="s">
        <v>84</v>
      </c>
      <c r="AW121" s="11" t="s">
        <v>34</v>
      </c>
      <c r="AX121" s="11" t="s">
        <v>74</v>
      </c>
      <c r="AY121" s="231" t="s">
        <v>128</v>
      </c>
    </row>
    <row r="122" spans="2:65" s="1" customFormat="1" ht="16.5" customHeight="1">
      <c r="B122" s="36"/>
      <c r="C122" s="205" t="s">
        <v>187</v>
      </c>
      <c r="D122" s="205" t="s">
        <v>130</v>
      </c>
      <c r="E122" s="206" t="s">
        <v>188</v>
      </c>
      <c r="F122" s="207" t="s">
        <v>189</v>
      </c>
      <c r="G122" s="208" t="s">
        <v>133</v>
      </c>
      <c r="H122" s="209">
        <v>71.65</v>
      </c>
      <c r="I122" s="210"/>
      <c r="J122" s="211">
        <f>ROUND(I122*H122,2)</f>
        <v>0</v>
      </c>
      <c r="K122" s="207" t="s">
        <v>151</v>
      </c>
      <c r="L122" s="41"/>
      <c r="M122" s="212" t="s">
        <v>21</v>
      </c>
      <c r="N122" s="213" t="s">
        <v>45</v>
      </c>
      <c r="O122" s="77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AR122" s="15" t="s">
        <v>181</v>
      </c>
      <c r="AT122" s="15" t="s">
        <v>130</v>
      </c>
      <c r="AU122" s="15" t="s">
        <v>84</v>
      </c>
      <c r="AY122" s="15" t="s">
        <v>128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5" t="s">
        <v>82</v>
      </c>
      <c r="BK122" s="216">
        <f>ROUND(I122*H122,2)</f>
        <v>0</v>
      </c>
      <c r="BL122" s="15" t="s">
        <v>181</v>
      </c>
      <c r="BM122" s="15" t="s">
        <v>190</v>
      </c>
    </row>
    <row r="123" spans="2:47" s="1" customFormat="1" ht="12">
      <c r="B123" s="36"/>
      <c r="C123" s="37"/>
      <c r="D123" s="217" t="s">
        <v>136</v>
      </c>
      <c r="E123" s="37"/>
      <c r="F123" s="218" t="s">
        <v>191</v>
      </c>
      <c r="G123" s="37"/>
      <c r="H123" s="37"/>
      <c r="I123" s="128"/>
      <c r="J123" s="37"/>
      <c r="K123" s="37"/>
      <c r="L123" s="41"/>
      <c r="M123" s="219"/>
      <c r="N123" s="77"/>
      <c r="O123" s="77"/>
      <c r="P123" s="77"/>
      <c r="Q123" s="77"/>
      <c r="R123" s="77"/>
      <c r="S123" s="77"/>
      <c r="T123" s="78"/>
      <c r="AT123" s="15" t="s">
        <v>136</v>
      </c>
      <c r="AU123" s="15" t="s">
        <v>84</v>
      </c>
    </row>
    <row r="124" spans="2:51" s="11" customFormat="1" ht="12">
      <c r="B124" s="221"/>
      <c r="C124" s="222"/>
      <c r="D124" s="217" t="s">
        <v>140</v>
      </c>
      <c r="E124" s="223" t="s">
        <v>21</v>
      </c>
      <c r="F124" s="224" t="s">
        <v>192</v>
      </c>
      <c r="G124" s="222"/>
      <c r="H124" s="225">
        <v>71.65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140</v>
      </c>
      <c r="AU124" s="231" t="s">
        <v>84</v>
      </c>
      <c r="AV124" s="11" t="s">
        <v>84</v>
      </c>
      <c r="AW124" s="11" t="s">
        <v>34</v>
      </c>
      <c r="AX124" s="11" t="s">
        <v>82</v>
      </c>
      <c r="AY124" s="231" t="s">
        <v>128</v>
      </c>
    </row>
    <row r="125" spans="2:65" s="1" customFormat="1" ht="16.5" customHeight="1">
      <c r="B125" s="36"/>
      <c r="C125" s="205" t="s">
        <v>193</v>
      </c>
      <c r="D125" s="205" t="s">
        <v>130</v>
      </c>
      <c r="E125" s="206" t="s">
        <v>194</v>
      </c>
      <c r="F125" s="207" t="s">
        <v>195</v>
      </c>
      <c r="G125" s="208" t="s">
        <v>196</v>
      </c>
      <c r="H125" s="209">
        <v>12.897</v>
      </c>
      <c r="I125" s="210"/>
      <c r="J125" s="211">
        <f>ROUND(I125*H125,2)</f>
        <v>0</v>
      </c>
      <c r="K125" s="207" t="s">
        <v>151</v>
      </c>
      <c r="L125" s="41"/>
      <c r="M125" s="212" t="s">
        <v>21</v>
      </c>
      <c r="N125" s="213" t="s">
        <v>45</v>
      </c>
      <c r="O125" s="77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AR125" s="15" t="s">
        <v>134</v>
      </c>
      <c r="AT125" s="15" t="s">
        <v>130</v>
      </c>
      <c r="AU125" s="15" t="s">
        <v>84</v>
      </c>
      <c r="AY125" s="15" t="s">
        <v>128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5" t="s">
        <v>82</v>
      </c>
      <c r="BK125" s="216">
        <f>ROUND(I125*H125,2)</f>
        <v>0</v>
      </c>
      <c r="BL125" s="15" t="s">
        <v>134</v>
      </c>
      <c r="BM125" s="15" t="s">
        <v>197</v>
      </c>
    </row>
    <row r="126" spans="2:47" s="1" customFormat="1" ht="12">
      <c r="B126" s="36"/>
      <c r="C126" s="37"/>
      <c r="D126" s="217" t="s">
        <v>136</v>
      </c>
      <c r="E126" s="37"/>
      <c r="F126" s="218" t="s">
        <v>198</v>
      </c>
      <c r="G126" s="37"/>
      <c r="H126" s="37"/>
      <c r="I126" s="128"/>
      <c r="J126" s="37"/>
      <c r="K126" s="37"/>
      <c r="L126" s="41"/>
      <c r="M126" s="219"/>
      <c r="N126" s="77"/>
      <c r="O126" s="77"/>
      <c r="P126" s="77"/>
      <c r="Q126" s="77"/>
      <c r="R126" s="77"/>
      <c r="S126" s="77"/>
      <c r="T126" s="78"/>
      <c r="AT126" s="15" t="s">
        <v>136</v>
      </c>
      <c r="AU126" s="15" t="s">
        <v>84</v>
      </c>
    </row>
    <row r="127" spans="2:51" s="11" customFormat="1" ht="12">
      <c r="B127" s="221"/>
      <c r="C127" s="222"/>
      <c r="D127" s="217" t="s">
        <v>140</v>
      </c>
      <c r="E127" s="223" t="s">
        <v>21</v>
      </c>
      <c r="F127" s="224" t="s">
        <v>199</v>
      </c>
      <c r="G127" s="222"/>
      <c r="H127" s="225">
        <v>12.897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140</v>
      </c>
      <c r="AU127" s="231" t="s">
        <v>84</v>
      </c>
      <c r="AV127" s="11" t="s">
        <v>84</v>
      </c>
      <c r="AW127" s="11" t="s">
        <v>34</v>
      </c>
      <c r="AX127" s="11" t="s">
        <v>82</v>
      </c>
      <c r="AY127" s="231" t="s">
        <v>128</v>
      </c>
    </row>
    <row r="128" spans="2:63" s="10" customFormat="1" ht="22.8" customHeight="1">
      <c r="B128" s="189"/>
      <c r="C128" s="190"/>
      <c r="D128" s="191" t="s">
        <v>73</v>
      </c>
      <c r="E128" s="203" t="s">
        <v>187</v>
      </c>
      <c r="F128" s="203" t="s">
        <v>200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P129</f>
        <v>0</v>
      </c>
      <c r="Q128" s="197"/>
      <c r="R128" s="198">
        <f>R129</f>
        <v>0</v>
      </c>
      <c r="S128" s="197"/>
      <c r="T128" s="199">
        <f>T129</f>
        <v>0</v>
      </c>
      <c r="AR128" s="200" t="s">
        <v>82</v>
      </c>
      <c r="AT128" s="201" t="s">
        <v>73</v>
      </c>
      <c r="AU128" s="201" t="s">
        <v>82</v>
      </c>
      <c r="AY128" s="200" t="s">
        <v>128</v>
      </c>
      <c r="BK128" s="202">
        <f>BK129</f>
        <v>0</v>
      </c>
    </row>
    <row r="129" spans="2:63" s="10" customFormat="1" ht="20.85" customHeight="1">
      <c r="B129" s="189"/>
      <c r="C129" s="190"/>
      <c r="D129" s="191" t="s">
        <v>73</v>
      </c>
      <c r="E129" s="203" t="s">
        <v>201</v>
      </c>
      <c r="F129" s="203" t="s">
        <v>202</v>
      </c>
      <c r="G129" s="190"/>
      <c r="H129" s="190"/>
      <c r="I129" s="193"/>
      <c r="J129" s="204">
        <f>BK129</f>
        <v>0</v>
      </c>
      <c r="K129" s="190"/>
      <c r="L129" s="195"/>
      <c r="M129" s="196"/>
      <c r="N129" s="197"/>
      <c r="O129" s="197"/>
      <c r="P129" s="198">
        <f>SUM(P130:P140)</f>
        <v>0</v>
      </c>
      <c r="Q129" s="197"/>
      <c r="R129" s="198">
        <f>SUM(R130:R140)</f>
        <v>0</v>
      </c>
      <c r="S129" s="197"/>
      <c r="T129" s="199">
        <f>SUM(T130:T140)</f>
        <v>0</v>
      </c>
      <c r="AR129" s="200" t="s">
        <v>82</v>
      </c>
      <c r="AT129" s="201" t="s">
        <v>73</v>
      </c>
      <c r="AU129" s="201" t="s">
        <v>84</v>
      </c>
      <c r="AY129" s="200" t="s">
        <v>128</v>
      </c>
      <c r="BK129" s="202">
        <f>SUM(BK130:BK140)</f>
        <v>0</v>
      </c>
    </row>
    <row r="130" spans="2:65" s="1" customFormat="1" ht="16.5" customHeight="1">
      <c r="B130" s="36"/>
      <c r="C130" s="205" t="s">
        <v>203</v>
      </c>
      <c r="D130" s="205" t="s">
        <v>130</v>
      </c>
      <c r="E130" s="206" t="s">
        <v>204</v>
      </c>
      <c r="F130" s="207" t="s">
        <v>205</v>
      </c>
      <c r="G130" s="208" t="s">
        <v>206</v>
      </c>
      <c r="H130" s="209">
        <v>60</v>
      </c>
      <c r="I130" s="210"/>
      <c r="J130" s="211">
        <f>ROUND(I130*H130,2)</f>
        <v>0</v>
      </c>
      <c r="K130" s="207" t="s">
        <v>21</v>
      </c>
      <c r="L130" s="41"/>
      <c r="M130" s="212" t="s">
        <v>21</v>
      </c>
      <c r="N130" s="213" t="s">
        <v>45</v>
      </c>
      <c r="O130" s="77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AR130" s="15" t="s">
        <v>134</v>
      </c>
      <c r="AT130" s="15" t="s">
        <v>130</v>
      </c>
      <c r="AU130" s="15" t="s">
        <v>148</v>
      </c>
      <c r="AY130" s="15" t="s">
        <v>128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5" t="s">
        <v>82</v>
      </c>
      <c r="BK130" s="216">
        <f>ROUND(I130*H130,2)</f>
        <v>0</v>
      </c>
      <c r="BL130" s="15" t="s">
        <v>134</v>
      </c>
      <c r="BM130" s="15" t="s">
        <v>207</v>
      </c>
    </row>
    <row r="131" spans="2:47" s="1" customFormat="1" ht="12">
      <c r="B131" s="36"/>
      <c r="C131" s="37"/>
      <c r="D131" s="217" t="s">
        <v>136</v>
      </c>
      <c r="E131" s="37"/>
      <c r="F131" s="218" t="s">
        <v>208</v>
      </c>
      <c r="G131" s="37"/>
      <c r="H131" s="37"/>
      <c r="I131" s="128"/>
      <c r="J131" s="37"/>
      <c r="K131" s="37"/>
      <c r="L131" s="41"/>
      <c r="M131" s="219"/>
      <c r="N131" s="77"/>
      <c r="O131" s="77"/>
      <c r="P131" s="77"/>
      <c r="Q131" s="77"/>
      <c r="R131" s="77"/>
      <c r="S131" s="77"/>
      <c r="T131" s="78"/>
      <c r="AT131" s="15" t="s">
        <v>136</v>
      </c>
      <c r="AU131" s="15" t="s">
        <v>148</v>
      </c>
    </row>
    <row r="132" spans="2:47" s="1" customFormat="1" ht="12">
      <c r="B132" s="36"/>
      <c r="C132" s="37"/>
      <c r="D132" s="217" t="s">
        <v>138</v>
      </c>
      <c r="E132" s="37"/>
      <c r="F132" s="220" t="s">
        <v>209</v>
      </c>
      <c r="G132" s="37"/>
      <c r="H132" s="37"/>
      <c r="I132" s="128"/>
      <c r="J132" s="37"/>
      <c r="K132" s="37"/>
      <c r="L132" s="41"/>
      <c r="M132" s="219"/>
      <c r="N132" s="77"/>
      <c r="O132" s="77"/>
      <c r="P132" s="77"/>
      <c r="Q132" s="77"/>
      <c r="R132" s="77"/>
      <c r="S132" s="77"/>
      <c r="T132" s="78"/>
      <c r="AT132" s="15" t="s">
        <v>138</v>
      </c>
      <c r="AU132" s="15" t="s">
        <v>148</v>
      </c>
    </row>
    <row r="133" spans="2:51" s="11" customFormat="1" ht="12">
      <c r="B133" s="221"/>
      <c r="C133" s="222"/>
      <c r="D133" s="217" t="s">
        <v>140</v>
      </c>
      <c r="E133" s="223" t="s">
        <v>21</v>
      </c>
      <c r="F133" s="224" t="s">
        <v>210</v>
      </c>
      <c r="G133" s="222"/>
      <c r="H133" s="225">
        <v>60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140</v>
      </c>
      <c r="AU133" s="231" t="s">
        <v>148</v>
      </c>
      <c r="AV133" s="11" t="s">
        <v>84</v>
      </c>
      <c r="AW133" s="11" t="s">
        <v>34</v>
      </c>
      <c r="AX133" s="11" t="s">
        <v>82</v>
      </c>
      <c r="AY133" s="231" t="s">
        <v>128</v>
      </c>
    </row>
    <row r="134" spans="2:65" s="1" customFormat="1" ht="16.5" customHeight="1">
      <c r="B134" s="36"/>
      <c r="C134" s="205" t="s">
        <v>211</v>
      </c>
      <c r="D134" s="205" t="s">
        <v>130</v>
      </c>
      <c r="E134" s="206" t="s">
        <v>212</v>
      </c>
      <c r="F134" s="207" t="s">
        <v>213</v>
      </c>
      <c r="G134" s="208" t="s">
        <v>206</v>
      </c>
      <c r="H134" s="209">
        <v>60</v>
      </c>
      <c r="I134" s="210"/>
      <c r="J134" s="211">
        <f>ROUND(I134*H134,2)</f>
        <v>0</v>
      </c>
      <c r="K134" s="207" t="s">
        <v>21</v>
      </c>
      <c r="L134" s="41"/>
      <c r="M134" s="212" t="s">
        <v>21</v>
      </c>
      <c r="N134" s="213" t="s">
        <v>45</v>
      </c>
      <c r="O134" s="77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AR134" s="15" t="s">
        <v>134</v>
      </c>
      <c r="AT134" s="15" t="s">
        <v>130</v>
      </c>
      <c r="AU134" s="15" t="s">
        <v>148</v>
      </c>
      <c r="AY134" s="15" t="s">
        <v>128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5" t="s">
        <v>82</v>
      </c>
      <c r="BK134" s="216">
        <f>ROUND(I134*H134,2)</f>
        <v>0</v>
      </c>
      <c r="BL134" s="15" t="s">
        <v>134</v>
      </c>
      <c r="BM134" s="15" t="s">
        <v>214</v>
      </c>
    </row>
    <row r="135" spans="2:47" s="1" customFormat="1" ht="12">
      <c r="B135" s="36"/>
      <c r="C135" s="37"/>
      <c r="D135" s="217" t="s">
        <v>136</v>
      </c>
      <c r="E135" s="37"/>
      <c r="F135" s="218" t="s">
        <v>215</v>
      </c>
      <c r="G135" s="37"/>
      <c r="H135" s="37"/>
      <c r="I135" s="128"/>
      <c r="J135" s="37"/>
      <c r="K135" s="37"/>
      <c r="L135" s="41"/>
      <c r="M135" s="219"/>
      <c r="N135" s="77"/>
      <c r="O135" s="77"/>
      <c r="P135" s="77"/>
      <c r="Q135" s="77"/>
      <c r="R135" s="77"/>
      <c r="S135" s="77"/>
      <c r="T135" s="78"/>
      <c r="AT135" s="15" t="s">
        <v>136</v>
      </c>
      <c r="AU135" s="15" t="s">
        <v>148</v>
      </c>
    </row>
    <row r="136" spans="2:47" s="1" customFormat="1" ht="12">
      <c r="B136" s="36"/>
      <c r="C136" s="37"/>
      <c r="D136" s="217" t="s">
        <v>138</v>
      </c>
      <c r="E136" s="37"/>
      <c r="F136" s="220" t="s">
        <v>209</v>
      </c>
      <c r="G136" s="37"/>
      <c r="H136" s="37"/>
      <c r="I136" s="128"/>
      <c r="J136" s="37"/>
      <c r="K136" s="37"/>
      <c r="L136" s="41"/>
      <c r="M136" s="219"/>
      <c r="N136" s="77"/>
      <c r="O136" s="77"/>
      <c r="P136" s="77"/>
      <c r="Q136" s="77"/>
      <c r="R136" s="77"/>
      <c r="S136" s="77"/>
      <c r="T136" s="78"/>
      <c r="AT136" s="15" t="s">
        <v>138</v>
      </c>
      <c r="AU136" s="15" t="s">
        <v>148</v>
      </c>
    </row>
    <row r="137" spans="2:65" s="1" customFormat="1" ht="16.5" customHeight="1">
      <c r="B137" s="36"/>
      <c r="C137" s="205" t="s">
        <v>216</v>
      </c>
      <c r="D137" s="205" t="s">
        <v>130</v>
      </c>
      <c r="E137" s="206" t="s">
        <v>217</v>
      </c>
      <c r="F137" s="207" t="s">
        <v>218</v>
      </c>
      <c r="G137" s="208" t="s">
        <v>196</v>
      </c>
      <c r="H137" s="209">
        <v>8</v>
      </c>
      <c r="I137" s="210"/>
      <c r="J137" s="211">
        <f>ROUND(I137*H137,2)</f>
        <v>0</v>
      </c>
      <c r="K137" s="207" t="s">
        <v>21</v>
      </c>
      <c r="L137" s="41"/>
      <c r="M137" s="212" t="s">
        <v>21</v>
      </c>
      <c r="N137" s="213" t="s">
        <v>45</v>
      </c>
      <c r="O137" s="77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AR137" s="15" t="s">
        <v>134</v>
      </c>
      <c r="AT137" s="15" t="s">
        <v>130</v>
      </c>
      <c r="AU137" s="15" t="s">
        <v>148</v>
      </c>
      <c r="AY137" s="15" t="s">
        <v>128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5" t="s">
        <v>82</v>
      </c>
      <c r="BK137" s="216">
        <f>ROUND(I137*H137,2)</f>
        <v>0</v>
      </c>
      <c r="BL137" s="15" t="s">
        <v>134</v>
      </c>
      <c r="BM137" s="15" t="s">
        <v>219</v>
      </c>
    </row>
    <row r="138" spans="2:47" s="1" customFormat="1" ht="12">
      <c r="B138" s="36"/>
      <c r="C138" s="37"/>
      <c r="D138" s="217" t="s">
        <v>136</v>
      </c>
      <c r="E138" s="37"/>
      <c r="F138" s="218" t="s">
        <v>218</v>
      </c>
      <c r="G138" s="37"/>
      <c r="H138" s="37"/>
      <c r="I138" s="128"/>
      <c r="J138" s="37"/>
      <c r="K138" s="37"/>
      <c r="L138" s="41"/>
      <c r="M138" s="219"/>
      <c r="N138" s="77"/>
      <c r="O138" s="77"/>
      <c r="P138" s="77"/>
      <c r="Q138" s="77"/>
      <c r="R138" s="77"/>
      <c r="S138" s="77"/>
      <c r="T138" s="78"/>
      <c r="AT138" s="15" t="s">
        <v>136</v>
      </c>
      <c r="AU138" s="15" t="s">
        <v>148</v>
      </c>
    </row>
    <row r="139" spans="2:47" s="1" customFormat="1" ht="12">
      <c r="B139" s="36"/>
      <c r="C139" s="37"/>
      <c r="D139" s="217" t="s">
        <v>138</v>
      </c>
      <c r="E139" s="37"/>
      <c r="F139" s="220" t="s">
        <v>209</v>
      </c>
      <c r="G139" s="37"/>
      <c r="H139" s="37"/>
      <c r="I139" s="128"/>
      <c r="J139" s="37"/>
      <c r="K139" s="37"/>
      <c r="L139" s="41"/>
      <c r="M139" s="219"/>
      <c r="N139" s="77"/>
      <c r="O139" s="77"/>
      <c r="P139" s="77"/>
      <c r="Q139" s="77"/>
      <c r="R139" s="77"/>
      <c r="S139" s="77"/>
      <c r="T139" s="78"/>
      <c r="AT139" s="15" t="s">
        <v>138</v>
      </c>
      <c r="AU139" s="15" t="s">
        <v>148</v>
      </c>
    </row>
    <row r="140" spans="2:51" s="11" customFormat="1" ht="12">
      <c r="B140" s="221"/>
      <c r="C140" s="222"/>
      <c r="D140" s="217" t="s">
        <v>140</v>
      </c>
      <c r="E140" s="223" t="s">
        <v>21</v>
      </c>
      <c r="F140" s="224" t="s">
        <v>163</v>
      </c>
      <c r="G140" s="222"/>
      <c r="H140" s="225">
        <v>8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140</v>
      </c>
      <c r="AU140" s="231" t="s">
        <v>148</v>
      </c>
      <c r="AV140" s="11" t="s">
        <v>84</v>
      </c>
      <c r="AW140" s="11" t="s">
        <v>34</v>
      </c>
      <c r="AX140" s="11" t="s">
        <v>82</v>
      </c>
      <c r="AY140" s="231" t="s">
        <v>128</v>
      </c>
    </row>
    <row r="141" spans="2:63" s="10" customFormat="1" ht="25.9" customHeight="1">
      <c r="B141" s="189"/>
      <c r="C141" s="190"/>
      <c r="D141" s="191" t="s">
        <v>73</v>
      </c>
      <c r="E141" s="192" t="s">
        <v>220</v>
      </c>
      <c r="F141" s="192" t="s">
        <v>221</v>
      </c>
      <c r="G141" s="190"/>
      <c r="H141" s="190"/>
      <c r="I141" s="193"/>
      <c r="J141" s="194">
        <f>BK141</f>
        <v>0</v>
      </c>
      <c r="K141" s="190"/>
      <c r="L141" s="195"/>
      <c r="M141" s="196"/>
      <c r="N141" s="197"/>
      <c r="O141" s="197"/>
      <c r="P141" s="198">
        <f>P142+P146+P151+P155</f>
        <v>0</v>
      </c>
      <c r="Q141" s="197"/>
      <c r="R141" s="198">
        <f>R142+R146+R151+R155</f>
        <v>0.068</v>
      </c>
      <c r="S141" s="197"/>
      <c r="T141" s="199">
        <f>T142+T146+T151+T155</f>
        <v>0</v>
      </c>
      <c r="AR141" s="200" t="s">
        <v>84</v>
      </c>
      <c r="AT141" s="201" t="s">
        <v>73</v>
      </c>
      <c r="AU141" s="201" t="s">
        <v>74</v>
      </c>
      <c r="AY141" s="200" t="s">
        <v>128</v>
      </c>
      <c r="BK141" s="202">
        <f>BK142+BK146+BK151+BK155</f>
        <v>0</v>
      </c>
    </row>
    <row r="142" spans="2:63" s="10" customFormat="1" ht="22.8" customHeight="1">
      <c r="B142" s="189"/>
      <c r="C142" s="190"/>
      <c r="D142" s="191" t="s">
        <v>73</v>
      </c>
      <c r="E142" s="203" t="s">
        <v>222</v>
      </c>
      <c r="F142" s="203" t="s">
        <v>223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SUM(P143:P145)</f>
        <v>0</v>
      </c>
      <c r="Q142" s="197"/>
      <c r="R142" s="198">
        <f>SUM(R143:R145)</f>
        <v>0</v>
      </c>
      <c r="S142" s="197"/>
      <c r="T142" s="199">
        <f>SUM(T143:T145)</f>
        <v>0</v>
      </c>
      <c r="AR142" s="200" t="s">
        <v>84</v>
      </c>
      <c r="AT142" s="201" t="s">
        <v>73</v>
      </c>
      <c r="AU142" s="201" t="s">
        <v>82</v>
      </c>
      <c r="AY142" s="200" t="s">
        <v>128</v>
      </c>
      <c r="BK142" s="202">
        <f>SUM(BK143:BK145)</f>
        <v>0</v>
      </c>
    </row>
    <row r="143" spans="2:65" s="1" customFormat="1" ht="16.5" customHeight="1">
      <c r="B143" s="36"/>
      <c r="C143" s="205" t="s">
        <v>224</v>
      </c>
      <c r="D143" s="205" t="s">
        <v>130</v>
      </c>
      <c r="E143" s="206" t="s">
        <v>225</v>
      </c>
      <c r="F143" s="207" t="s">
        <v>226</v>
      </c>
      <c r="G143" s="208" t="s">
        <v>227</v>
      </c>
      <c r="H143" s="209">
        <v>1</v>
      </c>
      <c r="I143" s="210"/>
      <c r="J143" s="211">
        <f>ROUND(I143*H143,2)</f>
        <v>0</v>
      </c>
      <c r="K143" s="207" t="s">
        <v>151</v>
      </c>
      <c r="L143" s="41"/>
      <c r="M143" s="212" t="s">
        <v>21</v>
      </c>
      <c r="N143" s="213" t="s">
        <v>45</v>
      </c>
      <c r="O143" s="77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AR143" s="15" t="s">
        <v>228</v>
      </c>
      <c r="AT143" s="15" t="s">
        <v>130</v>
      </c>
      <c r="AU143" s="15" t="s">
        <v>84</v>
      </c>
      <c r="AY143" s="15" t="s">
        <v>128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5" t="s">
        <v>82</v>
      </c>
      <c r="BK143" s="216">
        <f>ROUND(I143*H143,2)</f>
        <v>0</v>
      </c>
      <c r="BL143" s="15" t="s">
        <v>228</v>
      </c>
      <c r="BM143" s="15" t="s">
        <v>229</v>
      </c>
    </row>
    <row r="144" spans="2:47" s="1" customFormat="1" ht="12">
      <c r="B144" s="36"/>
      <c r="C144" s="37"/>
      <c r="D144" s="217" t="s">
        <v>136</v>
      </c>
      <c r="E144" s="37"/>
      <c r="F144" s="218" t="s">
        <v>230</v>
      </c>
      <c r="G144" s="37"/>
      <c r="H144" s="37"/>
      <c r="I144" s="128"/>
      <c r="J144" s="37"/>
      <c r="K144" s="37"/>
      <c r="L144" s="41"/>
      <c r="M144" s="219"/>
      <c r="N144" s="77"/>
      <c r="O144" s="77"/>
      <c r="P144" s="77"/>
      <c r="Q144" s="77"/>
      <c r="R144" s="77"/>
      <c r="S144" s="77"/>
      <c r="T144" s="78"/>
      <c r="AT144" s="15" t="s">
        <v>136</v>
      </c>
      <c r="AU144" s="15" t="s">
        <v>84</v>
      </c>
    </row>
    <row r="145" spans="2:51" s="11" customFormat="1" ht="12">
      <c r="B145" s="221"/>
      <c r="C145" s="222"/>
      <c r="D145" s="217" t="s">
        <v>140</v>
      </c>
      <c r="E145" s="223" t="s">
        <v>21</v>
      </c>
      <c r="F145" s="224" t="s">
        <v>82</v>
      </c>
      <c r="G145" s="222"/>
      <c r="H145" s="225">
        <v>1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140</v>
      </c>
      <c r="AU145" s="231" t="s">
        <v>84</v>
      </c>
      <c r="AV145" s="11" t="s">
        <v>84</v>
      </c>
      <c r="AW145" s="11" t="s">
        <v>34</v>
      </c>
      <c r="AX145" s="11" t="s">
        <v>82</v>
      </c>
      <c r="AY145" s="231" t="s">
        <v>128</v>
      </c>
    </row>
    <row r="146" spans="2:63" s="10" customFormat="1" ht="22.8" customHeight="1">
      <c r="B146" s="189"/>
      <c r="C146" s="190"/>
      <c r="D146" s="191" t="s">
        <v>73</v>
      </c>
      <c r="E146" s="203" t="s">
        <v>231</v>
      </c>
      <c r="F146" s="203" t="s">
        <v>232</v>
      </c>
      <c r="G146" s="190"/>
      <c r="H146" s="190"/>
      <c r="I146" s="193"/>
      <c r="J146" s="204">
        <f>BK146</f>
        <v>0</v>
      </c>
      <c r="K146" s="190"/>
      <c r="L146" s="195"/>
      <c r="M146" s="196"/>
      <c r="N146" s="197"/>
      <c r="O146" s="197"/>
      <c r="P146" s="198">
        <f>SUM(P147:P150)</f>
        <v>0</v>
      </c>
      <c r="Q146" s="197"/>
      <c r="R146" s="198">
        <f>SUM(R147:R150)</f>
        <v>0</v>
      </c>
      <c r="S146" s="197"/>
      <c r="T146" s="199">
        <f>SUM(T147:T150)</f>
        <v>0</v>
      </c>
      <c r="AR146" s="200" t="s">
        <v>84</v>
      </c>
      <c r="AT146" s="201" t="s">
        <v>73</v>
      </c>
      <c r="AU146" s="201" t="s">
        <v>82</v>
      </c>
      <c r="AY146" s="200" t="s">
        <v>128</v>
      </c>
      <c r="BK146" s="202">
        <f>SUM(BK147:BK150)</f>
        <v>0</v>
      </c>
    </row>
    <row r="147" spans="2:65" s="1" customFormat="1" ht="16.5" customHeight="1">
      <c r="B147" s="36"/>
      <c r="C147" s="205" t="s">
        <v>8</v>
      </c>
      <c r="D147" s="205" t="s">
        <v>130</v>
      </c>
      <c r="E147" s="206" t="s">
        <v>233</v>
      </c>
      <c r="F147" s="207" t="s">
        <v>234</v>
      </c>
      <c r="G147" s="208" t="s">
        <v>227</v>
      </c>
      <c r="H147" s="209">
        <v>1</v>
      </c>
      <c r="I147" s="210"/>
      <c r="J147" s="211">
        <f>ROUND(I147*H147,2)</f>
        <v>0</v>
      </c>
      <c r="K147" s="207" t="s">
        <v>21</v>
      </c>
      <c r="L147" s="41"/>
      <c r="M147" s="212" t="s">
        <v>21</v>
      </c>
      <c r="N147" s="213" t="s">
        <v>45</v>
      </c>
      <c r="O147" s="77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AR147" s="15" t="s">
        <v>228</v>
      </c>
      <c r="AT147" s="15" t="s">
        <v>130</v>
      </c>
      <c r="AU147" s="15" t="s">
        <v>84</v>
      </c>
      <c r="AY147" s="15" t="s">
        <v>128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5" t="s">
        <v>82</v>
      </c>
      <c r="BK147" s="216">
        <f>ROUND(I147*H147,2)</f>
        <v>0</v>
      </c>
      <c r="BL147" s="15" t="s">
        <v>228</v>
      </c>
      <c r="BM147" s="15" t="s">
        <v>235</v>
      </c>
    </row>
    <row r="148" spans="2:47" s="1" customFormat="1" ht="12">
      <c r="B148" s="36"/>
      <c r="C148" s="37"/>
      <c r="D148" s="217" t="s">
        <v>136</v>
      </c>
      <c r="E148" s="37"/>
      <c r="F148" s="218" t="s">
        <v>236</v>
      </c>
      <c r="G148" s="37"/>
      <c r="H148" s="37"/>
      <c r="I148" s="128"/>
      <c r="J148" s="37"/>
      <c r="K148" s="37"/>
      <c r="L148" s="41"/>
      <c r="M148" s="219"/>
      <c r="N148" s="77"/>
      <c r="O148" s="77"/>
      <c r="P148" s="77"/>
      <c r="Q148" s="77"/>
      <c r="R148" s="77"/>
      <c r="S148" s="77"/>
      <c r="T148" s="78"/>
      <c r="AT148" s="15" t="s">
        <v>136</v>
      </c>
      <c r="AU148" s="15" t="s">
        <v>84</v>
      </c>
    </row>
    <row r="149" spans="2:47" s="1" customFormat="1" ht="12">
      <c r="B149" s="36"/>
      <c r="C149" s="37"/>
      <c r="D149" s="217" t="s">
        <v>138</v>
      </c>
      <c r="E149" s="37"/>
      <c r="F149" s="220" t="s">
        <v>237</v>
      </c>
      <c r="G149" s="37"/>
      <c r="H149" s="37"/>
      <c r="I149" s="128"/>
      <c r="J149" s="37"/>
      <c r="K149" s="37"/>
      <c r="L149" s="41"/>
      <c r="M149" s="219"/>
      <c r="N149" s="77"/>
      <c r="O149" s="77"/>
      <c r="P149" s="77"/>
      <c r="Q149" s="77"/>
      <c r="R149" s="77"/>
      <c r="S149" s="77"/>
      <c r="T149" s="78"/>
      <c r="AT149" s="15" t="s">
        <v>138</v>
      </c>
      <c r="AU149" s="15" t="s">
        <v>84</v>
      </c>
    </row>
    <row r="150" spans="2:51" s="11" customFormat="1" ht="12">
      <c r="B150" s="221"/>
      <c r="C150" s="222"/>
      <c r="D150" s="217" t="s">
        <v>140</v>
      </c>
      <c r="E150" s="223" t="s">
        <v>21</v>
      </c>
      <c r="F150" s="224" t="s">
        <v>82</v>
      </c>
      <c r="G150" s="222"/>
      <c r="H150" s="225">
        <v>1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140</v>
      </c>
      <c r="AU150" s="231" t="s">
        <v>84</v>
      </c>
      <c r="AV150" s="11" t="s">
        <v>84</v>
      </c>
      <c r="AW150" s="11" t="s">
        <v>34</v>
      </c>
      <c r="AX150" s="11" t="s">
        <v>82</v>
      </c>
      <c r="AY150" s="231" t="s">
        <v>128</v>
      </c>
    </row>
    <row r="151" spans="2:63" s="10" customFormat="1" ht="22.8" customHeight="1">
      <c r="B151" s="189"/>
      <c r="C151" s="190"/>
      <c r="D151" s="191" t="s">
        <v>73</v>
      </c>
      <c r="E151" s="203" t="s">
        <v>238</v>
      </c>
      <c r="F151" s="203" t="s">
        <v>239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SUM(P152:P154)</f>
        <v>0</v>
      </c>
      <c r="Q151" s="197"/>
      <c r="R151" s="198">
        <f>SUM(R152:R154)</f>
        <v>0</v>
      </c>
      <c r="S151" s="197"/>
      <c r="T151" s="199">
        <f>SUM(T152:T154)</f>
        <v>0</v>
      </c>
      <c r="AR151" s="200" t="s">
        <v>84</v>
      </c>
      <c r="AT151" s="201" t="s">
        <v>73</v>
      </c>
      <c r="AU151" s="201" t="s">
        <v>82</v>
      </c>
      <c r="AY151" s="200" t="s">
        <v>128</v>
      </c>
      <c r="BK151" s="202">
        <f>SUM(BK152:BK154)</f>
        <v>0</v>
      </c>
    </row>
    <row r="152" spans="2:65" s="1" customFormat="1" ht="16.5" customHeight="1">
      <c r="B152" s="36"/>
      <c r="C152" s="205" t="s">
        <v>228</v>
      </c>
      <c r="D152" s="205" t="s">
        <v>130</v>
      </c>
      <c r="E152" s="206" t="s">
        <v>240</v>
      </c>
      <c r="F152" s="207" t="s">
        <v>241</v>
      </c>
      <c r="G152" s="208" t="s">
        <v>227</v>
      </c>
      <c r="H152" s="209">
        <v>1</v>
      </c>
      <c r="I152" s="210"/>
      <c r="J152" s="211">
        <f>ROUND(I152*H152,2)</f>
        <v>0</v>
      </c>
      <c r="K152" s="207" t="s">
        <v>21</v>
      </c>
      <c r="L152" s="41"/>
      <c r="M152" s="212" t="s">
        <v>21</v>
      </c>
      <c r="N152" s="213" t="s">
        <v>45</v>
      </c>
      <c r="O152" s="77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AR152" s="15" t="s">
        <v>228</v>
      </c>
      <c r="AT152" s="15" t="s">
        <v>130</v>
      </c>
      <c r="AU152" s="15" t="s">
        <v>84</v>
      </c>
      <c r="AY152" s="15" t="s">
        <v>128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5" t="s">
        <v>82</v>
      </c>
      <c r="BK152" s="216">
        <f>ROUND(I152*H152,2)</f>
        <v>0</v>
      </c>
      <c r="BL152" s="15" t="s">
        <v>228</v>
      </c>
      <c r="BM152" s="15" t="s">
        <v>242</v>
      </c>
    </row>
    <row r="153" spans="2:47" s="1" customFormat="1" ht="12">
      <c r="B153" s="36"/>
      <c r="C153" s="37"/>
      <c r="D153" s="217" t="s">
        <v>136</v>
      </c>
      <c r="E153" s="37"/>
      <c r="F153" s="218" t="s">
        <v>243</v>
      </c>
      <c r="G153" s="37"/>
      <c r="H153" s="37"/>
      <c r="I153" s="128"/>
      <c r="J153" s="37"/>
      <c r="K153" s="37"/>
      <c r="L153" s="41"/>
      <c r="M153" s="219"/>
      <c r="N153" s="77"/>
      <c r="O153" s="77"/>
      <c r="P153" s="77"/>
      <c r="Q153" s="77"/>
      <c r="R153" s="77"/>
      <c r="S153" s="77"/>
      <c r="T153" s="78"/>
      <c r="AT153" s="15" t="s">
        <v>136</v>
      </c>
      <c r="AU153" s="15" t="s">
        <v>84</v>
      </c>
    </row>
    <row r="154" spans="2:51" s="11" customFormat="1" ht="12">
      <c r="B154" s="221"/>
      <c r="C154" s="222"/>
      <c r="D154" s="217" t="s">
        <v>140</v>
      </c>
      <c r="E154" s="223" t="s">
        <v>21</v>
      </c>
      <c r="F154" s="224" t="s">
        <v>82</v>
      </c>
      <c r="G154" s="222"/>
      <c r="H154" s="225">
        <v>1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140</v>
      </c>
      <c r="AU154" s="231" t="s">
        <v>84</v>
      </c>
      <c r="AV154" s="11" t="s">
        <v>84</v>
      </c>
      <c r="AW154" s="11" t="s">
        <v>34</v>
      </c>
      <c r="AX154" s="11" t="s">
        <v>82</v>
      </c>
      <c r="AY154" s="231" t="s">
        <v>128</v>
      </c>
    </row>
    <row r="155" spans="2:63" s="10" customFormat="1" ht="22.8" customHeight="1">
      <c r="B155" s="189"/>
      <c r="C155" s="190"/>
      <c r="D155" s="191" t="s">
        <v>73</v>
      </c>
      <c r="E155" s="203" t="s">
        <v>244</v>
      </c>
      <c r="F155" s="203" t="s">
        <v>245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SUM(P156:P170)</f>
        <v>0</v>
      </c>
      <c r="Q155" s="197"/>
      <c r="R155" s="198">
        <f>SUM(R156:R170)</f>
        <v>0.068</v>
      </c>
      <c r="S155" s="197"/>
      <c r="T155" s="199">
        <f>SUM(T156:T170)</f>
        <v>0</v>
      </c>
      <c r="AR155" s="200" t="s">
        <v>84</v>
      </c>
      <c r="AT155" s="201" t="s">
        <v>73</v>
      </c>
      <c r="AU155" s="201" t="s">
        <v>82</v>
      </c>
      <c r="AY155" s="200" t="s">
        <v>128</v>
      </c>
      <c r="BK155" s="202">
        <f>SUM(BK156:BK170)</f>
        <v>0</v>
      </c>
    </row>
    <row r="156" spans="2:65" s="1" customFormat="1" ht="16.5" customHeight="1">
      <c r="B156" s="36"/>
      <c r="C156" s="205" t="s">
        <v>246</v>
      </c>
      <c r="D156" s="205" t="s">
        <v>130</v>
      </c>
      <c r="E156" s="206" t="s">
        <v>247</v>
      </c>
      <c r="F156" s="207" t="s">
        <v>248</v>
      </c>
      <c r="G156" s="208" t="s">
        <v>227</v>
      </c>
      <c r="H156" s="209">
        <v>1</v>
      </c>
      <c r="I156" s="210"/>
      <c r="J156" s="211">
        <f>ROUND(I156*H156,2)</f>
        <v>0</v>
      </c>
      <c r="K156" s="207" t="s">
        <v>151</v>
      </c>
      <c r="L156" s="41"/>
      <c r="M156" s="212" t="s">
        <v>21</v>
      </c>
      <c r="N156" s="213" t="s">
        <v>45</v>
      </c>
      <c r="O156" s="77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AR156" s="15" t="s">
        <v>181</v>
      </c>
      <c r="AT156" s="15" t="s">
        <v>130</v>
      </c>
      <c r="AU156" s="15" t="s">
        <v>84</v>
      </c>
      <c r="AY156" s="15" t="s">
        <v>128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5" t="s">
        <v>82</v>
      </c>
      <c r="BK156" s="216">
        <f>ROUND(I156*H156,2)</f>
        <v>0</v>
      </c>
      <c r="BL156" s="15" t="s">
        <v>181</v>
      </c>
      <c r="BM156" s="15" t="s">
        <v>249</v>
      </c>
    </row>
    <row r="157" spans="2:47" s="1" customFormat="1" ht="12">
      <c r="B157" s="36"/>
      <c r="C157" s="37"/>
      <c r="D157" s="217" t="s">
        <v>136</v>
      </c>
      <c r="E157" s="37"/>
      <c r="F157" s="218" t="s">
        <v>250</v>
      </c>
      <c r="G157" s="37"/>
      <c r="H157" s="37"/>
      <c r="I157" s="128"/>
      <c r="J157" s="37"/>
      <c r="K157" s="37"/>
      <c r="L157" s="41"/>
      <c r="M157" s="219"/>
      <c r="N157" s="77"/>
      <c r="O157" s="77"/>
      <c r="P157" s="77"/>
      <c r="Q157" s="77"/>
      <c r="R157" s="77"/>
      <c r="S157" s="77"/>
      <c r="T157" s="78"/>
      <c r="AT157" s="15" t="s">
        <v>136</v>
      </c>
      <c r="AU157" s="15" t="s">
        <v>84</v>
      </c>
    </row>
    <row r="158" spans="2:51" s="11" customFormat="1" ht="12">
      <c r="B158" s="221"/>
      <c r="C158" s="222"/>
      <c r="D158" s="217" t="s">
        <v>140</v>
      </c>
      <c r="E158" s="223" t="s">
        <v>21</v>
      </c>
      <c r="F158" s="224" t="s">
        <v>82</v>
      </c>
      <c r="G158" s="222"/>
      <c r="H158" s="225">
        <v>1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140</v>
      </c>
      <c r="AU158" s="231" t="s">
        <v>84</v>
      </c>
      <c r="AV158" s="11" t="s">
        <v>84</v>
      </c>
      <c r="AW158" s="11" t="s">
        <v>34</v>
      </c>
      <c r="AX158" s="11" t="s">
        <v>82</v>
      </c>
      <c r="AY158" s="231" t="s">
        <v>128</v>
      </c>
    </row>
    <row r="159" spans="2:65" s="1" customFormat="1" ht="16.5" customHeight="1">
      <c r="B159" s="36"/>
      <c r="C159" s="232" t="s">
        <v>251</v>
      </c>
      <c r="D159" s="232" t="s">
        <v>160</v>
      </c>
      <c r="E159" s="233" t="s">
        <v>252</v>
      </c>
      <c r="F159" s="234" t="s">
        <v>253</v>
      </c>
      <c r="G159" s="235" t="s">
        <v>227</v>
      </c>
      <c r="H159" s="236">
        <v>1</v>
      </c>
      <c r="I159" s="237"/>
      <c r="J159" s="238">
        <f>ROUND(I159*H159,2)</f>
        <v>0</v>
      </c>
      <c r="K159" s="234" t="s">
        <v>21</v>
      </c>
      <c r="L159" s="239"/>
      <c r="M159" s="240" t="s">
        <v>21</v>
      </c>
      <c r="N159" s="241" t="s">
        <v>45</v>
      </c>
      <c r="O159" s="77"/>
      <c r="P159" s="214">
        <f>O159*H159</f>
        <v>0</v>
      </c>
      <c r="Q159" s="214">
        <v>0.01</v>
      </c>
      <c r="R159" s="214">
        <f>Q159*H159</f>
        <v>0.01</v>
      </c>
      <c r="S159" s="214">
        <v>0</v>
      </c>
      <c r="T159" s="215">
        <f>S159*H159</f>
        <v>0</v>
      </c>
      <c r="AR159" s="15" t="s">
        <v>254</v>
      </c>
      <c r="AT159" s="15" t="s">
        <v>160</v>
      </c>
      <c r="AU159" s="15" t="s">
        <v>84</v>
      </c>
      <c r="AY159" s="15" t="s">
        <v>128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5" t="s">
        <v>82</v>
      </c>
      <c r="BK159" s="216">
        <f>ROUND(I159*H159,2)</f>
        <v>0</v>
      </c>
      <c r="BL159" s="15" t="s">
        <v>181</v>
      </c>
      <c r="BM159" s="15" t="s">
        <v>255</v>
      </c>
    </row>
    <row r="160" spans="2:47" s="1" customFormat="1" ht="12">
      <c r="B160" s="36"/>
      <c r="C160" s="37"/>
      <c r="D160" s="217" t="s">
        <v>136</v>
      </c>
      <c r="E160" s="37"/>
      <c r="F160" s="218" t="s">
        <v>256</v>
      </c>
      <c r="G160" s="37"/>
      <c r="H160" s="37"/>
      <c r="I160" s="128"/>
      <c r="J160" s="37"/>
      <c r="K160" s="37"/>
      <c r="L160" s="41"/>
      <c r="M160" s="219"/>
      <c r="N160" s="77"/>
      <c r="O160" s="77"/>
      <c r="P160" s="77"/>
      <c r="Q160" s="77"/>
      <c r="R160" s="77"/>
      <c r="S160" s="77"/>
      <c r="T160" s="78"/>
      <c r="AT160" s="15" t="s">
        <v>136</v>
      </c>
      <c r="AU160" s="15" t="s">
        <v>84</v>
      </c>
    </row>
    <row r="161" spans="2:51" s="11" customFormat="1" ht="12">
      <c r="B161" s="221"/>
      <c r="C161" s="222"/>
      <c r="D161" s="217" t="s">
        <v>140</v>
      </c>
      <c r="E161" s="223" t="s">
        <v>21</v>
      </c>
      <c r="F161" s="224" t="s">
        <v>82</v>
      </c>
      <c r="G161" s="222"/>
      <c r="H161" s="225">
        <v>1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140</v>
      </c>
      <c r="AU161" s="231" t="s">
        <v>84</v>
      </c>
      <c r="AV161" s="11" t="s">
        <v>84</v>
      </c>
      <c r="AW161" s="11" t="s">
        <v>34</v>
      </c>
      <c r="AX161" s="11" t="s">
        <v>82</v>
      </c>
      <c r="AY161" s="231" t="s">
        <v>128</v>
      </c>
    </row>
    <row r="162" spans="2:65" s="1" customFormat="1" ht="16.5" customHeight="1">
      <c r="B162" s="36"/>
      <c r="C162" s="205" t="s">
        <v>257</v>
      </c>
      <c r="D162" s="205" t="s">
        <v>130</v>
      </c>
      <c r="E162" s="206" t="s">
        <v>258</v>
      </c>
      <c r="F162" s="207" t="s">
        <v>259</v>
      </c>
      <c r="G162" s="208" t="s">
        <v>227</v>
      </c>
      <c r="H162" s="209">
        <v>1</v>
      </c>
      <c r="I162" s="210"/>
      <c r="J162" s="211">
        <f>ROUND(I162*H162,2)</f>
        <v>0</v>
      </c>
      <c r="K162" s="207" t="s">
        <v>151</v>
      </c>
      <c r="L162" s="41"/>
      <c r="M162" s="212" t="s">
        <v>21</v>
      </c>
      <c r="N162" s="213" t="s">
        <v>45</v>
      </c>
      <c r="O162" s="77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AR162" s="15" t="s">
        <v>228</v>
      </c>
      <c r="AT162" s="15" t="s">
        <v>130</v>
      </c>
      <c r="AU162" s="15" t="s">
        <v>84</v>
      </c>
      <c r="AY162" s="15" t="s">
        <v>128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5" t="s">
        <v>82</v>
      </c>
      <c r="BK162" s="216">
        <f>ROUND(I162*H162,2)</f>
        <v>0</v>
      </c>
      <c r="BL162" s="15" t="s">
        <v>228</v>
      </c>
      <c r="BM162" s="15" t="s">
        <v>260</v>
      </c>
    </row>
    <row r="163" spans="2:47" s="1" customFormat="1" ht="12">
      <c r="B163" s="36"/>
      <c r="C163" s="37"/>
      <c r="D163" s="217" t="s">
        <v>136</v>
      </c>
      <c r="E163" s="37"/>
      <c r="F163" s="218" t="s">
        <v>261</v>
      </c>
      <c r="G163" s="37"/>
      <c r="H163" s="37"/>
      <c r="I163" s="128"/>
      <c r="J163" s="37"/>
      <c r="K163" s="37"/>
      <c r="L163" s="41"/>
      <c r="M163" s="219"/>
      <c r="N163" s="77"/>
      <c r="O163" s="77"/>
      <c r="P163" s="77"/>
      <c r="Q163" s="77"/>
      <c r="R163" s="77"/>
      <c r="S163" s="77"/>
      <c r="T163" s="78"/>
      <c r="AT163" s="15" t="s">
        <v>136</v>
      </c>
      <c r="AU163" s="15" t="s">
        <v>84</v>
      </c>
    </row>
    <row r="164" spans="2:51" s="11" customFormat="1" ht="12">
      <c r="B164" s="221"/>
      <c r="C164" s="222"/>
      <c r="D164" s="217" t="s">
        <v>140</v>
      </c>
      <c r="E164" s="223" t="s">
        <v>21</v>
      </c>
      <c r="F164" s="224" t="s">
        <v>82</v>
      </c>
      <c r="G164" s="222"/>
      <c r="H164" s="225">
        <v>1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140</v>
      </c>
      <c r="AU164" s="231" t="s">
        <v>84</v>
      </c>
      <c r="AV164" s="11" t="s">
        <v>84</v>
      </c>
      <c r="AW164" s="11" t="s">
        <v>34</v>
      </c>
      <c r="AX164" s="11" t="s">
        <v>82</v>
      </c>
      <c r="AY164" s="231" t="s">
        <v>128</v>
      </c>
    </row>
    <row r="165" spans="2:65" s="1" customFormat="1" ht="16.5" customHeight="1">
      <c r="B165" s="36"/>
      <c r="C165" s="232" t="s">
        <v>262</v>
      </c>
      <c r="D165" s="232" t="s">
        <v>160</v>
      </c>
      <c r="E165" s="233" t="s">
        <v>263</v>
      </c>
      <c r="F165" s="234" t="s">
        <v>264</v>
      </c>
      <c r="G165" s="235" t="s">
        <v>227</v>
      </c>
      <c r="H165" s="236">
        <v>1</v>
      </c>
      <c r="I165" s="237"/>
      <c r="J165" s="238">
        <f>ROUND(I165*H165,2)</f>
        <v>0</v>
      </c>
      <c r="K165" s="234" t="s">
        <v>151</v>
      </c>
      <c r="L165" s="239"/>
      <c r="M165" s="240" t="s">
        <v>21</v>
      </c>
      <c r="N165" s="241" t="s">
        <v>45</v>
      </c>
      <c r="O165" s="77"/>
      <c r="P165" s="214">
        <f>O165*H165</f>
        <v>0</v>
      </c>
      <c r="Q165" s="214">
        <v>0.058</v>
      </c>
      <c r="R165" s="214">
        <f>Q165*H165</f>
        <v>0.058</v>
      </c>
      <c r="S165" s="214">
        <v>0</v>
      </c>
      <c r="T165" s="215">
        <f>S165*H165</f>
        <v>0</v>
      </c>
      <c r="AR165" s="15" t="s">
        <v>265</v>
      </c>
      <c r="AT165" s="15" t="s">
        <v>160</v>
      </c>
      <c r="AU165" s="15" t="s">
        <v>84</v>
      </c>
      <c r="AY165" s="15" t="s">
        <v>128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5" t="s">
        <v>82</v>
      </c>
      <c r="BK165" s="216">
        <f>ROUND(I165*H165,2)</f>
        <v>0</v>
      </c>
      <c r="BL165" s="15" t="s">
        <v>228</v>
      </c>
      <c r="BM165" s="15" t="s">
        <v>266</v>
      </c>
    </row>
    <row r="166" spans="2:47" s="1" customFormat="1" ht="12">
      <c r="B166" s="36"/>
      <c r="C166" s="37"/>
      <c r="D166" s="217" t="s">
        <v>136</v>
      </c>
      <c r="E166" s="37"/>
      <c r="F166" s="218" t="s">
        <v>264</v>
      </c>
      <c r="G166" s="37"/>
      <c r="H166" s="37"/>
      <c r="I166" s="128"/>
      <c r="J166" s="37"/>
      <c r="K166" s="37"/>
      <c r="L166" s="41"/>
      <c r="M166" s="219"/>
      <c r="N166" s="77"/>
      <c r="O166" s="77"/>
      <c r="P166" s="77"/>
      <c r="Q166" s="77"/>
      <c r="R166" s="77"/>
      <c r="S166" s="77"/>
      <c r="T166" s="78"/>
      <c r="AT166" s="15" t="s">
        <v>136</v>
      </c>
      <c r="AU166" s="15" t="s">
        <v>84</v>
      </c>
    </row>
    <row r="167" spans="2:51" s="11" customFormat="1" ht="12">
      <c r="B167" s="221"/>
      <c r="C167" s="222"/>
      <c r="D167" s="217" t="s">
        <v>140</v>
      </c>
      <c r="E167" s="223" t="s">
        <v>21</v>
      </c>
      <c r="F167" s="224" t="s">
        <v>82</v>
      </c>
      <c r="G167" s="222"/>
      <c r="H167" s="225">
        <v>1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140</v>
      </c>
      <c r="AU167" s="231" t="s">
        <v>84</v>
      </c>
      <c r="AV167" s="11" t="s">
        <v>84</v>
      </c>
      <c r="AW167" s="11" t="s">
        <v>34</v>
      </c>
      <c r="AX167" s="11" t="s">
        <v>82</v>
      </c>
      <c r="AY167" s="231" t="s">
        <v>128</v>
      </c>
    </row>
    <row r="168" spans="2:65" s="1" customFormat="1" ht="16.5" customHeight="1">
      <c r="B168" s="36"/>
      <c r="C168" s="205" t="s">
        <v>7</v>
      </c>
      <c r="D168" s="205" t="s">
        <v>130</v>
      </c>
      <c r="E168" s="206" t="s">
        <v>267</v>
      </c>
      <c r="F168" s="207" t="s">
        <v>268</v>
      </c>
      <c r="G168" s="208" t="s">
        <v>227</v>
      </c>
      <c r="H168" s="209">
        <v>1</v>
      </c>
      <c r="I168" s="210"/>
      <c r="J168" s="211">
        <f>ROUND(I168*H168,2)</f>
        <v>0</v>
      </c>
      <c r="K168" s="207" t="s">
        <v>151</v>
      </c>
      <c r="L168" s="41"/>
      <c r="M168" s="212" t="s">
        <v>21</v>
      </c>
      <c r="N168" s="213" t="s">
        <v>45</v>
      </c>
      <c r="O168" s="77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AR168" s="15" t="s">
        <v>228</v>
      </c>
      <c r="AT168" s="15" t="s">
        <v>130</v>
      </c>
      <c r="AU168" s="15" t="s">
        <v>84</v>
      </c>
      <c r="AY168" s="15" t="s">
        <v>128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5" t="s">
        <v>82</v>
      </c>
      <c r="BK168" s="216">
        <f>ROUND(I168*H168,2)</f>
        <v>0</v>
      </c>
      <c r="BL168" s="15" t="s">
        <v>228</v>
      </c>
      <c r="BM168" s="15" t="s">
        <v>269</v>
      </c>
    </row>
    <row r="169" spans="2:47" s="1" customFormat="1" ht="12">
      <c r="B169" s="36"/>
      <c r="C169" s="37"/>
      <c r="D169" s="217" t="s">
        <v>136</v>
      </c>
      <c r="E169" s="37"/>
      <c r="F169" s="218" t="s">
        <v>268</v>
      </c>
      <c r="G169" s="37"/>
      <c r="H169" s="37"/>
      <c r="I169" s="128"/>
      <c r="J169" s="37"/>
      <c r="K169" s="37"/>
      <c r="L169" s="41"/>
      <c r="M169" s="219"/>
      <c r="N169" s="77"/>
      <c r="O169" s="77"/>
      <c r="P169" s="77"/>
      <c r="Q169" s="77"/>
      <c r="R169" s="77"/>
      <c r="S169" s="77"/>
      <c r="T169" s="78"/>
      <c r="AT169" s="15" t="s">
        <v>136</v>
      </c>
      <c r="AU169" s="15" t="s">
        <v>84</v>
      </c>
    </row>
    <row r="170" spans="2:51" s="11" customFormat="1" ht="12">
      <c r="B170" s="221"/>
      <c r="C170" s="222"/>
      <c r="D170" s="217" t="s">
        <v>140</v>
      </c>
      <c r="E170" s="223" t="s">
        <v>21</v>
      </c>
      <c r="F170" s="224" t="s">
        <v>82</v>
      </c>
      <c r="G170" s="222"/>
      <c r="H170" s="225">
        <v>1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140</v>
      </c>
      <c r="AU170" s="231" t="s">
        <v>84</v>
      </c>
      <c r="AV170" s="11" t="s">
        <v>84</v>
      </c>
      <c r="AW170" s="11" t="s">
        <v>34</v>
      </c>
      <c r="AX170" s="11" t="s">
        <v>82</v>
      </c>
      <c r="AY170" s="231" t="s">
        <v>128</v>
      </c>
    </row>
    <row r="171" spans="2:63" s="10" customFormat="1" ht="25.9" customHeight="1">
      <c r="B171" s="189"/>
      <c r="C171" s="190"/>
      <c r="D171" s="191" t="s">
        <v>73</v>
      </c>
      <c r="E171" s="192" t="s">
        <v>160</v>
      </c>
      <c r="F171" s="192" t="s">
        <v>270</v>
      </c>
      <c r="G171" s="190"/>
      <c r="H171" s="190"/>
      <c r="I171" s="193"/>
      <c r="J171" s="194">
        <f>BK171</f>
        <v>0</v>
      </c>
      <c r="K171" s="190"/>
      <c r="L171" s="195"/>
      <c r="M171" s="196"/>
      <c r="N171" s="197"/>
      <c r="O171" s="197"/>
      <c r="P171" s="198">
        <f>P172+P251</f>
        <v>0</v>
      </c>
      <c r="Q171" s="197"/>
      <c r="R171" s="198">
        <f>R172+R251</f>
        <v>7.038401902000001</v>
      </c>
      <c r="S171" s="197"/>
      <c r="T171" s="199">
        <f>T172+T251</f>
        <v>0</v>
      </c>
      <c r="AR171" s="200" t="s">
        <v>148</v>
      </c>
      <c r="AT171" s="201" t="s">
        <v>73</v>
      </c>
      <c r="AU171" s="201" t="s">
        <v>74</v>
      </c>
      <c r="AY171" s="200" t="s">
        <v>128</v>
      </c>
      <c r="BK171" s="202">
        <f>BK172+BK251</f>
        <v>0</v>
      </c>
    </row>
    <row r="172" spans="2:63" s="10" customFormat="1" ht="22.8" customHeight="1">
      <c r="B172" s="189"/>
      <c r="C172" s="190"/>
      <c r="D172" s="191" t="s">
        <v>73</v>
      </c>
      <c r="E172" s="203" t="s">
        <v>271</v>
      </c>
      <c r="F172" s="203" t="s">
        <v>272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SUM(P173:P250)</f>
        <v>0</v>
      </c>
      <c r="Q172" s="197"/>
      <c r="R172" s="198">
        <f>SUM(R173:R250)</f>
        <v>0.0919228</v>
      </c>
      <c r="S172" s="197"/>
      <c r="T172" s="199">
        <f>SUM(T173:T250)</f>
        <v>0</v>
      </c>
      <c r="AR172" s="200" t="s">
        <v>148</v>
      </c>
      <c r="AT172" s="201" t="s">
        <v>73</v>
      </c>
      <c r="AU172" s="201" t="s">
        <v>82</v>
      </c>
      <c r="AY172" s="200" t="s">
        <v>128</v>
      </c>
      <c r="BK172" s="202">
        <f>SUM(BK173:BK250)</f>
        <v>0</v>
      </c>
    </row>
    <row r="173" spans="2:65" s="1" customFormat="1" ht="16.5" customHeight="1">
      <c r="B173" s="36"/>
      <c r="C173" s="205" t="s">
        <v>92</v>
      </c>
      <c r="D173" s="205" t="s">
        <v>130</v>
      </c>
      <c r="E173" s="206" t="s">
        <v>273</v>
      </c>
      <c r="F173" s="207" t="s">
        <v>274</v>
      </c>
      <c r="G173" s="208" t="s">
        <v>227</v>
      </c>
      <c r="H173" s="209">
        <v>6</v>
      </c>
      <c r="I173" s="210"/>
      <c r="J173" s="211">
        <f>ROUND(I173*H173,2)</f>
        <v>0</v>
      </c>
      <c r="K173" s="207" t="s">
        <v>151</v>
      </c>
      <c r="L173" s="41"/>
      <c r="M173" s="212" t="s">
        <v>21</v>
      </c>
      <c r="N173" s="213" t="s">
        <v>45</v>
      </c>
      <c r="O173" s="77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AR173" s="15" t="s">
        <v>181</v>
      </c>
      <c r="AT173" s="15" t="s">
        <v>130</v>
      </c>
      <c r="AU173" s="15" t="s">
        <v>84</v>
      </c>
      <c r="AY173" s="15" t="s">
        <v>128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5" t="s">
        <v>82</v>
      </c>
      <c r="BK173" s="216">
        <f>ROUND(I173*H173,2)</f>
        <v>0</v>
      </c>
      <c r="BL173" s="15" t="s">
        <v>181</v>
      </c>
      <c r="BM173" s="15" t="s">
        <v>275</v>
      </c>
    </row>
    <row r="174" spans="2:47" s="1" customFormat="1" ht="12">
      <c r="B174" s="36"/>
      <c r="C174" s="37"/>
      <c r="D174" s="217" t="s">
        <v>136</v>
      </c>
      <c r="E174" s="37"/>
      <c r="F174" s="218" t="s">
        <v>276</v>
      </c>
      <c r="G174" s="37"/>
      <c r="H174" s="37"/>
      <c r="I174" s="128"/>
      <c r="J174" s="37"/>
      <c r="K174" s="37"/>
      <c r="L174" s="41"/>
      <c r="M174" s="219"/>
      <c r="N174" s="77"/>
      <c r="O174" s="77"/>
      <c r="P174" s="77"/>
      <c r="Q174" s="77"/>
      <c r="R174" s="77"/>
      <c r="S174" s="77"/>
      <c r="T174" s="78"/>
      <c r="AT174" s="15" t="s">
        <v>136</v>
      </c>
      <c r="AU174" s="15" t="s">
        <v>84</v>
      </c>
    </row>
    <row r="175" spans="2:51" s="11" customFormat="1" ht="12">
      <c r="B175" s="221"/>
      <c r="C175" s="222"/>
      <c r="D175" s="217" t="s">
        <v>140</v>
      </c>
      <c r="E175" s="223" t="s">
        <v>21</v>
      </c>
      <c r="F175" s="224" t="s">
        <v>277</v>
      </c>
      <c r="G175" s="222"/>
      <c r="H175" s="225">
        <v>6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140</v>
      </c>
      <c r="AU175" s="231" t="s">
        <v>84</v>
      </c>
      <c r="AV175" s="11" t="s">
        <v>84</v>
      </c>
      <c r="AW175" s="11" t="s">
        <v>34</v>
      </c>
      <c r="AX175" s="11" t="s">
        <v>74</v>
      </c>
      <c r="AY175" s="231" t="s">
        <v>128</v>
      </c>
    </row>
    <row r="176" spans="2:65" s="1" customFormat="1" ht="16.5" customHeight="1">
      <c r="B176" s="36"/>
      <c r="C176" s="205" t="s">
        <v>278</v>
      </c>
      <c r="D176" s="205" t="s">
        <v>130</v>
      </c>
      <c r="E176" s="206" t="s">
        <v>279</v>
      </c>
      <c r="F176" s="207" t="s">
        <v>280</v>
      </c>
      <c r="G176" s="208" t="s">
        <v>227</v>
      </c>
      <c r="H176" s="209">
        <v>1</v>
      </c>
      <c r="I176" s="210"/>
      <c r="J176" s="211">
        <f>ROUND(I176*H176,2)</f>
        <v>0</v>
      </c>
      <c r="K176" s="207" t="s">
        <v>21</v>
      </c>
      <c r="L176" s="41"/>
      <c r="M176" s="212" t="s">
        <v>21</v>
      </c>
      <c r="N176" s="213" t="s">
        <v>45</v>
      </c>
      <c r="O176" s="77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AR176" s="15" t="s">
        <v>181</v>
      </c>
      <c r="AT176" s="15" t="s">
        <v>130</v>
      </c>
      <c r="AU176" s="15" t="s">
        <v>84</v>
      </c>
      <c r="AY176" s="15" t="s">
        <v>128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5" t="s">
        <v>82</v>
      </c>
      <c r="BK176" s="216">
        <f>ROUND(I176*H176,2)</f>
        <v>0</v>
      </c>
      <c r="BL176" s="15" t="s">
        <v>181</v>
      </c>
      <c r="BM176" s="15" t="s">
        <v>281</v>
      </c>
    </row>
    <row r="177" spans="2:47" s="1" customFormat="1" ht="12">
      <c r="B177" s="36"/>
      <c r="C177" s="37"/>
      <c r="D177" s="217" t="s">
        <v>136</v>
      </c>
      <c r="E177" s="37"/>
      <c r="F177" s="218" t="s">
        <v>280</v>
      </c>
      <c r="G177" s="37"/>
      <c r="H177" s="37"/>
      <c r="I177" s="128"/>
      <c r="J177" s="37"/>
      <c r="K177" s="37"/>
      <c r="L177" s="41"/>
      <c r="M177" s="219"/>
      <c r="N177" s="77"/>
      <c r="O177" s="77"/>
      <c r="P177" s="77"/>
      <c r="Q177" s="77"/>
      <c r="R177" s="77"/>
      <c r="S177" s="77"/>
      <c r="T177" s="78"/>
      <c r="AT177" s="15" t="s">
        <v>136</v>
      </c>
      <c r="AU177" s="15" t="s">
        <v>84</v>
      </c>
    </row>
    <row r="178" spans="2:47" s="1" customFormat="1" ht="12">
      <c r="B178" s="36"/>
      <c r="C178" s="37"/>
      <c r="D178" s="217" t="s">
        <v>138</v>
      </c>
      <c r="E178" s="37"/>
      <c r="F178" s="220" t="s">
        <v>237</v>
      </c>
      <c r="G178" s="37"/>
      <c r="H178" s="37"/>
      <c r="I178" s="128"/>
      <c r="J178" s="37"/>
      <c r="K178" s="37"/>
      <c r="L178" s="41"/>
      <c r="M178" s="219"/>
      <c r="N178" s="77"/>
      <c r="O178" s="77"/>
      <c r="P178" s="77"/>
      <c r="Q178" s="77"/>
      <c r="R178" s="77"/>
      <c r="S178" s="77"/>
      <c r="T178" s="78"/>
      <c r="AT178" s="15" t="s">
        <v>138</v>
      </c>
      <c r="AU178" s="15" t="s">
        <v>84</v>
      </c>
    </row>
    <row r="179" spans="2:51" s="11" customFormat="1" ht="12">
      <c r="B179" s="221"/>
      <c r="C179" s="222"/>
      <c r="D179" s="217" t="s">
        <v>140</v>
      </c>
      <c r="E179" s="223" t="s">
        <v>21</v>
      </c>
      <c r="F179" s="224" t="s">
        <v>82</v>
      </c>
      <c r="G179" s="222"/>
      <c r="H179" s="225">
        <v>1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140</v>
      </c>
      <c r="AU179" s="231" t="s">
        <v>84</v>
      </c>
      <c r="AV179" s="11" t="s">
        <v>84</v>
      </c>
      <c r="AW179" s="11" t="s">
        <v>34</v>
      </c>
      <c r="AX179" s="11" t="s">
        <v>82</v>
      </c>
      <c r="AY179" s="231" t="s">
        <v>128</v>
      </c>
    </row>
    <row r="180" spans="2:65" s="1" customFormat="1" ht="16.5" customHeight="1">
      <c r="B180" s="36"/>
      <c r="C180" s="205" t="s">
        <v>282</v>
      </c>
      <c r="D180" s="205" t="s">
        <v>130</v>
      </c>
      <c r="E180" s="206" t="s">
        <v>283</v>
      </c>
      <c r="F180" s="207" t="s">
        <v>284</v>
      </c>
      <c r="G180" s="208" t="s">
        <v>227</v>
      </c>
      <c r="H180" s="209">
        <v>14</v>
      </c>
      <c r="I180" s="210"/>
      <c r="J180" s="211">
        <f>ROUND(I180*H180,2)</f>
        <v>0</v>
      </c>
      <c r="K180" s="207" t="s">
        <v>21</v>
      </c>
      <c r="L180" s="41"/>
      <c r="M180" s="212" t="s">
        <v>21</v>
      </c>
      <c r="N180" s="213" t="s">
        <v>45</v>
      </c>
      <c r="O180" s="77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AR180" s="15" t="s">
        <v>228</v>
      </c>
      <c r="AT180" s="15" t="s">
        <v>130</v>
      </c>
      <c r="AU180" s="15" t="s">
        <v>84</v>
      </c>
      <c r="AY180" s="15" t="s">
        <v>128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5" t="s">
        <v>82</v>
      </c>
      <c r="BK180" s="216">
        <f>ROUND(I180*H180,2)</f>
        <v>0</v>
      </c>
      <c r="BL180" s="15" t="s">
        <v>228</v>
      </c>
      <c r="BM180" s="15" t="s">
        <v>285</v>
      </c>
    </row>
    <row r="181" spans="2:47" s="1" customFormat="1" ht="12">
      <c r="B181" s="36"/>
      <c r="C181" s="37"/>
      <c r="D181" s="217" t="s">
        <v>136</v>
      </c>
      <c r="E181" s="37"/>
      <c r="F181" s="218" t="s">
        <v>286</v>
      </c>
      <c r="G181" s="37"/>
      <c r="H181" s="37"/>
      <c r="I181" s="128"/>
      <c r="J181" s="37"/>
      <c r="K181" s="37"/>
      <c r="L181" s="41"/>
      <c r="M181" s="219"/>
      <c r="N181" s="77"/>
      <c r="O181" s="77"/>
      <c r="P181" s="77"/>
      <c r="Q181" s="77"/>
      <c r="R181" s="77"/>
      <c r="S181" s="77"/>
      <c r="T181" s="78"/>
      <c r="AT181" s="15" t="s">
        <v>136</v>
      </c>
      <c r="AU181" s="15" t="s">
        <v>84</v>
      </c>
    </row>
    <row r="182" spans="2:47" s="1" customFormat="1" ht="12">
      <c r="B182" s="36"/>
      <c r="C182" s="37"/>
      <c r="D182" s="217" t="s">
        <v>138</v>
      </c>
      <c r="E182" s="37"/>
      <c r="F182" s="220" t="s">
        <v>237</v>
      </c>
      <c r="G182" s="37"/>
      <c r="H182" s="37"/>
      <c r="I182" s="128"/>
      <c r="J182" s="37"/>
      <c r="K182" s="37"/>
      <c r="L182" s="41"/>
      <c r="M182" s="219"/>
      <c r="N182" s="77"/>
      <c r="O182" s="77"/>
      <c r="P182" s="77"/>
      <c r="Q182" s="77"/>
      <c r="R182" s="77"/>
      <c r="S182" s="77"/>
      <c r="T182" s="78"/>
      <c r="AT182" s="15" t="s">
        <v>138</v>
      </c>
      <c r="AU182" s="15" t="s">
        <v>84</v>
      </c>
    </row>
    <row r="183" spans="2:51" s="11" customFormat="1" ht="12">
      <c r="B183" s="221"/>
      <c r="C183" s="222"/>
      <c r="D183" s="217" t="s">
        <v>140</v>
      </c>
      <c r="E183" s="223" t="s">
        <v>21</v>
      </c>
      <c r="F183" s="224" t="s">
        <v>287</v>
      </c>
      <c r="G183" s="222"/>
      <c r="H183" s="225">
        <v>14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140</v>
      </c>
      <c r="AU183" s="231" t="s">
        <v>84</v>
      </c>
      <c r="AV183" s="11" t="s">
        <v>84</v>
      </c>
      <c r="AW183" s="11" t="s">
        <v>34</v>
      </c>
      <c r="AX183" s="11" t="s">
        <v>82</v>
      </c>
      <c r="AY183" s="231" t="s">
        <v>128</v>
      </c>
    </row>
    <row r="184" spans="2:65" s="1" customFormat="1" ht="16.5" customHeight="1">
      <c r="B184" s="36"/>
      <c r="C184" s="205" t="s">
        <v>288</v>
      </c>
      <c r="D184" s="205" t="s">
        <v>130</v>
      </c>
      <c r="E184" s="206" t="s">
        <v>289</v>
      </c>
      <c r="F184" s="207" t="s">
        <v>290</v>
      </c>
      <c r="G184" s="208" t="s">
        <v>227</v>
      </c>
      <c r="H184" s="209">
        <v>8</v>
      </c>
      <c r="I184" s="210"/>
      <c r="J184" s="211">
        <f>ROUND(I184*H184,2)</f>
        <v>0</v>
      </c>
      <c r="K184" s="207" t="s">
        <v>151</v>
      </c>
      <c r="L184" s="41"/>
      <c r="M184" s="212" t="s">
        <v>21</v>
      </c>
      <c r="N184" s="213" t="s">
        <v>45</v>
      </c>
      <c r="O184" s="77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AR184" s="15" t="s">
        <v>181</v>
      </c>
      <c r="AT184" s="15" t="s">
        <v>130</v>
      </c>
      <c r="AU184" s="15" t="s">
        <v>84</v>
      </c>
      <c r="AY184" s="15" t="s">
        <v>128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5" t="s">
        <v>82</v>
      </c>
      <c r="BK184" s="216">
        <f>ROUND(I184*H184,2)</f>
        <v>0</v>
      </c>
      <c r="BL184" s="15" t="s">
        <v>181</v>
      </c>
      <c r="BM184" s="15" t="s">
        <v>291</v>
      </c>
    </row>
    <row r="185" spans="2:47" s="1" customFormat="1" ht="12">
      <c r="B185" s="36"/>
      <c r="C185" s="37"/>
      <c r="D185" s="217" t="s">
        <v>136</v>
      </c>
      <c r="E185" s="37"/>
      <c r="F185" s="218" t="s">
        <v>292</v>
      </c>
      <c r="G185" s="37"/>
      <c r="H185" s="37"/>
      <c r="I185" s="128"/>
      <c r="J185" s="37"/>
      <c r="K185" s="37"/>
      <c r="L185" s="41"/>
      <c r="M185" s="219"/>
      <c r="N185" s="77"/>
      <c r="O185" s="77"/>
      <c r="P185" s="77"/>
      <c r="Q185" s="77"/>
      <c r="R185" s="77"/>
      <c r="S185" s="77"/>
      <c r="T185" s="78"/>
      <c r="AT185" s="15" t="s">
        <v>136</v>
      </c>
      <c r="AU185" s="15" t="s">
        <v>84</v>
      </c>
    </row>
    <row r="186" spans="2:47" s="1" customFormat="1" ht="12">
      <c r="B186" s="36"/>
      <c r="C186" s="37"/>
      <c r="D186" s="217" t="s">
        <v>138</v>
      </c>
      <c r="E186" s="37"/>
      <c r="F186" s="220" t="s">
        <v>293</v>
      </c>
      <c r="G186" s="37"/>
      <c r="H186" s="37"/>
      <c r="I186" s="128"/>
      <c r="J186" s="37"/>
      <c r="K186" s="37"/>
      <c r="L186" s="41"/>
      <c r="M186" s="219"/>
      <c r="N186" s="77"/>
      <c r="O186" s="77"/>
      <c r="P186" s="77"/>
      <c r="Q186" s="77"/>
      <c r="R186" s="77"/>
      <c r="S186" s="77"/>
      <c r="T186" s="78"/>
      <c r="AT186" s="15" t="s">
        <v>138</v>
      </c>
      <c r="AU186" s="15" t="s">
        <v>84</v>
      </c>
    </row>
    <row r="187" spans="2:51" s="11" customFormat="1" ht="12">
      <c r="B187" s="221"/>
      <c r="C187" s="222"/>
      <c r="D187" s="217" t="s">
        <v>140</v>
      </c>
      <c r="E187" s="223" t="s">
        <v>21</v>
      </c>
      <c r="F187" s="224" t="s">
        <v>294</v>
      </c>
      <c r="G187" s="222"/>
      <c r="H187" s="225">
        <v>8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140</v>
      </c>
      <c r="AU187" s="231" t="s">
        <v>84</v>
      </c>
      <c r="AV187" s="11" t="s">
        <v>84</v>
      </c>
      <c r="AW187" s="11" t="s">
        <v>34</v>
      </c>
      <c r="AX187" s="11" t="s">
        <v>82</v>
      </c>
      <c r="AY187" s="231" t="s">
        <v>128</v>
      </c>
    </row>
    <row r="188" spans="2:65" s="1" customFormat="1" ht="16.5" customHeight="1">
      <c r="B188" s="36"/>
      <c r="C188" s="205" t="s">
        <v>295</v>
      </c>
      <c r="D188" s="205" t="s">
        <v>130</v>
      </c>
      <c r="E188" s="206" t="s">
        <v>296</v>
      </c>
      <c r="F188" s="207" t="s">
        <v>297</v>
      </c>
      <c r="G188" s="208" t="s">
        <v>298</v>
      </c>
      <c r="H188" s="209">
        <v>38.4</v>
      </c>
      <c r="I188" s="210"/>
      <c r="J188" s="211">
        <f>ROUND(I188*H188,2)</f>
        <v>0</v>
      </c>
      <c r="K188" s="207" t="s">
        <v>21</v>
      </c>
      <c r="L188" s="41"/>
      <c r="M188" s="212" t="s">
        <v>21</v>
      </c>
      <c r="N188" s="213" t="s">
        <v>45</v>
      </c>
      <c r="O188" s="77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AR188" s="15" t="s">
        <v>228</v>
      </c>
      <c r="AT188" s="15" t="s">
        <v>130</v>
      </c>
      <c r="AU188" s="15" t="s">
        <v>84</v>
      </c>
      <c r="AY188" s="15" t="s">
        <v>128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5" t="s">
        <v>82</v>
      </c>
      <c r="BK188" s="216">
        <f>ROUND(I188*H188,2)</f>
        <v>0</v>
      </c>
      <c r="BL188" s="15" t="s">
        <v>228</v>
      </c>
      <c r="BM188" s="15" t="s">
        <v>299</v>
      </c>
    </row>
    <row r="189" spans="2:47" s="1" customFormat="1" ht="12">
      <c r="B189" s="36"/>
      <c r="C189" s="37"/>
      <c r="D189" s="217" t="s">
        <v>136</v>
      </c>
      <c r="E189" s="37"/>
      <c r="F189" s="218" t="s">
        <v>300</v>
      </c>
      <c r="G189" s="37"/>
      <c r="H189" s="37"/>
      <c r="I189" s="128"/>
      <c r="J189" s="37"/>
      <c r="K189" s="37"/>
      <c r="L189" s="41"/>
      <c r="M189" s="219"/>
      <c r="N189" s="77"/>
      <c r="O189" s="77"/>
      <c r="P189" s="77"/>
      <c r="Q189" s="77"/>
      <c r="R189" s="77"/>
      <c r="S189" s="77"/>
      <c r="T189" s="78"/>
      <c r="AT189" s="15" t="s">
        <v>136</v>
      </c>
      <c r="AU189" s="15" t="s">
        <v>84</v>
      </c>
    </row>
    <row r="190" spans="2:47" s="1" customFormat="1" ht="12">
      <c r="B190" s="36"/>
      <c r="C190" s="37"/>
      <c r="D190" s="217" t="s">
        <v>138</v>
      </c>
      <c r="E190" s="37"/>
      <c r="F190" s="220" t="s">
        <v>237</v>
      </c>
      <c r="G190" s="37"/>
      <c r="H190" s="37"/>
      <c r="I190" s="128"/>
      <c r="J190" s="37"/>
      <c r="K190" s="37"/>
      <c r="L190" s="41"/>
      <c r="M190" s="219"/>
      <c r="N190" s="77"/>
      <c r="O190" s="77"/>
      <c r="P190" s="77"/>
      <c r="Q190" s="77"/>
      <c r="R190" s="77"/>
      <c r="S190" s="77"/>
      <c r="T190" s="78"/>
      <c r="AT190" s="15" t="s">
        <v>138</v>
      </c>
      <c r="AU190" s="15" t="s">
        <v>84</v>
      </c>
    </row>
    <row r="191" spans="2:51" s="11" customFormat="1" ht="12">
      <c r="B191" s="221"/>
      <c r="C191" s="222"/>
      <c r="D191" s="217" t="s">
        <v>140</v>
      </c>
      <c r="E191" s="223" t="s">
        <v>21</v>
      </c>
      <c r="F191" s="224" t="s">
        <v>301</v>
      </c>
      <c r="G191" s="222"/>
      <c r="H191" s="225">
        <v>38.4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140</v>
      </c>
      <c r="AU191" s="231" t="s">
        <v>84</v>
      </c>
      <c r="AV191" s="11" t="s">
        <v>84</v>
      </c>
      <c r="AW191" s="11" t="s">
        <v>34</v>
      </c>
      <c r="AX191" s="11" t="s">
        <v>82</v>
      </c>
      <c r="AY191" s="231" t="s">
        <v>128</v>
      </c>
    </row>
    <row r="192" spans="2:65" s="1" customFormat="1" ht="16.5" customHeight="1">
      <c r="B192" s="36"/>
      <c r="C192" s="205" t="s">
        <v>302</v>
      </c>
      <c r="D192" s="205" t="s">
        <v>130</v>
      </c>
      <c r="E192" s="206" t="s">
        <v>303</v>
      </c>
      <c r="F192" s="207" t="s">
        <v>304</v>
      </c>
      <c r="G192" s="208" t="s">
        <v>298</v>
      </c>
      <c r="H192" s="209">
        <v>37.2</v>
      </c>
      <c r="I192" s="210"/>
      <c r="J192" s="211">
        <f>ROUND(I192*H192,2)</f>
        <v>0</v>
      </c>
      <c r="K192" s="207" t="s">
        <v>21</v>
      </c>
      <c r="L192" s="41"/>
      <c r="M192" s="212" t="s">
        <v>21</v>
      </c>
      <c r="N192" s="213" t="s">
        <v>45</v>
      </c>
      <c r="O192" s="77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AR192" s="15" t="s">
        <v>181</v>
      </c>
      <c r="AT192" s="15" t="s">
        <v>130</v>
      </c>
      <c r="AU192" s="15" t="s">
        <v>84</v>
      </c>
      <c r="AY192" s="15" t="s">
        <v>128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5" t="s">
        <v>82</v>
      </c>
      <c r="BK192" s="216">
        <f>ROUND(I192*H192,2)</f>
        <v>0</v>
      </c>
      <c r="BL192" s="15" t="s">
        <v>181</v>
      </c>
      <c r="BM192" s="15" t="s">
        <v>305</v>
      </c>
    </row>
    <row r="193" spans="2:47" s="1" customFormat="1" ht="12">
      <c r="B193" s="36"/>
      <c r="C193" s="37"/>
      <c r="D193" s="217" t="s">
        <v>136</v>
      </c>
      <c r="E193" s="37"/>
      <c r="F193" s="218" t="s">
        <v>304</v>
      </c>
      <c r="G193" s="37"/>
      <c r="H193" s="37"/>
      <c r="I193" s="128"/>
      <c r="J193" s="37"/>
      <c r="K193" s="37"/>
      <c r="L193" s="41"/>
      <c r="M193" s="219"/>
      <c r="N193" s="77"/>
      <c r="O193" s="77"/>
      <c r="P193" s="77"/>
      <c r="Q193" s="77"/>
      <c r="R193" s="77"/>
      <c r="S193" s="77"/>
      <c r="T193" s="78"/>
      <c r="AT193" s="15" t="s">
        <v>136</v>
      </c>
      <c r="AU193" s="15" t="s">
        <v>84</v>
      </c>
    </row>
    <row r="194" spans="2:47" s="1" customFormat="1" ht="12">
      <c r="B194" s="36"/>
      <c r="C194" s="37"/>
      <c r="D194" s="217" t="s">
        <v>138</v>
      </c>
      <c r="E194" s="37"/>
      <c r="F194" s="220" t="s">
        <v>237</v>
      </c>
      <c r="G194" s="37"/>
      <c r="H194" s="37"/>
      <c r="I194" s="128"/>
      <c r="J194" s="37"/>
      <c r="K194" s="37"/>
      <c r="L194" s="41"/>
      <c r="M194" s="219"/>
      <c r="N194" s="77"/>
      <c r="O194" s="77"/>
      <c r="P194" s="77"/>
      <c r="Q194" s="77"/>
      <c r="R194" s="77"/>
      <c r="S194" s="77"/>
      <c r="T194" s="78"/>
      <c r="AT194" s="15" t="s">
        <v>138</v>
      </c>
      <c r="AU194" s="15" t="s">
        <v>84</v>
      </c>
    </row>
    <row r="195" spans="2:51" s="11" customFormat="1" ht="12">
      <c r="B195" s="221"/>
      <c r="C195" s="222"/>
      <c r="D195" s="217" t="s">
        <v>140</v>
      </c>
      <c r="E195" s="223" t="s">
        <v>21</v>
      </c>
      <c r="F195" s="224" t="s">
        <v>306</v>
      </c>
      <c r="G195" s="222"/>
      <c r="H195" s="225">
        <v>37.2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140</v>
      </c>
      <c r="AU195" s="231" t="s">
        <v>84</v>
      </c>
      <c r="AV195" s="11" t="s">
        <v>84</v>
      </c>
      <c r="AW195" s="11" t="s">
        <v>34</v>
      </c>
      <c r="AX195" s="11" t="s">
        <v>82</v>
      </c>
      <c r="AY195" s="231" t="s">
        <v>128</v>
      </c>
    </row>
    <row r="196" spans="2:65" s="1" customFormat="1" ht="16.5" customHeight="1">
      <c r="B196" s="36"/>
      <c r="C196" s="205" t="s">
        <v>307</v>
      </c>
      <c r="D196" s="205" t="s">
        <v>130</v>
      </c>
      <c r="E196" s="206" t="s">
        <v>308</v>
      </c>
      <c r="F196" s="207" t="s">
        <v>309</v>
      </c>
      <c r="G196" s="208" t="s">
        <v>298</v>
      </c>
      <c r="H196" s="209">
        <v>1.2</v>
      </c>
      <c r="I196" s="210"/>
      <c r="J196" s="211">
        <f>ROUND(I196*H196,2)</f>
        <v>0</v>
      </c>
      <c r="K196" s="207" t="s">
        <v>21</v>
      </c>
      <c r="L196" s="41"/>
      <c r="M196" s="212" t="s">
        <v>21</v>
      </c>
      <c r="N196" s="213" t="s">
        <v>45</v>
      </c>
      <c r="O196" s="77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AR196" s="15" t="s">
        <v>181</v>
      </c>
      <c r="AT196" s="15" t="s">
        <v>130</v>
      </c>
      <c r="AU196" s="15" t="s">
        <v>84</v>
      </c>
      <c r="AY196" s="15" t="s">
        <v>128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5" t="s">
        <v>82</v>
      </c>
      <c r="BK196" s="216">
        <f>ROUND(I196*H196,2)</f>
        <v>0</v>
      </c>
      <c r="BL196" s="15" t="s">
        <v>181</v>
      </c>
      <c r="BM196" s="15" t="s">
        <v>310</v>
      </c>
    </row>
    <row r="197" spans="2:47" s="1" customFormat="1" ht="12">
      <c r="B197" s="36"/>
      <c r="C197" s="37"/>
      <c r="D197" s="217" t="s">
        <v>136</v>
      </c>
      <c r="E197" s="37"/>
      <c r="F197" s="218" t="s">
        <v>309</v>
      </c>
      <c r="G197" s="37"/>
      <c r="H197" s="37"/>
      <c r="I197" s="128"/>
      <c r="J197" s="37"/>
      <c r="K197" s="37"/>
      <c r="L197" s="41"/>
      <c r="M197" s="219"/>
      <c r="N197" s="77"/>
      <c r="O197" s="77"/>
      <c r="P197" s="77"/>
      <c r="Q197" s="77"/>
      <c r="R197" s="77"/>
      <c r="S197" s="77"/>
      <c r="T197" s="78"/>
      <c r="AT197" s="15" t="s">
        <v>136</v>
      </c>
      <c r="AU197" s="15" t="s">
        <v>84</v>
      </c>
    </row>
    <row r="198" spans="2:47" s="1" customFormat="1" ht="12">
      <c r="B198" s="36"/>
      <c r="C198" s="37"/>
      <c r="D198" s="217" t="s">
        <v>138</v>
      </c>
      <c r="E198" s="37"/>
      <c r="F198" s="220" t="s">
        <v>237</v>
      </c>
      <c r="G198" s="37"/>
      <c r="H198" s="37"/>
      <c r="I198" s="128"/>
      <c r="J198" s="37"/>
      <c r="K198" s="37"/>
      <c r="L198" s="41"/>
      <c r="M198" s="219"/>
      <c r="N198" s="77"/>
      <c r="O198" s="77"/>
      <c r="P198" s="77"/>
      <c r="Q198" s="77"/>
      <c r="R198" s="77"/>
      <c r="S198" s="77"/>
      <c r="T198" s="78"/>
      <c r="AT198" s="15" t="s">
        <v>138</v>
      </c>
      <c r="AU198" s="15" t="s">
        <v>84</v>
      </c>
    </row>
    <row r="199" spans="2:51" s="11" customFormat="1" ht="12">
      <c r="B199" s="221"/>
      <c r="C199" s="222"/>
      <c r="D199" s="217" t="s">
        <v>140</v>
      </c>
      <c r="E199" s="223" t="s">
        <v>21</v>
      </c>
      <c r="F199" s="224" t="s">
        <v>311</v>
      </c>
      <c r="G199" s="222"/>
      <c r="H199" s="225">
        <v>1.2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140</v>
      </c>
      <c r="AU199" s="231" t="s">
        <v>84</v>
      </c>
      <c r="AV199" s="11" t="s">
        <v>84</v>
      </c>
      <c r="AW199" s="11" t="s">
        <v>34</v>
      </c>
      <c r="AX199" s="11" t="s">
        <v>82</v>
      </c>
      <c r="AY199" s="231" t="s">
        <v>128</v>
      </c>
    </row>
    <row r="200" spans="2:65" s="1" customFormat="1" ht="16.5" customHeight="1">
      <c r="B200" s="36"/>
      <c r="C200" s="232" t="s">
        <v>312</v>
      </c>
      <c r="D200" s="232" t="s">
        <v>160</v>
      </c>
      <c r="E200" s="233" t="s">
        <v>313</v>
      </c>
      <c r="F200" s="234" t="s">
        <v>314</v>
      </c>
      <c r="G200" s="235" t="s">
        <v>298</v>
      </c>
      <c r="H200" s="236">
        <v>37.2</v>
      </c>
      <c r="I200" s="237"/>
      <c r="J200" s="238">
        <f>ROUND(I200*H200,2)</f>
        <v>0</v>
      </c>
      <c r="K200" s="234" t="s">
        <v>21</v>
      </c>
      <c r="L200" s="239"/>
      <c r="M200" s="240" t="s">
        <v>21</v>
      </c>
      <c r="N200" s="241" t="s">
        <v>45</v>
      </c>
      <c r="O200" s="77"/>
      <c r="P200" s="214">
        <f>O200*H200</f>
        <v>0</v>
      </c>
      <c r="Q200" s="214">
        <v>0.00072</v>
      </c>
      <c r="R200" s="214">
        <f>Q200*H200</f>
        <v>0.026784000000000002</v>
      </c>
      <c r="S200" s="214">
        <v>0</v>
      </c>
      <c r="T200" s="215">
        <f>S200*H200</f>
        <v>0</v>
      </c>
      <c r="AR200" s="15" t="s">
        <v>254</v>
      </c>
      <c r="AT200" s="15" t="s">
        <v>160</v>
      </c>
      <c r="AU200" s="15" t="s">
        <v>84</v>
      </c>
      <c r="AY200" s="15" t="s">
        <v>128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5" t="s">
        <v>82</v>
      </c>
      <c r="BK200" s="216">
        <f>ROUND(I200*H200,2)</f>
        <v>0</v>
      </c>
      <c r="BL200" s="15" t="s">
        <v>181</v>
      </c>
      <c r="BM200" s="15" t="s">
        <v>315</v>
      </c>
    </row>
    <row r="201" spans="2:47" s="1" customFormat="1" ht="12">
      <c r="B201" s="36"/>
      <c r="C201" s="37"/>
      <c r="D201" s="217" t="s">
        <v>136</v>
      </c>
      <c r="E201" s="37"/>
      <c r="F201" s="218" t="s">
        <v>316</v>
      </c>
      <c r="G201" s="37"/>
      <c r="H201" s="37"/>
      <c r="I201" s="128"/>
      <c r="J201" s="37"/>
      <c r="K201" s="37"/>
      <c r="L201" s="41"/>
      <c r="M201" s="219"/>
      <c r="N201" s="77"/>
      <c r="O201" s="77"/>
      <c r="P201" s="77"/>
      <c r="Q201" s="77"/>
      <c r="R201" s="77"/>
      <c r="S201" s="77"/>
      <c r="T201" s="78"/>
      <c r="AT201" s="15" t="s">
        <v>136</v>
      </c>
      <c r="AU201" s="15" t="s">
        <v>84</v>
      </c>
    </row>
    <row r="202" spans="2:47" s="1" customFormat="1" ht="12">
      <c r="B202" s="36"/>
      <c r="C202" s="37"/>
      <c r="D202" s="217" t="s">
        <v>138</v>
      </c>
      <c r="E202" s="37"/>
      <c r="F202" s="220" t="s">
        <v>317</v>
      </c>
      <c r="G202" s="37"/>
      <c r="H202" s="37"/>
      <c r="I202" s="128"/>
      <c r="J202" s="37"/>
      <c r="K202" s="37"/>
      <c r="L202" s="41"/>
      <c r="M202" s="219"/>
      <c r="N202" s="77"/>
      <c r="O202" s="77"/>
      <c r="P202" s="77"/>
      <c r="Q202" s="77"/>
      <c r="R202" s="77"/>
      <c r="S202" s="77"/>
      <c r="T202" s="78"/>
      <c r="AT202" s="15" t="s">
        <v>138</v>
      </c>
      <c r="AU202" s="15" t="s">
        <v>84</v>
      </c>
    </row>
    <row r="203" spans="2:51" s="11" customFormat="1" ht="12">
      <c r="B203" s="221"/>
      <c r="C203" s="222"/>
      <c r="D203" s="217" t="s">
        <v>140</v>
      </c>
      <c r="E203" s="223" t="s">
        <v>21</v>
      </c>
      <c r="F203" s="224" t="s">
        <v>318</v>
      </c>
      <c r="G203" s="222"/>
      <c r="H203" s="225">
        <v>37.2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140</v>
      </c>
      <c r="AU203" s="231" t="s">
        <v>84</v>
      </c>
      <c r="AV203" s="11" t="s">
        <v>84</v>
      </c>
      <c r="AW203" s="11" t="s">
        <v>34</v>
      </c>
      <c r="AX203" s="11" t="s">
        <v>82</v>
      </c>
      <c r="AY203" s="231" t="s">
        <v>128</v>
      </c>
    </row>
    <row r="204" spans="2:65" s="1" customFormat="1" ht="16.5" customHeight="1">
      <c r="B204" s="36"/>
      <c r="C204" s="232" t="s">
        <v>319</v>
      </c>
      <c r="D204" s="232" t="s">
        <v>160</v>
      </c>
      <c r="E204" s="233" t="s">
        <v>320</v>
      </c>
      <c r="F204" s="234" t="s">
        <v>321</v>
      </c>
      <c r="G204" s="235" t="s">
        <v>298</v>
      </c>
      <c r="H204" s="236">
        <v>1.2</v>
      </c>
      <c r="I204" s="237"/>
      <c r="J204" s="238">
        <f>ROUND(I204*H204,2)</f>
        <v>0</v>
      </c>
      <c r="K204" s="234" t="s">
        <v>21</v>
      </c>
      <c r="L204" s="239"/>
      <c r="M204" s="240" t="s">
        <v>21</v>
      </c>
      <c r="N204" s="241" t="s">
        <v>45</v>
      </c>
      <c r="O204" s="77"/>
      <c r="P204" s="214">
        <f>O204*H204</f>
        <v>0</v>
      </c>
      <c r="Q204" s="214">
        <v>0.00072</v>
      </c>
      <c r="R204" s="214">
        <f>Q204*H204</f>
        <v>0.0008640000000000001</v>
      </c>
      <c r="S204" s="214">
        <v>0</v>
      </c>
      <c r="T204" s="215">
        <f>S204*H204</f>
        <v>0</v>
      </c>
      <c r="AR204" s="15" t="s">
        <v>254</v>
      </c>
      <c r="AT204" s="15" t="s">
        <v>160</v>
      </c>
      <c r="AU204" s="15" t="s">
        <v>84</v>
      </c>
      <c r="AY204" s="15" t="s">
        <v>128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5" t="s">
        <v>82</v>
      </c>
      <c r="BK204" s="216">
        <f>ROUND(I204*H204,2)</f>
        <v>0</v>
      </c>
      <c r="BL204" s="15" t="s">
        <v>181</v>
      </c>
      <c r="BM204" s="15" t="s">
        <v>322</v>
      </c>
    </row>
    <row r="205" spans="2:47" s="1" customFormat="1" ht="12">
      <c r="B205" s="36"/>
      <c r="C205" s="37"/>
      <c r="D205" s="217" t="s">
        <v>136</v>
      </c>
      <c r="E205" s="37"/>
      <c r="F205" s="218" t="s">
        <v>323</v>
      </c>
      <c r="G205" s="37"/>
      <c r="H205" s="37"/>
      <c r="I205" s="128"/>
      <c r="J205" s="37"/>
      <c r="K205" s="37"/>
      <c r="L205" s="41"/>
      <c r="M205" s="219"/>
      <c r="N205" s="77"/>
      <c r="O205" s="77"/>
      <c r="P205" s="77"/>
      <c r="Q205" s="77"/>
      <c r="R205" s="77"/>
      <c r="S205" s="77"/>
      <c r="T205" s="78"/>
      <c r="AT205" s="15" t="s">
        <v>136</v>
      </c>
      <c r="AU205" s="15" t="s">
        <v>84</v>
      </c>
    </row>
    <row r="206" spans="2:47" s="1" customFormat="1" ht="12">
      <c r="B206" s="36"/>
      <c r="C206" s="37"/>
      <c r="D206" s="217" t="s">
        <v>138</v>
      </c>
      <c r="E206" s="37"/>
      <c r="F206" s="220" t="s">
        <v>324</v>
      </c>
      <c r="G206" s="37"/>
      <c r="H206" s="37"/>
      <c r="I206" s="128"/>
      <c r="J206" s="37"/>
      <c r="K206" s="37"/>
      <c r="L206" s="41"/>
      <c r="M206" s="219"/>
      <c r="N206" s="77"/>
      <c r="O206" s="77"/>
      <c r="P206" s="77"/>
      <c r="Q206" s="77"/>
      <c r="R206" s="77"/>
      <c r="S206" s="77"/>
      <c r="T206" s="78"/>
      <c r="AT206" s="15" t="s">
        <v>138</v>
      </c>
      <c r="AU206" s="15" t="s">
        <v>84</v>
      </c>
    </row>
    <row r="207" spans="2:51" s="11" customFormat="1" ht="12">
      <c r="B207" s="221"/>
      <c r="C207" s="222"/>
      <c r="D207" s="217" t="s">
        <v>140</v>
      </c>
      <c r="E207" s="223" t="s">
        <v>21</v>
      </c>
      <c r="F207" s="224" t="s">
        <v>325</v>
      </c>
      <c r="G207" s="222"/>
      <c r="H207" s="225">
        <v>1.2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140</v>
      </c>
      <c r="AU207" s="231" t="s">
        <v>84</v>
      </c>
      <c r="AV207" s="11" t="s">
        <v>84</v>
      </c>
      <c r="AW207" s="11" t="s">
        <v>34</v>
      </c>
      <c r="AX207" s="11" t="s">
        <v>82</v>
      </c>
      <c r="AY207" s="231" t="s">
        <v>128</v>
      </c>
    </row>
    <row r="208" spans="2:65" s="1" customFormat="1" ht="16.5" customHeight="1">
      <c r="B208" s="36"/>
      <c r="C208" s="205" t="s">
        <v>326</v>
      </c>
      <c r="D208" s="205" t="s">
        <v>130</v>
      </c>
      <c r="E208" s="206" t="s">
        <v>327</v>
      </c>
      <c r="F208" s="207" t="s">
        <v>328</v>
      </c>
      <c r="G208" s="208" t="s">
        <v>329</v>
      </c>
      <c r="H208" s="209">
        <v>1</v>
      </c>
      <c r="I208" s="210"/>
      <c r="J208" s="211">
        <f>ROUND(I208*H208,2)</f>
        <v>0</v>
      </c>
      <c r="K208" s="207" t="s">
        <v>21</v>
      </c>
      <c r="L208" s="41"/>
      <c r="M208" s="212" t="s">
        <v>21</v>
      </c>
      <c r="N208" s="213" t="s">
        <v>45</v>
      </c>
      <c r="O208" s="77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AR208" s="15" t="s">
        <v>181</v>
      </c>
      <c r="AT208" s="15" t="s">
        <v>130</v>
      </c>
      <c r="AU208" s="15" t="s">
        <v>84</v>
      </c>
      <c r="AY208" s="15" t="s">
        <v>128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5" t="s">
        <v>82</v>
      </c>
      <c r="BK208" s="216">
        <f>ROUND(I208*H208,2)</f>
        <v>0</v>
      </c>
      <c r="BL208" s="15" t="s">
        <v>181</v>
      </c>
      <c r="BM208" s="15" t="s">
        <v>330</v>
      </c>
    </row>
    <row r="209" spans="2:47" s="1" customFormat="1" ht="12">
      <c r="B209" s="36"/>
      <c r="C209" s="37"/>
      <c r="D209" s="217" t="s">
        <v>136</v>
      </c>
      <c r="E209" s="37"/>
      <c r="F209" s="218" t="s">
        <v>331</v>
      </c>
      <c r="G209" s="37"/>
      <c r="H209" s="37"/>
      <c r="I209" s="128"/>
      <c r="J209" s="37"/>
      <c r="K209" s="37"/>
      <c r="L209" s="41"/>
      <c r="M209" s="219"/>
      <c r="N209" s="77"/>
      <c r="O209" s="77"/>
      <c r="P209" s="77"/>
      <c r="Q209" s="77"/>
      <c r="R209" s="77"/>
      <c r="S209" s="77"/>
      <c r="T209" s="78"/>
      <c r="AT209" s="15" t="s">
        <v>136</v>
      </c>
      <c r="AU209" s="15" t="s">
        <v>84</v>
      </c>
    </row>
    <row r="210" spans="2:47" s="1" customFormat="1" ht="12">
      <c r="B210" s="36"/>
      <c r="C210" s="37"/>
      <c r="D210" s="217" t="s">
        <v>138</v>
      </c>
      <c r="E210" s="37"/>
      <c r="F210" s="220" t="s">
        <v>237</v>
      </c>
      <c r="G210" s="37"/>
      <c r="H210" s="37"/>
      <c r="I210" s="128"/>
      <c r="J210" s="37"/>
      <c r="K210" s="37"/>
      <c r="L210" s="41"/>
      <c r="M210" s="219"/>
      <c r="N210" s="77"/>
      <c r="O210" s="77"/>
      <c r="P210" s="77"/>
      <c r="Q210" s="77"/>
      <c r="R210" s="77"/>
      <c r="S210" s="77"/>
      <c r="T210" s="78"/>
      <c r="AT210" s="15" t="s">
        <v>138</v>
      </c>
      <c r="AU210" s="15" t="s">
        <v>84</v>
      </c>
    </row>
    <row r="211" spans="2:51" s="11" customFormat="1" ht="12">
      <c r="B211" s="221"/>
      <c r="C211" s="222"/>
      <c r="D211" s="217" t="s">
        <v>140</v>
      </c>
      <c r="E211" s="223" t="s">
        <v>21</v>
      </c>
      <c r="F211" s="224" t="s">
        <v>82</v>
      </c>
      <c r="G211" s="222"/>
      <c r="H211" s="225">
        <v>1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140</v>
      </c>
      <c r="AU211" s="231" t="s">
        <v>84</v>
      </c>
      <c r="AV211" s="11" t="s">
        <v>84</v>
      </c>
      <c r="AW211" s="11" t="s">
        <v>34</v>
      </c>
      <c r="AX211" s="11" t="s">
        <v>82</v>
      </c>
      <c r="AY211" s="231" t="s">
        <v>128</v>
      </c>
    </row>
    <row r="212" spans="2:65" s="1" customFormat="1" ht="16.5" customHeight="1">
      <c r="B212" s="36"/>
      <c r="C212" s="205" t="s">
        <v>265</v>
      </c>
      <c r="D212" s="205" t="s">
        <v>130</v>
      </c>
      <c r="E212" s="206" t="s">
        <v>332</v>
      </c>
      <c r="F212" s="207" t="s">
        <v>333</v>
      </c>
      <c r="G212" s="208" t="s">
        <v>227</v>
      </c>
      <c r="H212" s="209">
        <v>1</v>
      </c>
      <c r="I212" s="210"/>
      <c r="J212" s="211">
        <f>ROUND(I212*H212,2)</f>
        <v>0</v>
      </c>
      <c r="K212" s="207" t="s">
        <v>21</v>
      </c>
      <c r="L212" s="41"/>
      <c r="M212" s="212" t="s">
        <v>21</v>
      </c>
      <c r="N212" s="213" t="s">
        <v>45</v>
      </c>
      <c r="O212" s="77"/>
      <c r="P212" s="214">
        <f>O212*H212</f>
        <v>0</v>
      </c>
      <c r="Q212" s="214">
        <v>0.00035</v>
      </c>
      <c r="R212" s="214">
        <f>Q212*H212</f>
        <v>0.00035</v>
      </c>
      <c r="S212" s="214">
        <v>0</v>
      </c>
      <c r="T212" s="215">
        <f>S212*H212</f>
        <v>0</v>
      </c>
      <c r="AR212" s="15" t="s">
        <v>181</v>
      </c>
      <c r="AT212" s="15" t="s">
        <v>130</v>
      </c>
      <c r="AU212" s="15" t="s">
        <v>84</v>
      </c>
      <c r="AY212" s="15" t="s">
        <v>128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5" t="s">
        <v>82</v>
      </c>
      <c r="BK212" s="216">
        <f>ROUND(I212*H212,2)</f>
        <v>0</v>
      </c>
      <c r="BL212" s="15" t="s">
        <v>181</v>
      </c>
      <c r="BM212" s="15" t="s">
        <v>334</v>
      </c>
    </row>
    <row r="213" spans="2:47" s="1" customFormat="1" ht="12">
      <c r="B213" s="36"/>
      <c r="C213" s="37"/>
      <c r="D213" s="217" t="s">
        <v>136</v>
      </c>
      <c r="E213" s="37"/>
      <c r="F213" s="218" t="s">
        <v>333</v>
      </c>
      <c r="G213" s="37"/>
      <c r="H213" s="37"/>
      <c r="I213" s="128"/>
      <c r="J213" s="37"/>
      <c r="K213" s="37"/>
      <c r="L213" s="41"/>
      <c r="M213" s="219"/>
      <c r="N213" s="77"/>
      <c r="O213" s="77"/>
      <c r="P213" s="77"/>
      <c r="Q213" s="77"/>
      <c r="R213" s="77"/>
      <c r="S213" s="77"/>
      <c r="T213" s="78"/>
      <c r="AT213" s="15" t="s">
        <v>136</v>
      </c>
      <c r="AU213" s="15" t="s">
        <v>84</v>
      </c>
    </row>
    <row r="214" spans="2:47" s="1" customFormat="1" ht="12">
      <c r="B214" s="36"/>
      <c r="C214" s="37"/>
      <c r="D214" s="217" t="s">
        <v>138</v>
      </c>
      <c r="E214" s="37"/>
      <c r="F214" s="220" t="s">
        <v>335</v>
      </c>
      <c r="G214" s="37"/>
      <c r="H214" s="37"/>
      <c r="I214" s="128"/>
      <c r="J214" s="37"/>
      <c r="K214" s="37"/>
      <c r="L214" s="41"/>
      <c r="M214" s="219"/>
      <c r="N214" s="77"/>
      <c r="O214" s="77"/>
      <c r="P214" s="77"/>
      <c r="Q214" s="77"/>
      <c r="R214" s="77"/>
      <c r="S214" s="77"/>
      <c r="T214" s="78"/>
      <c r="AT214" s="15" t="s">
        <v>138</v>
      </c>
      <c r="AU214" s="15" t="s">
        <v>84</v>
      </c>
    </row>
    <row r="215" spans="2:51" s="11" customFormat="1" ht="12">
      <c r="B215" s="221"/>
      <c r="C215" s="222"/>
      <c r="D215" s="217" t="s">
        <v>140</v>
      </c>
      <c r="E215" s="223" t="s">
        <v>21</v>
      </c>
      <c r="F215" s="224" t="s">
        <v>82</v>
      </c>
      <c r="G215" s="222"/>
      <c r="H215" s="225">
        <v>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140</v>
      </c>
      <c r="AU215" s="231" t="s">
        <v>84</v>
      </c>
      <c r="AV215" s="11" t="s">
        <v>84</v>
      </c>
      <c r="AW215" s="11" t="s">
        <v>34</v>
      </c>
      <c r="AX215" s="11" t="s">
        <v>82</v>
      </c>
      <c r="AY215" s="231" t="s">
        <v>128</v>
      </c>
    </row>
    <row r="216" spans="2:65" s="1" customFormat="1" ht="16.5" customHeight="1">
      <c r="B216" s="36"/>
      <c r="C216" s="205" t="s">
        <v>336</v>
      </c>
      <c r="D216" s="205" t="s">
        <v>130</v>
      </c>
      <c r="E216" s="206" t="s">
        <v>337</v>
      </c>
      <c r="F216" s="207" t="s">
        <v>338</v>
      </c>
      <c r="G216" s="208" t="s">
        <v>298</v>
      </c>
      <c r="H216" s="209">
        <v>41.28</v>
      </c>
      <c r="I216" s="210"/>
      <c r="J216" s="211">
        <f>ROUND(I216*H216,2)</f>
        <v>0</v>
      </c>
      <c r="K216" s="207" t="s">
        <v>151</v>
      </c>
      <c r="L216" s="41"/>
      <c r="M216" s="212" t="s">
        <v>21</v>
      </c>
      <c r="N216" s="213" t="s">
        <v>45</v>
      </c>
      <c r="O216" s="77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AR216" s="15" t="s">
        <v>181</v>
      </c>
      <c r="AT216" s="15" t="s">
        <v>130</v>
      </c>
      <c r="AU216" s="15" t="s">
        <v>84</v>
      </c>
      <c r="AY216" s="15" t="s">
        <v>128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5" t="s">
        <v>82</v>
      </c>
      <c r="BK216" s="216">
        <f>ROUND(I216*H216,2)</f>
        <v>0</v>
      </c>
      <c r="BL216" s="15" t="s">
        <v>181</v>
      </c>
      <c r="BM216" s="15" t="s">
        <v>339</v>
      </c>
    </row>
    <row r="217" spans="2:47" s="1" customFormat="1" ht="12">
      <c r="B217" s="36"/>
      <c r="C217" s="37"/>
      <c r="D217" s="217" t="s">
        <v>136</v>
      </c>
      <c r="E217" s="37"/>
      <c r="F217" s="218" t="s">
        <v>340</v>
      </c>
      <c r="G217" s="37"/>
      <c r="H217" s="37"/>
      <c r="I217" s="128"/>
      <c r="J217" s="37"/>
      <c r="K217" s="37"/>
      <c r="L217" s="41"/>
      <c r="M217" s="219"/>
      <c r="N217" s="77"/>
      <c r="O217" s="77"/>
      <c r="P217" s="77"/>
      <c r="Q217" s="77"/>
      <c r="R217" s="77"/>
      <c r="S217" s="77"/>
      <c r="T217" s="78"/>
      <c r="AT217" s="15" t="s">
        <v>136</v>
      </c>
      <c r="AU217" s="15" t="s">
        <v>84</v>
      </c>
    </row>
    <row r="218" spans="2:51" s="11" customFormat="1" ht="12">
      <c r="B218" s="221"/>
      <c r="C218" s="222"/>
      <c r="D218" s="217" t="s">
        <v>140</v>
      </c>
      <c r="E218" s="223" t="s">
        <v>21</v>
      </c>
      <c r="F218" s="224" t="s">
        <v>341</v>
      </c>
      <c r="G218" s="222"/>
      <c r="H218" s="225">
        <v>41.28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140</v>
      </c>
      <c r="AU218" s="231" t="s">
        <v>84</v>
      </c>
      <c r="AV218" s="11" t="s">
        <v>84</v>
      </c>
      <c r="AW218" s="11" t="s">
        <v>34</v>
      </c>
      <c r="AX218" s="11" t="s">
        <v>82</v>
      </c>
      <c r="AY218" s="231" t="s">
        <v>128</v>
      </c>
    </row>
    <row r="219" spans="2:65" s="1" customFormat="1" ht="16.5" customHeight="1">
      <c r="B219" s="36"/>
      <c r="C219" s="232" t="s">
        <v>342</v>
      </c>
      <c r="D219" s="232" t="s">
        <v>160</v>
      </c>
      <c r="E219" s="233" t="s">
        <v>343</v>
      </c>
      <c r="F219" s="234" t="s">
        <v>344</v>
      </c>
      <c r="G219" s="235" t="s">
        <v>176</v>
      </c>
      <c r="H219" s="236">
        <v>25.64</v>
      </c>
      <c r="I219" s="237"/>
      <c r="J219" s="238">
        <f>ROUND(I219*H219,2)</f>
        <v>0</v>
      </c>
      <c r="K219" s="234" t="s">
        <v>151</v>
      </c>
      <c r="L219" s="239"/>
      <c r="M219" s="240" t="s">
        <v>21</v>
      </c>
      <c r="N219" s="241" t="s">
        <v>45</v>
      </c>
      <c r="O219" s="77"/>
      <c r="P219" s="214">
        <f>O219*H219</f>
        <v>0</v>
      </c>
      <c r="Q219" s="214">
        <v>0.001</v>
      </c>
      <c r="R219" s="214">
        <f>Q219*H219</f>
        <v>0.02564</v>
      </c>
      <c r="S219" s="214">
        <v>0</v>
      </c>
      <c r="T219" s="215">
        <f>S219*H219</f>
        <v>0</v>
      </c>
      <c r="AR219" s="15" t="s">
        <v>254</v>
      </c>
      <c r="AT219" s="15" t="s">
        <v>160</v>
      </c>
      <c r="AU219" s="15" t="s">
        <v>84</v>
      </c>
      <c r="AY219" s="15" t="s">
        <v>128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5" t="s">
        <v>82</v>
      </c>
      <c r="BK219" s="216">
        <f>ROUND(I219*H219,2)</f>
        <v>0</v>
      </c>
      <c r="BL219" s="15" t="s">
        <v>181</v>
      </c>
      <c r="BM219" s="15" t="s">
        <v>345</v>
      </c>
    </row>
    <row r="220" spans="2:47" s="1" customFormat="1" ht="12">
      <c r="B220" s="36"/>
      <c r="C220" s="37"/>
      <c r="D220" s="217" t="s">
        <v>136</v>
      </c>
      <c r="E220" s="37"/>
      <c r="F220" s="218" t="s">
        <v>344</v>
      </c>
      <c r="G220" s="37"/>
      <c r="H220" s="37"/>
      <c r="I220" s="128"/>
      <c r="J220" s="37"/>
      <c r="K220" s="37"/>
      <c r="L220" s="41"/>
      <c r="M220" s="219"/>
      <c r="N220" s="77"/>
      <c r="O220" s="77"/>
      <c r="P220" s="77"/>
      <c r="Q220" s="77"/>
      <c r="R220" s="77"/>
      <c r="S220" s="77"/>
      <c r="T220" s="78"/>
      <c r="AT220" s="15" t="s">
        <v>136</v>
      </c>
      <c r="AU220" s="15" t="s">
        <v>84</v>
      </c>
    </row>
    <row r="221" spans="2:47" s="1" customFormat="1" ht="12">
      <c r="B221" s="36"/>
      <c r="C221" s="37"/>
      <c r="D221" s="217" t="s">
        <v>138</v>
      </c>
      <c r="E221" s="37"/>
      <c r="F221" s="220" t="s">
        <v>346</v>
      </c>
      <c r="G221" s="37"/>
      <c r="H221" s="37"/>
      <c r="I221" s="128"/>
      <c r="J221" s="37"/>
      <c r="K221" s="37"/>
      <c r="L221" s="41"/>
      <c r="M221" s="219"/>
      <c r="N221" s="77"/>
      <c r="O221" s="77"/>
      <c r="P221" s="77"/>
      <c r="Q221" s="77"/>
      <c r="R221" s="77"/>
      <c r="S221" s="77"/>
      <c r="T221" s="78"/>
      <c r="AT221" s="15" t="s">
        <v>138</v>
      </c>
      <c r="AU221" s="15" t="s">
        <v>84</v>
      </c>
    </row>
    <row r="222" spans="2:51" s="11" customFormat="1" ht="12">
      <c r="B222" s="221"/>
      <c r="C222" s="222"/>
      <c r="D222" s="217" t="s">
        <v>140</v>
      </c>
      <c r="E222" s="223" t="s">
        <v>21</v>
      </c>
      <c r="F222" s="224" t="s">
        <v>347</v>
      </c>
      <c r="G222" s="222"/>
      <c r="H222" s="225">
        <v>25.64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140</v>
      </c>
      <c r="AU222" s="231" t="s">
        <v>84</v>
      </c>
      <c r="AV222" s="11" t="s">
        <v>84</v>
      </c>
      <c r="AW222" s="11" t="s">
        <v>34</v>
      </c>
      <c r="AX222" s="11" t="s">
        <v>82</v>
      </c>
      <c r="AY222" s="231" t="s">
        <v>128</v>
      </c>
    </row>
    <row r="223" spans="2:65" s="1" customFormat="1" ht="16.5" customHeight="1">
      <c r="B223" s="36"/>
      <c r="C223" s="205" t="s">
        <v>348</v>
      </c>
      <c r="D223" s="205" t="s">
        <v>130</v>
      </c>
      <c r="E223" s="206" t="s">
        <v>349</v>
      </c>
      <c r="F223" s="207" t="s">
        <v>350</v>
      </c>
      <c r="G223" s="208" t="s">
        <v>227</v>
      </c>
      <c r="H223" s="209">
        <v>1</v>
      </c>
      <c r="I223" s="210"/>
      <c r="J223" s="211">
        <f>ROUND(I223*H223,2)</f>
        <v>0</v>
      </c>
      <c r="K223" s="207" t="s">
        <v>151</v>
      </c>
      <c r="L223" s="41"/>
      <c r="M223" s="212" t="s">
        <v>21</v>
      </c>
      <c r="N223" s="213" t="s">
        <v>45</v>
      </c>
      <c r="O223" s="77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AR223" s="15" t="s">
        <v>181</v>
      </c>
      <c r="AT223" s="15" t="s">
        <v>130</v>
      </c>
      <c r="AU223" s="15" t="s">
        <v>84</v>
      </c>
      <c r="AY223" s="15" t="s">
        <v>128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5" t="s">
        <v>82</v>
      </c>
      <c r="BK223" s="216">
        <f>ROUND(I223*H223,2)</f>
        <v>0</v>
      </c>
      <c r="BL223" s="15" t="s">
        <v>181</v>
      </c>
      <c r="BM223" s="15" t="s">
        <v>351</v>
      </c>
    </row>
    <row r="224" spans="2:47" s="1" customFormat="1" ht="12">
      <c r="B224" s="36"/>
      <c r="C224" s="37"/>
      <c r="D224" s="217" t="s">
        <v>136</v>
      </c>
      <c r="E224" s="37"/>
      <c r="F224" s="218" t="s">
        <v>350</v>
      </c>
      <c r="G224" s="37"/>
      <c r="H224" s="37"/>
      <c r="I224" s="128"/>
      <c r="J224" s="37"/>
      <c r="K224" s="37"/>
      <c r="L224" s="41"/>
      <c r="M224" s="219"/>
      <c r="N224" s="77"/>
      <c r="O224" s="77"/>
      <c r="P224" s="77"/>
      <c r="Q224" s="77"/>
      <c r="R224" s="77"/>
      <c r="S224" s="77"/>
      <c r="T224" s="78"/>
      <c r="AT224" s="15" t="s">
        <v>136</v>
      </c>
      <c r="AU224" s="15" t="s">
        <v>84</v>
      </c>
    </row>
    <row r="225" spans="2:51" s="11" customFormat="1" ht="12">
      <c r="B225" s="221"/>
      <c r="C225" s="222"/>
      <c r="D225" s="217" t="s">
        <v>140</v>
      </c>
      <c r="E225" s="223" t="s">
        <v>21</v>
      </c>
      <c r="F225" s="224" t="s">
        <v>82</v>
      </c>
      <c r="G225" s="222"/>
      <c r="H225" s="225">
        <v>1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140</v>
      </c>
      <c r="AU225" s="231" t="s">
        <v>84</v>
      </c>
      <c r="AV225" s="11" t="s">
        <v>84</v>
      </c>
      <c r="AW225" s="11" t="s">
        <v>34</v>
      </c>
      <c r="AX225" s="11" t="s">
        <v>82</v>
      </c>
      <c r="AY225" s="231" t="s">
        <v>128</v>
      </c>
    </row>
    <row r="226" spans="2:65" s="1" customFormat="1" ht="16.5" customHeight="1">
      <c r="B226" s="36"/>
      <c r="C226" s="205" t="s">
        <v>352</v>
      </c>
      <c r="D226" s="205" t="s">
        <v>130</v>
      </c>
      <c r="E226" s="206" t="s">
        <v>353</v>
      </c>
      <c r="F226" s="207" t="s">
        <v>354</v>
      </c>
      <c r="G226" s="208" t="s">
        <v>227</v>
      </c>
      <c r="H226" s="209">
        <v>1</v>
      </c>
      <c r="I226" s="210"/>
      <c r="J226" s="211">
        <f>ROUND(I226*H226,2)</f>
        <v>0</v>
      </c>
      <c r="K226" s="207" t="s">
        <v>151</v>
      </c>
      <c r="L226" s="41"/>
      <c r="M226" s="212" t="s">
        <v>21</v>
      </c>
      <c r="N226" s="213" t="s">
        <v>45</v>
      </c>
      <c r="O226" s="77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AR226" s="15" t="s">
        <v>181</v>
      </c>
      <c r="AT226" s="15" t="s">
        <v>130</v>
      </c>
      <c r="AU226" s="15" t="s">
        <v>84</v>
      </c>
      <c r="AY226" s="15" t="s">
        <v>128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5" t="s">
        <v>82</v>
      </c>
      <c r="BK226" s="216">
        <f>ROUND(I226*H226,2)</f>
        <v>0</v>
      </c>
      <c r="BL226" s="15" t="s">
        <v>181</v>
      </c>
      <c r="BM226" s="15" t="s">
        <v>355</v>
      </c>
    </row>
    <row r="227" spans="2:47" s="1" customFormat="1" ht="12">
      <c r="B227" s="36"/>
      <c r="C227" s="37"/>
      <c r="D227" s="217" t="s">
        <v>136</v>
      </c>
      <c r="E227" s="37"/>
      <c r="F227" s="218" t="s">
        <v>356</v>
      </c>
      <c r="G227" s="37"/>
      <c r="H227" s="37"/>
      <c r="I227" s="128"/>
      <c r="J227" s="37"/>
      <c r="K227" s="37"/>
      <c r="L227" s="41"/>
      <c r="M227" s="219"/>
      <c r="N227" s="77"/>
      <c r="O227" s="77"/>
      <c r="P227" s="77"/>
      <c r="Q227" s="77"/>
      <c r="R227" s="77"/>
      <c r="S227" s="77"/>
      <c r="T227" s="78"/>
      <c r="AT227" s="15" t="s">
        <v>136</v>
      </c>
      <c r="AU227" s="15" t="s">
        <v>84</v>
      </c>
    </row>
    <row r="228" spans="2:47" s="1" customFormat="1" ht="12">
      <c r="B228" s="36"/>
      <c r="C228" s="37"/>
      <c r="D228" s="217" t="s">
        <v>138</v>
      </c>
      <c r="E228" s="37"/>
      <c r="F228" s="220" t="s">
        <v>357</v>
      </c>
      <c r="G228" s="37"/>
      <c r="H228" s="37"/>
      <c r="I228" s="128"/>
      <c r="J228" s="37"/>
      <c r="K228" s="37"/>
      <c r="L228" s="41"/>
      <c r="M228" s="219"/>
      <c r="N228" s="77"/>
      <c r="O228" s="77"/>
      <c r="P228" s="77"/>
      <c r="Q228" s="77"/>
      <c r="R228" s="77"/>
      <c r="S228" s="77"/>
      <c r="T228" s="78"/>
      <c r="AT228" s="15" t="s">
        <v>138</v>
      </c>
      <c r="AU228" s="15" t="s">
        <v>84</v>
      </c>
    </row>
    <row r="229" spans="2:51" s="11" customFormat="1" ht="12">
      <c r="B229" s="221"/>
      <c r="C229" s="222"/>
      <c r="D229" s="217" t="s">
        <v>140</v>
      </c>
      <c r="E229" s="223" t="s">
        <v>21</v>
      </c>
      <c r="F229" s="224" t="s">
        <v>82</v>
      </c>
      <c r="G229" s="222"/>
      <c r="H229" s="225">
        <v>1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140</v>
      </c>
      <c r="AU229" s="231" t="s">
        <v>84</v>
      </c>
      <c r="AV229" s="11" t="s">
        <v>84</v>
      </c>
      <c r="AW229" s="11" t="s">
        <v>34</v>
      </c>
      <c r="AX229" s="11" t="s">
        <v>82</v>
      </c>
      <c r="AY229" s="231" t="s">
        <v>128</v>
      </c>
    </row>
    <row r="230" spans="2:65" s="1" customFormat="1" ht="16.5" customHeight="1">
      <c r="B230" s="36"/>
      <c r="C230" s="205" t="s">
        <v>358</v>
      </c>
      <c r="D230" s="205" t="s">
        <v>130</v>
      </c>
      <c r="E230" s="206" t="s">
        <v>359</v>
      </c>
      <c r="F230" s="207" t="s">
        <v>360</v>
      </c>
      <c r="G230" s="208" t="s">
        <v>298</v>
      </c>
      <c r="H230" s="209">
        <v>41.28</v>
      </c>
      <c r="I230" s="210"/>
      <c r="J230" s="211">
        <f>ROUND(I230*H230,2)</f>
        <v>0</v>
      </c>
      <c r="K230" s="207" t="s">
        <v>21</v>
      </c>
      <c r="L230" s="41"/>
      <c r="M230" s="212" t="s">
        <v>21</v>
      </c>
      <c r="N230" s="213" t="s">
        <v>45</v>
      </c>
      <c r="O230" s="77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AR230" s="15" t="s">
        <v>181</v>
      </c>
      <c r="AT230" s="15" t="s">
        <v>130</v>
      </c>
      <c r="AU230" s="15" t="s">
        <v>84</v>
      </c>
      <c r="AY230" s="15" t="s">
        <v>128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5" t="s">
        <v>82</v>
      </c>
      <c r="BK230" s="216">
        <f>ROUND(I230*H230,2)</f>
        <v>0</v>
      </c>
      <c r="BL230" s="15" t="s">
        <v>181</v>
      </c>
      <c r="BM230" s="15" t="s">
        <v>361</v>
      </c>
    </row>
    <row r="231" spans="2:47" s="1" customFormat="1" ht="12">
      <c r="B231" s="36"/>
      <c r="C231" s="37"/>
      <c r="D231" s="217" t="s">
        <v>136</v>
      </c>
      <c r="E231" s="37"/>
      <c r="F231" s="218" t="s">
        <v>362</v>
      </c>
      <c r="G231" s="37"/>
      <c r="H231" s="37"/>
      <c r="I231" s="128"/>
      <c r="J231" s="37"/>
      <c r="K231" s="37"/>
      <c r="L231" s="41"/>
      <c r="M231" s="219"/>
      <c r="N231" s="77"/>
      <c r="O231" s="77"/>
      <c r="P231" s="77"/>
      <c r="Q231" s="77"/>
      <c r="R231" s="77"/>
      <c r="S231" s="77"/>
      <c r="T231" s="78"/>
      <c r="AT231" s="15" t="s">
        <v>136</v>
      </c>
      <c r="AU231" s="15" t="s">
        <v>84</v>
      </c>
    </row>
    <row r="232" spans="2:47" s="1" customFormat="1" ht="12">
      <c r="B232" s="36"/>
      <c r="C232" s="37"/>
      <c r="D232" s="217" t="s">
        <v>138</v>
      </c>
      <c r="E232" s="37"/>
      <c r="F232" s="220" t="s">
        <v>237</v>
      </c>
      <c r="G232" s="37"/>
      <c r="H232" s="37"/>
      <c r="I232" s="128"/>
      <c r="J232" s="37"/>
      <c r="K232" s="37"/>
      <c r="L232" s="41"/>
      <c r="M232" s="219"/>
      <c r="N232" s="77"/>
      <c r="O232" s="77"/>
      <c r="P232" s="77"/>
      <c r="Q232" s="77"/>
      <c r="R232" s="77"/>
      <c r="S232" s="77"/>
      <c r="T232" s="78"/>
      <c r="AT232" s="15" t="s">
        <v>138</v>
      </c>
      <c r="AU232" s="15" t="s">
        <v>84</v>
      </c>
    </row>
    <row r="233" spans="2:51" s="11" customFormat="1" ht="12">
      <c r="B233" s="221"/>
      <c r="C233" s="222"/>
      <c r="D233" s="217" t="s">
        <v>140</v>
      </c>
      <c r="E233" s="223" t="s">
        <v>21</v>
      </c>
      <c r="F233" s="224" t="s">
        <v>363</v>
      </c>
      <c r="G233" s="222"/>
      <c r="H233" s="225">
        <v>41.28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140</v>
      </c>
      <c r="AU233" s="231" t="s">
        <v>84</v>
      </c>
      <c r="AV233" s="11" t="s">
        <v>84</v>
      </c>
      <c r="AW233" s="11" t="s">
        <v>34</v>
      </c>
      <c r="AX233" s="11" t="s">
        <v>82</v>
      </c>
      <c r="AY233" s="231" t="s">
        <v>128</v>
      </c>
    </row>
    <row r="234" spans="2:65" s="1" customFormat="1" ht="16.5" customHeight="1">
      <c r="B234" s="36"/>
      <c r="C234" s="205" t="s">
        <v>364</v>
      </c>
      <c r="D234" s="205" t="s">
        <v>130</v>
      </c>
      <c r="E234" s="206" t="s">
        <v>365</v>
      </c>
      <c r="F234" s="207" t="s">
        <v>366</v>
      </c>
      <c r="G234" s="208" t="s">
        <v>298</v>
      </c>
      <c r="H234" s="209">
        <v>6</v>
      </c>
      <c r="I234" s="210"/>
      <c r="J234" s="211">
        <f>ROUND(I234*H234,2)</f>
        <v>0</v>
      </c>
      <c r="K234" s="207" t="s">
        <v>151</v>
      </c>
      <c r="L234" s="41"/>
      <c r="M234" s="212" t="s">
        <v>21</v>
      </c>
      <c r="N234" s="213" t="s">
        <v>45</v>
      </c>
      <c r="O234" s="77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AR234" s="15" t="s">
        <v>181</v>
      </c>
      <c r="AT234" s="15" t="s">
        <v>130</v>
      </c>
      <c r="AU234" s="15" t="s">
        <v>84</v>
      </c>
      <c r="AY234" s="15" t="s">
        <v>128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5" t="s">
        <v>82</v>
      </c>
      <c r="BK234" s="216">
        <f>ROUND(I234*H234,2)</f>
        <v>0</v>
      </c>
      <c r="BL234" s="15" t="s">
        <v>181</v>
      </c>
      <c r="BM234" s="15" t="s">
        <v>367</v>
      </c>
    </row>
    <row r="235" spans="2:47" s="1" customFormat="1" ht="12">
      <c r="B235" s="36"/>
      <c r="C235" s="37"/>
      <c r="D235" s="217" t="s">
        <v>136</v>
      </c>
      <c r="E235" s="37"/>
      <c r="F235" s="218" t="s">
        <v>368</v>
      </c>
      <c r="G235" s="37"/>
      <c r="H235" s="37"/>
      <c r="I235" s="128"/>
      <c r="J235" s="37"/>
      <c r="K235" s="37"/>
      <c r="L235" s="41"/>
      <c r="M235" s="219"/>
      <c r="N235" s="77"/>
      <c r="O235" s="77"/>
      <c r="P235" s="77"/>
      <c r="Q235" s="77"/>
      <c r="R235" s="77"/>
      <c r="S235" s="77"/>
      <c r="T235" s="78"/>
      <c r="AT235" s="15" t="s">
        <v>136</v>
      </c>
      <c r="AU235" s="15" t="s">
        <v>84</v>
      </c>
    </row>
    <row r="236" spans="2:51" s="11" customFormat="1" ht="12">
      <c r="B236" s="221"/>
      <c r="C236" s="222"/>
      <c r="D236" s="217" t="s">
        <v>140</v>
      </c>
      <c r="E236" s="223" t="s">
        <v>21</v>
      </c>
      <c r="F236" s="224" t="s">
        <v>168</v>
      </c>
      <c r="G236" s="222"/>
      <c r="H236" s="225">
        <v>6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140</v>
      </c>
      <c r="AU236" s="231" t="s">
        <v>84</v>
      </c>
      <c r="AV236" s="11" t="s">
        <v>84</v>
      </c>
      <c r="AW236" s="11" t="s">
        <v>34</v>
      </c>
      <c r="AX236" s="11" t="s">
        <v>82</v>
      </c>
      <c r="AY236" s="231" t="s">
        <v>128</v>
      </c>
    </row>
    <row r="237" spans="2:65" s="1" customFormat="1" ht="16.5" customHeight="1">
      <c r="B237" s="36"/>
      <c r="C237" s="232" t="s">
        <v>369</v>
      </c>
      <c r="D237" s="232" t="s">
        <v>160</v>
      </c>
      <c r="E237" s="233" t="s">
        <v>370</v>
      </c>
      <c r="F237" s="234" t="s">
        <v>371</v>
      </c>
      <c r="G237" s="235" t="s">
        <v>298</v>
      </c>
      <c r="H237" s="236">
        <v>6</v>
      </c>
      <c r="I237" s="237"/>
      <c r="J237" s="238">
        <f>ROUND(I237*H237,2)</f>
        <v>0</v>
      </c>
      <c r="K237" s="234" t="s">
        <v>151</v>
      </c>
      <c r="L237" s="239"/>
      <c r="M237" s="240" t="s">
        <v>21</v>
      </c>
      <c r="N237" s="241" t="s">
        <v>45</v>
      </c>
      <c r="O237" s="77"/>
      <c r="P237" s="214">
        <f>O237*H237</f>
        <v>0</v>
      </c>
      <c r="Q237" s="214">
        <v>0.00012</v>
      </c>
      <c r="R237" s="214">
        <f>Q237*H237</f>
        <v>0.00072</v>
      </c>
      <c r="S237" s="214">
        <v>0</v>
      </c>
      <c r="T237" s="215">
        <f>S237*H237</f>
        <v>0</v>
      </c>
      <c r="AR237" s="15" t="s">
        <v>254</v>
      </c>
      <c r="AT237" s="15" t="s">
        <v>160</v>
      </c>
      <c r="AU237" s="15" t="s">
        <v>84</v>
      </c>
      <c r="AY237" s="15" t="s">
        <v>128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5" t="s">
        <v>82</v>
      </c>
      <c r="BK237" s="216">
        <f>ROUND(I237*H237,2)</f>
        <v>0</v>
      </c>
      <c r="BL237" s="15" t="s">
        <v>181</v>
      </c>
      <c r="BM237" s="15" t="s">
        <v>372</v>
      </c>
    </row>
    <row r="238" spans="2:47" s="1" customFormat="1" ht="12">
      <c r="B238" s="36"/>
      <c r="C238" s="37"/>
      <c r="D238" s="217" t="s">
        <v>136</v>
      </c>
      <c r="E238" s="37"/>
      <c r="F238" s="218" t="s">
        <v>371</v>
      </c>
      <c r="G238" s="37"/>
      <c r="H238" s="37"/>
      <c r="I238" s="128"/>
      <c r="J238" s="37"/>
      <c r="K238" s="37"/>
      <c r="L238" s="41"/>
      <c r="M238" s="219"/>
      <c r="N238" s="77"/>
      <c r="O238" s="77"/>
      <c r="P238" s="77"/>
      <c r="Q238" s="77"/>
      <c r="R238" s="77"/>
      <c r="S238" s="77"/>
      <c r="T238" s="78"/>
      <c r="AT238" s="15" t="s">
        <v>136</v>
      </c>
      <c r="AU238" s="15" t="s">
        <v>84</v>
      </c>
    </row>
    <row r="239" spans="2:51" s="11" customFormat="1" ht="12">
      <c r="B239" s="221"/>
      <c r="C239" s="222"/>
      <c r="D239" s="217" t="s">
        <v>140</v>
      </c>
      <c r="E239" s="223" t="s">
        <v>21</v>
      </c>
      <c r="F239" s="224" t="s">
        <v>373</v>
      </c>
      <c r="G239" s="222"/>
      <c r="H239" s="225">
        <v>6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140</v>
      </c>
      <c r="AU239" s="231" t="s">
        <v>84</v>
      </c>
      <c r="AV239" s="11" t="s">
        <v>84</v>
      </c>
      <c r="AW239" s="11" t="s">
        <v>34</v>
      </c>
      <c r="AX239" s="11" t="s">
        <v>82</v>
      </c>
      <c r="AY239" s="231" t="s">
        <v>128</v>
      </c>
    </row>
    <row r="240" spans="2:65" s="1" customFormat="1" ht="16.5" customHeight="1">
      <c r="B240" s="36"/>
      <c r="C240" s="232" t="s">
        <v>374</v>
      </c>
      <c r="D240" s="232" t="s">
        <v>160</v>
      </c>
      <c r="E240" s="233" t="s">
        <v>375</v>
      </c>
      <c r="F240" s="234" t="s">
        <v>376</v>
      </c>
      <c r="G240" s="235" t="s">
        <v>298</v>
      </c>
      <c r="H240" s="236">
        <v>41.28</v>
      </c>
      <c r="I240" s="237"/>
      <c r="J240" s="238">
        <f>ROUND(I240*H240,2)</f>
        <v>0</v>
      </c>
      <c r="K240" s="234" t="s">
        <v>21</v>
      </c>
      <c r="L240" s="239"/>
      <c r="M240" s="240" t="s">
        <v>21</v>
      </c>
      <c r="N240" s="241" t="s">
        <v>45</v>
      </c>
      <c r="O240" s="77"/>
      <c r="P240" s="214">
        <f>O240*H240</f>
        <v>0</v>
      </c>
      <c r="Q240" s="214">
        <v>0.00091</v>
      </c>
      <c r="R240" s="214">
        <f>Q240*H240</f>
        <v>0.0375648</v>
      </c>
      <c r="S240" s="214">
        <v>0</v>
      </c>
      <c r="T240" s="215">
        <f>S240*H240</f>
        <v>0</v>
      </c>
      <c r="AR240" s="15" t="s">
        <v>254</v>
      </c>
      <c r="AT240" s="15" t="s">
        <v>160</v>
      </c>
      <c r="AU240" s="15" t="s">
        <v>84</v>
      </c>
      <c r="AY240" s="15" t="s">
        <v>128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5" t="s">
        <v>82</v>
      </c>
      <c r="BK240" s="216">
        <f>ROUND(I240*H240,2)</f>
        <v>0</v>
      </c>
      <c r="BL240" s="15" t="s">
        <v>181</v>
      </c>
      <c r="BM240" s="15" t="s">
        <v>377</v>
      </c>
    </row>
    <row r="241" spans="2:47" s="1" customFormat="1" ht="12">
      <c r="B241" s="36"/>
      <c r="C241" s="37"/>
      <c r="D241" s="217" t="s">
        <v>136</v>
      </c>
      <c r="E241" s="37"/>
      <c r="F241" s="218" t="s">
        <v>378</v>
      </c>
      <c r="G241" s="37"/>
      <c r="H241" s="37"/>
      <c r="I241" s="128"/>
      <c r="J241" s="37"/>
      <c r="K241" s="37"/>
      <c r="L241" s="41"/>
      <c r="M241" s="219"/>
      <c r="N241" s="77"/>
      <c r="O241" s="77"/>
      <c r="P241" s="77"/>
      <c r="Q241" s="77"/>
      <c r="R241" s="77"/>
      <c r="S241" s="77"/>
      <c r="T241" s="78"/>
      <c r="AT241" s="15" t="s">
        <v>136</v>
      </c>
      <c r="AU241" s="15" t="s">
        <v>84</v>
      </c>
    </row>
    <row r="242" spans="2:47" s="1" customFormat="1" ht="12">
      <c r="B242" s="36"/>
      <c r="C242" s="37"/>
      <c r="D242" s="217" t="s">
        <v>138</v>
      </c>
      <c r="E242" s="37"/>
      <c r="F242" s="220" t="s">
        <v>237</v>
      </c>
      <c r="G242" s="37"/>
      <c r="H242" s="37"/>
      <c r="I242" s="128"/>
      <c r="J242" s="37"/>
      <c r="K242" s="37"/>
      <c r="L242" s="41"/>
      <c r="M242" s="219"/>
      <c r="N242" s="77"/>
      <c r="O242" s="77"/>
      <c r="P242" s="77"/>
      <c r="Q242" s="77"/>
      <c r="R242" s="77"/>
      <c r="S242" s="77"/>
      <c r="T242" s="78"/>
      <c r="AT242" s="15" t="s">
        <v>138</v>
      </c>
      <c r="AU242" s="15" t="s">
        <v>84</v>
      </c>
    </row>
    <row r="243" spans="2:51" s="11" customFormat="1" ht="12">
      <c r="B243" s="221"/>
      <c r="C243" s="222"/>
      <c r="D243" s="217" t="s">
        <v>140</v>
      </c>
      <c r="E243" s="223" t="s">
        <v>21</v>
      </c>
      <c r="F243" s="224" t="s">
        <v>379</v>
      </c>
      <c r="G243" s="222"/>
      <c r="H243" s="225">
        <v>41.28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140</v>
      </c>
      <c r="AU243" s="231" t="s">
        <v>84</v>
      </c>
      <c r="AV243" s="11" t="s">
        <v>84</v>
      </c>
      <c r="AW243" s="11" t="s">
        <v>34</v>
      </c>
      <c r="AX243" s="11" t="s">
        <v>74</v>
      </c>
      <c r="AY243" s="231" t="s">
        <v>128</v>
      </c>
    </row>
    <row r="244" spans="2:65" s="1" customFormat="1" ht="16.5" customHeight="1">
      <c r="B244" s="36"/>
      <c r="C244" s="205" t="s">
        <v>380</v>
      </c>
      <c r="D244" s="205" t="s">
        <v>130</v>
      </c>
      <c r="E244" s="206" t="s">
        <v>381</v>
      </c>
      <c r="F244" s="207" t="s">
        <v>382</v>
      </c>
      <c r="G244" s="208" t="s">
        <v>227</v>
      </c>
      <c r="H244" s="209">
        <v>4</v>
      </c>
      <c r="I244" s="210"/>
      <c r="J244" s="211">
        <f>ROUND(I244*H244,2)</f>
        <v>0</v>
      </c>
      <c r="K244" s="207" t="s">
        <v>21</v>
      </c>
      <c r="L244" s="41"/>
      <c r="M244" s="212" t="s">
        <v>21</v>
      </c>
      <c r="N244" s="213" t="s">
        <v>45</v>
      </c>
      <c r="O244" s="77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AR244" s="15" t="s">
        <v>181</v>
      </c>
      <c r="AT244" s="15" t="s">
        <v>130</v>
      </c>
      <c r="AU244" s="15" t="s">
        <v>84</v>
      </c>
      <c r="AY244" s="15" t="s">
        <v>128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5" t="s">
        <v>82</v>
      </c>
      <c r="BK244" s="216">
        <f>ROUND(I244*H244,2)</f>
        <v>0</v>
      </c>
      <c r="BL244" s="15" t="s">
        <v>181</v>
      </c>
      <c r="BM244" s="15" t="s">
        <v>383</v>
      </c>
    </row>
    <row r="245" spans="2:47" s="1" customFormat="1" ht="12">
      <c r="B245" s="36"/>
      <c r="C245" s="37"/>
      <c r="D245" s="217" t="s">
        <v>136</v>
      </c>
      <c r="E245" s="37"/>
      <c r="F245" s="218" t="s">
        <v>384</v>
      </c>
      <c r="G245" s="37"/>
      <c r="H245" s="37"/>
      <c r="I245" s="128"/>
      <c r="J245" s="37"/>
      <c r="K245" s="37"/>
      <c r="L245" s="41"/>
      <c r="M245" s="219"/>
      <c r="N245" s="77"/>
      <c r="O245" s="77"/>
      <c r="P245" s="77"/>
      <c r="Q245" s="77"/>
      <c r="R245" s="77"/>
      <c r="S245" s="77"/>
      <c r="T245" s="78"/>
      <c r="AT245" s="15" t="s">
        <v>136</v>
      </c>
      <c r="AU245" s="15" t="s">
        <v>84</v>
      </c>
    </row>
    <row r="246" spans="2:47" s="1" customFormat="1" ht="12">
      <c r="B246" s="36"/>
      <c r="C246" s="37"/>
      <c r="D246" s="217" t="s">
        <v>138</v>
      </c>
      <c r="E246" s="37"/>
      <c r="F246" s="220" t="s">
        <v>385</v>
      </c>
      <c r="G246" s="37"/>
      <c r="H246" s="37"/>
      <c r="I246" s="128"/>
      <c r="J246" s="37"/>
      <c r="K246" s="37"/>
      <c r="L246" s="41"/>
      <c r="M246" s="219"/>
      <c r="N246" s="77"/>
      <c r="O246" s="77"/>
      <c r="P246" s="77"/>
      <c r="Q246" s="77"/>
      <c r="R246" s="77"/>
      <c r="S246" s="77"/>
      <c r="T246" s="78"/>
      <c r="AT246" s="15" t="s">
        <v>138</v>
      </c>
      <c r="AU246" s="15" t="s">
        <v>84</v>
      </c>
    </row>
    <row r="247" spans="2:51" s="12" customFormat="1" ht="12">
      <c r="B247" s="242"/>
      <c r="C247" s="243"/>
      <c r="D247" s="217" t="s">
        <v>140</v>
      </c>
      <c r="E247" s="244" t="s">
        <v>21</v>
      </c>
      <c r="F247" s="245" t="s">
        <v>386</v>
      </c>
      <c r="G247" s="243"/>
      <c r="H247" s="244" t="s">
        <v>21</v>
      </c>
      <c r="I247" s="246"/>
      <c r="J247" s="243"/>
      <c r="K247" s="243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140</v>
      </c>
      <c r="AU247" s="251" t="s">
        <v>84</v>
      </c>
      <c r="AV247" s="12" t="s">
        <v>82</v>
      </c>
      <c r="AW247" s="12" t="s">
        <v>34</v>
      </c>
      <c r="AX247" s="12" t="s">
        <v>74</v>
      </c>
      <c r="AY247" s="251" t="s">
        <v>128</v>
      </c>
    </row>
    <row r="248" spans="2:51" s="11" customFormat="1" ht="12">
      <c r="B248" s="221"/>
      <c r="C248" s="222"/>
      <c r="D248" s="217" t="s">
        <v>140</v>
      </c>
      <c r="E248" s="223" t="s">
        <v>21</v>
      </c>
      <c r="F248" s="224" t="s">
        <v>387</v>
      </c>
      <c r="G248" s="222"/>
      <c r="H248" s="225">
        <v>2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140</v>
      </c>
      <c r="AU248" s="231" t="s">
        <v>84</v>
      </c>
      <c r="AV248" s="11" t="s">
        <v>84</v>
      </c>
      <c r="AW248" s="11" t="s">
        <v>34</v>
      </c>
      <c r="AX248" s="11" t="s">
        <v>74</v>
      </c>
      <c r="AY248" s="231" t="s">
        <v>128</v>
      </c>
    </row>
    <row r="249" spans="2:51" s="12" customFormat="1" ht="12">
      <c r="B249" s="242"/>
      <c r="C249" s="243"/>
      <c r="D249" s="217" t="s">
        <v>140</v>
      </c>
      <c r="E249" s="244" t="s">
        <v>21</v>
      </c>
      <c r="F249" s="245" t="s">
        <v>388</v>
      </c>
      <c r="G249" s="243"/>
      <c r="H249" s="244" t="s">
        <v>21</v>
      </c>
      <c r="I249" s="246"/>
      <c r="J249" s="243"/>
      <c r="K249" s="243"/>
      <c r="L249" s="247"/>
      <c r="M249" s="248"/>
      <c r="N249" s="249"/>
      <c r="O249" s="249"/>
      <c r="P249" s="249"/>
      <c r="Q249" s="249"/>
      <c r="R249" s="249"/>
      <c r="S249" s="249"/>
      <c r="T249" s="250"/>
      <c r="AT249" s="251" t="s">
        <v>140</v>
      </c>
      <c r="AU249" s="251" t="s">
        <v>84</v>
      </c>
      <c r="AV249" s="12" t="s">
        <v>82</v>
      </c>
      <c r="AW249" s="12" t="s">
        <v>34</v>
      </c>
      <c r="AX249" s="12" t="s">
        <v>74</v>
      </c>
      <c r="AY249" s="251" t="s">
        <v>128</v>
      </c>
    </row>
    <row r="250" spans="2:51" s="11" customFormat="1" ht="12">
      <c r="B250" s="221"/>
      <c r="C250" s="222"/>
      <c r="D250" s="217" t="s">
        <v>140</v>
      </c>
      <c r="E250" s="223" t="s">
        <v>21</v>
      </c>
      <c r="F250" s="224" t="s">
        <v>84</v>
      </c>
      <c r="G250" s="222"/>
      <c r="H250" s="225">
        <v>2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140</v>
      </c>
      <c r="AU250" s="231" t="s">
        <v>84</v>
      </c>
      <c r="AV250" s="11" t="s">
        <v>84</v>
      </c>
      <c r="AW250" s="11" t="s">
        <v>34</v>
      </c>
      <c r="AX250" s="11" t="s">
        <v>74</v>
      </c>
      <c r="AY250" s="231" t="s">
        <v>128</v>
      </c>
    </row>
    <row r="251" spans="2:63" s="10" customFormat="1" ht="22.8" customHeight="1">
      <c r="B251" s="189"/>
      <c r="C251" s="190"/>
      <c r="D251" s="191" t="s">
        <v>73</v>
      </c>
      <c r="E251" s="203" t="s">
        <v>389</v>
      </c>
      <c r="F251" s="203" t="s">
        <v>390</v>
      </c>
      <c r="G251" s="190"/>
      <c r="H251" s="190"/>
      <c r="I251" s="193"/>
      <c r="J251" s="204">
        <f>BK251</f>
        <v>0</v>
      </c>
      <c r="K251" s="190"/>
      <c r="L251" s="195"/>
      <c r="M251" s="196"/>
      <c r="N251" s="197"/>
      <c r="O251" s="197"/>
      <c r="P251" s="198">
        <f>SUM(P252:P280)</f>
        <v>0</v>
      </c>
      <c r="Q251" s="197"/>
      <c r="R251" s="198">
        <f>SUM(R252:R280)</f>
        <v>6.946479102000001</v>
      </c>
      <c r="S251" s="197"/>
      <c r="T251" s="199">
        <f>SUM(T252:T280)</f>
        <v>0</v>
      </c>
      <c r="AR251" s="200" t="s">
        <v>148</v>
      </c>
      <c r="AT251" s="201" t="s">
        <v>73</v>
      </c>
      <c r="AU251" s="201" t="s">
        <v>82</v>
      </c>
      <c r="AY251" s="200" t="s">
        <v>128</v>
      </c>
      <c r="BK251" s="202">
        <f>SUM(BK252:BK280)</f>
        <v>0</v>
      </c>
    </row>
    <row r="252" spans="2:65" s="1" customFormat="1" ht="16.5" customHeight="1">
      <c r="B252" s="36"/>
      <c r="C252" s="205" t="s">
        <v>391</v>
      </c>
      <c r="D252" s="205" t="s">
        <v>130</v>
      </c>
      <c r="E252" s="206" t="s">
        <v>392</v>
      </c>
      <c r="F252" s="207" t="s">
        <v>393</v>
      </c>
      <c r="G252" s="208" t="s">
        <v>394</v>
      </c>
      <c r="H252" s="209">
        <v>1</v>
      </c>
      <c r="I252" s="210"/>
      <c r="J252" s="211">
        <f>ROUND(I252*H252,2)</f>
        <v>0</v>
      </c>
      <c r="K252" s="207" t="s">
        <v>21</v>
      </c>
      <c r="L252" s="41"/>
      <c r="M252" s="212" t="s">
        <v>21</v>
      </c>
      <c r="N252" s="213" t="s">
        <v>45</v>
      </c>
      <c r="O252" s="77"/>
      <c r="P252" s="214">
        <f>O252*H252</f>
        <v>0</v>
      </c>
      <c r="Q252" s="214">
        <v>0.0099</v>
      </c>
      <c r="R252" s="214">
        <f>Q252*H252</f>
        <v>0.0099</v>
      </c>
      <c r="S252" s="214">
        <v>0</v>
      </c>
      <c r="T252" s="215">
        <f>S252*H252</f>
        <v>0</v>
      </c>
      <c r="AR252" s="15" t="s">
        <v>228</v>
      </c>
      <c r="AT252" s="15" t="s">
        <v>130</v>
      </c>
      <c r="AU252" s="15" t="s">
        <v>84</v>
      </c>
      <c r="AY252" s="15" t="s">
        <v>128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5" t="s">
        <v>82</v>
      </c>
      <c r="BK252" s="216">
        <f>ROUND(I252*H252,2)</f>
        <v>0</v>
      </c>
      <c r="BL252" s="15" t="s">
        <v>228</v>
      </c>
      <c r="BM252" s="15" t="s">
        <v>395</v>
      </c>
    </row>
    <row r="253" spans="2:47" s="1" customFormat="1" ht="12">
      <c r="B253" s="36"/>
      <c r="C253" s="37"/>
      <c r="D253" s="217" t="s">
        <v>136</v>
      </c>
      <c r="E253" s="37"/>
      <c r="F253" s="218" t="s">
        <v>396</v>
      </c>
      <c r="G253" s="37"/>
      <c r="H253" s="37"/>
      <c r="I253" s="128"/>
      <c r="J253" s="37"/>
      <c r="K253" s="37"/>
      <c r="L253" s="41"/>
      <c r="M253" s="219"/>
      <c r="N253" s="77"/>
      <c r="O253" s="77"/>
      <c r="P253" s="77"/>
      <c r="Q253" s="77"/>
      <c r="R253" s="77"/>
      <c r="S253" s="77"/>
      <c r="T253" s="78"/>
      <c r="AT253" s="15" t="s">
        <v>136</v>
      </c>
      <c r="AU253" s="15" t="s">
        <v>84</v>
      </c>
    </row>
    <row r="254" spans="2:51" s="11" customFormat="1" ht="12">
      <c r="B254" s="221"/>
      <c r="C254" s="222"/>
      <c r="D254" s="217" t="s">
        <v>140</v>
      </c>
      <c r="E254" s="223" t="s">
        <v>21</v>
      </c>
      <c r="F254" s="224" t="s">
        <v>82</v>
      </c>
      <c r="G254" s="222"/>
      <c r="H254" s="225">
        <v>1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140</v>
      </c>
      <c r="AU254" s="231" t="s">
        <v>84</v>
      </c>
      <c r="AV254" s="11" t="s">
        <v>84</v>
      </c>
      <c r="AW254" s="11" t="s">
        <v>34</v>
      </c>
      <c r="AX254" s="11" t="s">
        <v>74</v>
      </c>
      <c r="AY254" s="231" t="s">
        <v>128</v>
      </c>
    </row>
    <row r="255" spans="2:65" s="1" customFormat="1" ht="16.5" customHeight="1">
      <c r="B255" s="36"/>
      <c r="C255" s="205" t="s">
        <v>397</v>
      </c>
      <c r="D255" s="205" t="s">
        <v>130</v>
      </c>
      <c r="E255" s="206" t="s">
        <v>398</v>
      </c>
      <c r="F255" s="207" t="s">
        <v>399</v>
      </c>
      <c r="G255" s="208" t="s">
        <v>227</v>
      </c>
      <c r="H255" s="209">
        <v>1</v>
      </c>
      <c r="I255" s="210"/>
      <c r="J255" s="211">
        <f>ROUND(I255*H255,2)</f>
        <v>0</v>
      </c>
      <c r="K255" s="207" t="s">
        <v>151</v>
      </c>
      <c r="L255" s="41"/>
      <c r="M255" s="212" t="s">
        <v>21</v>
      </c>
      <c r="N255" s="213" t="s">
        <v>45</v>
      </c>
      <c r="O255" s="77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AR255" s="15" t="s">
        <v>181</v>
      </c>
      <c r="AT255" s="15" t="s">
        <v>130</v>
      </c>
      <c r="AU255" s="15" t="s">
        <v>84</v>
      </c>
      <c r="AY255" s="15" t="s">
        <v>128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5" t="s">
        <v>82</v>
      </c>
      <c r="BK255" s="216">
        <f>ROUND(I255*H255,2)</f>
        <v>0</v>
      </c>
      <c r="BL255" s="15" t="s">
        <v>181</v>
      </c>
      <c r="BM255" s="15" t="s">
        <v>400</v>
      </c>
    </row>
    <row r="256" spans="2:47" s="1" customFormat="1" ht="12">
      <c r="B256" s="36"/>
      <c r="C256" s="37"/>
      <c r="D256" s="217" t="s">
        <v>136</v>
      </c>
      <c r="E256" s="37"/>
      <c r="F256" s="218" t="s">
        <v>401</v>
      </c>
      <c r="G256" s="37"/>
      <c r="H256" s="37"/>
      <c r="I256" s="128"/>
      <c r="J256" s="37"/>
      <c r="K256" s="37"/>
      <c r="L256" s="41"/>
      <c r="M256" s="219"/>
      <c r="N256" s="77"/>
      <c r="O256" s="77"/>
      <c r="P256" s="77"/>
      <c r="Q256" s="77"/>
      <c r="R256" s="77"/>
      <c r="S256" s="77"/>
      <c r="T256" s="78"/>
      <c r="AT256" s="15" t="s">
        <v>136</v>
      </c>
      <c r="AU256" s="15" t="s">
        <v>84</v>
      </c>
    </row>
    <row r="257" spans="2:51" s="11" customFormat="1" ht="12">
      <c r="B257" s="221"/>
      <c r="C257" s="222"/>
      <c r="D257" s="217" t="s">
        <v>140</v>
      </c>
      <c r="E257" s="223" t="s">
        <v>21</v>
      </c>
      <c r="F257" s="224" t="s">
        <v>82</v>
      </c>
      <c r="G257" s="222"/>
      <c r="H257" s="225">
        <v>1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140</v>
      </c>
      <c r="AU257" s="231" t="s">
        <v>84</v>
      </c>
      <c r="AV257" s="11" t="s">
        <v>84</v>
      </c>
      <c r="AW257" s="11" t="s">
        <v>34</v>
      </c>
      <c r="AX257" s="11" t="s">
        <v>82</v>
      </c>
      <c r="AY257" s="231" t="s">
        <v>128</v>
      </c>
    </row>
    <row r="258" spans="2:65" s="1" customFormat="1" ht="16.5" customHeight="1">
      <c r="B258" s="36"/>
      <c r="C258" s="205" t="s">
        <v>402</v>
      </c>
      <c r="D258" s="205" t="s">
        <v>130</v>
      </c>
      <c r="E258" s="206" t="s">
        <v>403</v>
      </c>
      <c r="F258" s="207" t="s">
        <v>404</v>
      </c>
      <c r="G258" s="208" t="s">
        <v>133</v>
      </c>
      <c r="H258" s="209">
        <v>0.5</v>
      </c>
      <c r="I258" s="210"/>
      <c r="J258" s="211">
        <f>ROUND(I258*H258,2)</f>
        <v>0</v>
      </c>
      <c r="K258" s="207" t="s">
        <v>151</v>
      </c>
      <c r="L258" s="41"/>
      <c r="M258" s="212" t="s">
        <v>21</v>
      </c>
      <c r="N258" s="213" t="s">
        <v>45</v>
      </c>
      <c r="O258" s="77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AR258" s="15" t="s">
        <v>134</v>
      </c>
      <c r="AT258" s="15" t="s">
        <v>130</v>
      </c>
      <c r="AU258" s="15" t="s">
        <v>84</v>
      </c>
      <c r="AY258" s="15" t="s">
        <v>128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5" t="s">
        <v>82</v>
      </c>
      <c r="BK258" s="216">
        <f>ROUND(I258*H258,2)</f>
        <v>0</v>
      </c>
      <c r="BL258" s="15" t="s">
        <v>134</v>
      </c>
      <c r="BM258" s="15" t="s">
        <v>405</v>
      </c>
    </row>
    <row r="259" spans="2:47" s="1" customFormat="1" ht="12">
      <c r="B259" s="36"/>
      <c r="C259" s="37"/>
      <c r="D259" s="217" t="s">
        <v>136</v>
      </c>
      <c r="E259" s="37"/>
      <c r="F259" s="218" t="s">
        <v>406</v>
      </c>
      <c r="G259" s="37"/>
      <c r="H259" s="37"/>
      <c r="I259" s="128"/>
      <c r="J259" s="37"/>
      <c r="K259" s="37"/>
      <c r="L259" s="41"/>
      <c r="M259" s="219"/>
      <c r="N259" s="77"/>
      <c r="O259" s="77"/>
      <c r="P259" s="77"/>
      <c r="Q259" s="77"/>
      <c r="R259" s="77"/>
      <c r="S259" s="77"/>
      <c r="T259" s="78"/>
      <c r="AT259" s="15" t="s">
        <v>136</v>
      </c>
      <c r="AU259" s="15" t="s">
        <v>84</v>
      </c>
    </row>
    <row r="260" spans="2:47" s="1" customFormat="1" ht="12">
      <c r="B260" s="36"/>
      <c r="C260" s="37"/>
      <c r="D260" s="217" t="s">
        <v>138</v>
      </c>
      <c r="E260" s="37"/>
      <c r="F260" s="220" t="s">
        <v>407</v>
      </c>
      <c r="G260" s="37"/>
      <c r="H260" s="37"/>
      <c r="I260" s="128"/>
      <c r="J260" s="37"/>
      <c r="K260" s="37"/>
      <c r="L260" s="41"/>
      <c r="M260" s="219"/>
      <c r="N260" s="77"/>
      <c r="O260" s="77"/>
      <c r="P260" s="77"/>
      <c r="Q260" s="77"/>
      <c r="R260" s="77"/>
      <c r="S260" s="77"/>
      <c r="T260" s="78"/>
      <c r="AT260" s="15" t="s">
        <v>138</v>
      </c>
      <c r="AU260" s="15" t="s">
        <v>84</v>
      </c>
    </row>
    <row r="261" spans="2:51" s="11" customFormat="1" ht="12">
      <c r="B261" s="221"/>
      <c r="C261" s="222"/>
      <c r="D261" s="217" t="s">
        <v>140</v>
      </c>
      <c r="E261" s="223" t="s">
        <v>21</v>
      </c>
      <c r="F261" s="224" t="s">
        <v>408</v>
      </c>
      <c r="G261" s="222"/>
      <c r="H261" s="225">
        <v>0.5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140</v>
      </c>
      <c r="AU261" s="231" t="s">
        <v>84</v>
      </c>
      <c r="AV261" s="11" t="s">
        <v>84</v>
      </c>
      <c r="AW261" s="11" t="s">
        <v>34</v>
      </c>
      <c r="AX261" s="11" t="s">
        <v>82</v>
      </c>
      <c r="AY261" s="231" t="s">
        <v>128</v>
      </c>
    </row>
    <row r="262" spans="2:65" s="1" customFormat="1" ht="16.5" customHeight="1">
      <c r="B262" s="36"/>
      <c r="C262" s="205" t="s">
        <v>409</v>
      </c>
      <c r="D262" s="205" t="s">
        <v>130</v>
      </c>
      <c r="E262" s="206" t="s">
        <v>410</v>
      </c>
      <c r="F262" s="207" t="s">
        <v>411</v>
      </c>
      <c r="G262" s="208" t="s">
        <v>133</v>
      </c>
      <c r="H262" s="209">
        <v>0.5</v>
      </c>
      <c r="I262" s="210"/>
      <c r="J262" s="211">
        <f>ROUND(I262*H262,2)</f>
        <v>0</v>
      </c>
      <c r="K262" s="207" t="s">
        <v>151</v>
      </c>
      <c r="L262" s="41"/>
      <c r="M262" s="212" t="s">
        <v>21</v>
      </c>
      <c r="N262" s="213" t="s">
        <v>45</v>
      </c>
      <c r="O262" s="77"/>
      <c r="P262" s="214">
        <f>O262*H262</f>
        <v>0</v>
      </c>
      <c r="Q262" s="214">
        <v>2.256342204</v>
      </c>
      <c r="R262" s="214">
        <f>Q262*H262</f>
        <v>1.128171102</v>
      </c>
      <c r="S262" s="214">
        <v>0</v>
      </c>
      <c r="T262" s="215">
        <f>S262*H262</f>
        <v>0</v>
      </c>
      <c r="AR262" s="15" t="s">
        <v>181</v>
      </c>
      <c r="AT262" s="15" t="s">
        <v>130</v>
      </c>
      <c r="AU262" s="15" t="s">
        <v>84</v>
      </c>
      <c r="AY262" s="15" t="s">
        <v>128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5" t="s">
        <v>82</v>
      </c>
      <c r="BK262" s="216">
        <f>ROUND(I262*H262,2)</f>
        <v>0</v>
      </c>
      <c r="BL262" s="15" t="s">
        <v>181</v>
      </c>
      <c r="BM262" s="15" t="s">
        <v>412</v>
      </c>
    </row>
    <row r="263" spans="2:47" s="1" customFormat="1" ht="12">
      <c r="B263" s="36"/>
      <c r="C263" s="37"/>
      <c r="D263" s="217" t="s">
        <v>136</v>
      </c>
      <c r="E263" s="37"/>
      <c r="F263" s="218" t="s">
        <v>413</v>
      </c>
      <c r="G263" s="37"/>
      <c r="H263" s="37"/>
      <c r="I263" s="128"/>
      <c r="J263" s="37"/>
      <c r="K263" s="37"/>
      <c r="L263" s="41"/>
      <c r="M263" s="219"/>
      <c r="N263" s="77"/>
      <c r="O263" s="77"/>
      <c r="P263" s="77"/>
      <c r="Q263" s="77"/>
      <c r="R263" s="77"/>
      <c r="S263" s="77"/>
      <c r="T263" s="78"/>
      <c r="AT263" s="15" t="s">
        <v>136</v>
      </c>
      <c r="AU263" s="15" t="s">
        <v>84</v>
      </c>
    </row>
    <row r="264" spans="2:51" s="11" customFormat="1" ht="12">
      <c r="B264" s="221"/>
      <c r="C264" s="222"/>
      <c r="D264" s="217" t="s">
        <v>140</v>
      </c>
      <c r="E264" s="223" t="s">
        <v>21</v>
      </c>
      <c r="F264" s="224" t="s">
        <v>408</v>
      </c>
      <c r="G264" s="222"/>
      <c r="H264" s="225">
        <v>0.5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140</v>
      </c>
      <c r="AU264" s="231" t="s">
        <v>84</v>
      </c>
      <c r="AV264" s="11" t="s">
        <v>84</v>
      </c>
      <c r="AW264" s="11" t="s">
        <v>34</v>
      </c>
      <c r="AX264" s="11" t="s">
        <v>82</v>
      </c>
      <c r="AY264" s="231" t="s">
        <v>128</v>
      </c>
    </row>
    <row r="265" spans="2:65" s="1" customFormat="1" ht="16.5" customHeight="1">
      <c r="B265" s="36"/>
      <c r="C265" s="205" t="s">
        <v>414</v>
      </c>
      <c r="D265" s="205" t="s">
        <v>130</v>
      </c>
      <c r="E265" s="206" t="s">
        <v>415</v>
      </c>
      <c r="F265" s="207" t="s">
        <v>416</v>
      </c>
      <c r="G265" s="208" t="s">
        <v>298</v>
      </c>
      <c r="H265" s="209">
        <v>10</v>
      </c>
      <c r="I265" s="210"/>
      <c r="J265" s="211">
        <f>ROUND(I265*H265,2)</f>
        <v>0</v>
      </c>
      <c r="K265" s="207" t="s">
        <v>151</v>
      </c>
      <c r="L265" s="41"/>
      <c r="M265" s="212" t="s">
        <v>21</v>
      </c>
      <c r="N265" s="213" t="s">
        <v>45</v>
      </c>
      <c r="O265" s="77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AR265" s="15" t="s">
        <v>181</v>
      </c>
      <c r="AT265" s="15" t="s">
        <v>130</v>
      </c>
      <c r="AU265" s="15" t="s">
        <v>84</v>
      </c>
      <c r="AY265" s="15" t="s">
        <v>128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5" t="s">
        <v>82</v>
      </c>
      <c r="BK265" s="216">
        <f>ROUND(I265*H265,2)</f>
        <v>0</v>
      </c>
      <c r="BL265" s="15" t="s">
        <v>181</v>
      </c>
      <c r="BM265" s="15" t="s">
        <v>417</v>
      </c>
    </row>
    <row r="266" spans="2:47" s="1" customFormat="1" ht="12">
      <c r="B266" s="36"/>
      <c r="C266" s="37"/>
      <c r="D266" s="217" t="s">
        <v>136</v>
      </c>
      <c r="E266" s="37"/>
      <c r="F266" s="218" t="s">
        <v>418</v>
      </c>
      <c r="G266" s="37"/>
      <c r="H266" s="37"/>
      <c r="I266" s="128"/>
      <c r="J266" s="37"/>
      <c r="K266" s="37"/>
      <c r="L266" s="41"/>
      <c r="M266" s="219"/>
      <c r="N266" s="77"/>
      <c r="O266" s="77"/>
      <c r="P266" s="77"/>
      <c r="Q266" s="77"/>
      <c r="R266" s="77"/>
      <c r="S266" s="77"/>
      <c r="T266" s="78"/>
      <c r="AT266" s="15" t="s">
        <v>136</v>
      </c>
      <c r="AU266" s="15" t="s">
        <v>84</v>
      </c>
    </row>
    <row r="267" spans="2:47" s="1" customFormat="1" ht="12">
      <c r="B267" s="36"/>
      <c r="C267" s="37"/>
      <c r="D267" s="217" t="s">
        <v>138</v>
      </c>
      <c r="E267" s="37"/>
      <c r="F267" s="220" t="s">
        <v>419</v>
      </c>
      <c r="G267" s="37"/>
      <c r="H267" s="37"/>
      <c r="I267" s="128"/>
      <c r="J267" s="37"/>
      <c r="K267" s="37"/>
      <c r="L267" s="41"/>
      <c r="M267" s="219"/>
      <c r="N267" s="77"/>
      <c r="O267" s="77"/>
      <c r="P267" s="77"/>
      <c r="Q267" s="77"/>
      <c r="R267" s="77"/>
      <c r="S267" s="77"/>
      <c r="T267" s="78"/>
      <c r="AT267" s="15" t="s">
        <v>138</v>
      </c>
      <c r="AU267" s="15" t="s">
        <v>84</v>
      </c>
    </row>
    <row r="268" spans="2:51" s="11" customFormat="1" ht="12">
      <c r="B268" s="221"/>
      <c r="C268" s="222"/>
      <c r="D268" s="217" t="s">
        <v>140</v>
      </c>
      <c r="E268" s="223" t="s">
        <v>21</v>
      </c>
      <c r="F268" s="224" t="s">
        <v>193</v>
      </c>
      <c r="G268" s="222"/>
      <c r="H268" s="225">
        <v>10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140</v>
      </c>
      <c r="AU268" s="231" t="s">
        <v>84</v>
      </c>
      <c r="AV268" s="11" t="s">
        <v>84</v>
      </c>
      <c r="AW268" s="11" t="s">
        <v>34</v>
      </c>
      <c r="AX268" s="11" t="s">
        <v>82</v>
      </c>
      <c r="AY268" s="231" t="s">
        <v>128</v>
      </c>
    </row>
    <row r="269" spans="2:65" s="1" customFormat="1" ht="16.5" customHeight="1">
      <c r="B269" s="36"/>
      <c r="C269" s="205" t="s">
        <v>420</v>
      </c>
      <c r="D269" s="205" t="s">
        <v>130</v>
      </c>
      <c r="E269" s="206" t="s">
        <v>421</v>
      </c>
      <c r="F269" s="207" t="s">
        <v>422</v>
      </c>
      <c r="G269" s="208" t="s">
        <v>298</v>
      </c>
      <c r="H269" s="209">
        <v>21</v>
      </c>
      <c r="I269" s="210"/>
      <c r="J269" s="211">
        <f>ROUND(I269*H269,2)</f>
        <v>0</v>
      </c>
      <c r="K269" s="207" t="s">
        <v>151</v>
      </c>
      <c r="L269" s="41"/>
      <c r="M269" s="212" t="s">
        <v>21</v>
      </c>
      <c r="N269" s="213" t="s">
        <v>45</v>
      </c>
      <c r="O269" s="77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AR269" s="15" t="s">
        <v>181</v>
      </c>
      <c r="AT269" s="15" t="s">
        <v>130</v>
      </c>
      <c r="AU269" s="15" t="s">
        <v>84</v>
      </c>
      <c r="AY269" s="15" t="s">
        <v>128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5" t="s">
        <v>82</v>
      </c>
      <c r="BK269" s="216">
        <f>ROUND(I269*H269,2)</f>
        <v>0</v>
      </c>
      <c r="BL269" s="15" t="s">
        <v>181</v>
      </c>
      <c r="BM269" s="15" t="s">
        <v>423</v>
      </c>
    </row>
    <row r="270" spans="2:47" s="1" customFormat="1" ht="12">
      <c r="B270" s="36"/>
      <c r="C270" s="37"/>
      <c r="D270" s="217" t="s">
        <v>136</v>
      </c>
      <c r="E270" s="37"/>
      <c r="F270" s="218" t="s">
        <v>424</v>
      </c>
      <c r="G270" s="37"/>
      <c r="H270" s="37"/>
      <c r="I270" s="128"/>
      <c r="J270" s="37"/>
      <c r="K270" s="37"/>
      <c r="L270" s="41"/>
      <c r="M270" s="219"/>
      <c r="N270" s="77"/>
      <c r="O270" s="77"/>
      <c r="P270" s="77"/>
      <c r="Q270" s="77"/>
      <c r="R270" s="77"/>
      <c r="S270" s="77"/>
      <c r="T270" s="78"/>
      <c r="AT270" s="15" t="s">
        <v>136</v>
      </c>
      <c r="AU270" s="15" t="s">
        <v>84</v>
      </c>
    </row>
    <row r="271" spans="2:51" s="11" customFormat="1" ht="12">
      <c r="B271" s="221"/>
      <c r="C271" s="222"/>
      <c r="D271" s="217" t="s">
        <v>140</v>
      </c>
      <c r="E271" s="223" t="s">
        <v>21</v>
      </c>
      <c r="F271" s="224" t="s">
        <v>7</v>
      </c>
      <c r="G271" s="222"/>
      <c r="H271" s="225">
        <v>21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140</v>
      </c>
      <c r="AU271" s="231" t="s">
        <v>84</v>
      </c>
      <c r="AV271" s="11" t="s">
        <v>84</v>
      </c>
      <c r="AW271" s="11" t="s">
        <v>34</v>
      </c>
      <c r="AX271" s="11" t="s">
        <v>82</v>
      </c>
      <c r="AY271" s="231" t="s">
        <v>128</v>
      </c>
    </row>
    <row r="272" spans="2:65" s="1" customFormat="1" ht="16.5" customHeight="1">
      <c r="B272" s="36"/>
      <c r="C272" s="205" t="s">
        <v>425</v>
      </c>
      <c r="D272" s="205" t="s">
        <v>130</v>
      </c>
      <c r="E272" s="206" t="s">
        <v>426</v>
      </c>
      <c r="F272" s="207" t="s">
        <v>427</v>
      </c>
      <c r="G272" s="208" t="s">
        <v>298</v>
      </c>
      <c r="H272" s="209">
        <v>37.2</v>
      </c>
      <c r="I272" s="210"/>
      <c r="J272" s="211">
        <f>ROUND(I272*H272,2)</f>
        <v>0</v>
      </c>
      <c r="K272" s="207" t="s">
        <v>151</v>
      </c>
      <c r="L272" s="41"/>
      <c r="M272" s="212" t="s">
        <v>21</v>
      </c>
      <c r="N272" s="213" t="s">
        <v>45</v>
      </c>
      <c r="O272" s="77"/>
      <c r="P272" s="214">
        <f>O272*H272</f>
        <v>0</v>
      </c>
      <c r="Q272" s="214">
        <v>0.15614</v>
      </c>
      <c r="R272" s="214">
        <f>Q272*H272</f>
        <v>5.808408000000001</v>
      </c>
      <c r="S272" s="214">
        <v>0</v>
      </c>
      <c r="T272" s="215">
        <f>S272*H272</f>
        <v>0</v>
      </c>
      <c r="AR272" s="15" t="s">
        <v>181</v>
      </c>
      <c r="AT272" s="15" t="s">
        <v>130</v>
      </c>
      <c r="AU272" s="15" t="s">
        <v>84</v>
      </c>
      <c r="AY272" s="15" t="s">
        <v>128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5" t="s">
        <v>82</v>
      </c>
      <c r="BK272" s="216">
        <f>ROUND(I272*H272,2)</f>
        <v>0</v>
      </c>
      <c r="BL272" s="15" t="s">
        <v>181</v>
      </c>
      <c r="BM272" s="15" t="s">
        <v>428</v>
      </c>
    </row>
    <row r="273" spans="2:47" s="1" customFormat="1" ht="12">
      <c r="B273" s="36"/>
      <c r="C273" s="37"/>
      <c r="D273" s="217" t="s">
        <v>136</v>
      </c>
      <c r="E273" s="37"/>
      <c r="F273" s="218" t="s">
        <v>429</v>
      </c>
      <c r="G273" s="37"/>
      <c r="H273" s="37"/>
      <c r="I273" s="128"/>
      <c r="J273" s="37"/>
      <c r="K273" s="37"/>
      <c r="L273" s="41"/>
      <c r="M273" s="219"/>
      <c r="N273" s="77"/>
      <c r="O273" s="77"/>
      <c r="P273" s="77"/>
      <c r="Q273" s="77"/>
      <c r="R273" s="77"/>
      <c r="S273" s="77"/>
      <c r="T273" s="78"/>
      <c r="AT273" s="15" t="s">
        <v>136</v>
      </c>
      <c r="AU273" s="15" t="s">
        <v>84</v>
      </c>
    </row>
    <row r="274" spans="2:51" s="11" customFormat="1" ht="12">
      <c r="B274" s="221"/>
      <c r="C274" s="222"/>
      <c r="D274" s="217" t="s">
        <v>140</v>
      </c>
      <c r="E274" s="223" t="s">
        <v>21</v>
      </c>
      <c r="F274" s="224" t="s">
        <v>318</v>
      </c>
      <c r="G274" s="222"/>
      <c r="H274" s="225">
        <v>37.2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140</v>
      </c>
      <c r="AU274" s="231" t="s">
        <v>84</v>
      </c>
      <c r="AV274" s="11" t="s">
        <v>84</v>
      </c>
      <c r="AW274" s="11" t="s">
        <v>34</v>
      </c>
      <c r="AX274" s="11" t="s">
        <v>82</v>
      </c>
      <c r="AY274" s="231" t="s">
        <v>128</v>
      </c>
    </row>
    <row r="275" spans="2:65" s="1" customFormat="1" ht="16.5" customHeight="1">
      <c r="B275" s="36"/>
      <c r="C275" s="205" t="s">
        <v>430</v>
      </c>
      <c r="D275" s="205" t="s">
        <v>130</v>
      </c>
      <c r="E275" s="206" t="s">
        <v>431</v>
      </c>
      <c r="F275" s="207" t="s">
        <v>432</v>
      </c>
      <c r="G275" s="208" t="s">
        <v>298</v>
      </c>
      <c r="H275" s="209">
        <v>10</v>
      </c>
      <c r="I275" s="210"/>
      <c r="J275" s="211">
        <f>ROUND(I275*H275,2)</f>
        <v>0</v>
      </c>
      <c r="K275" s="207" t="s">
        <v>151</v>
      </c>
      <c r="L275" s="41"/>
      <c r="M275" s="212" t="s">
        <v>21</v>
      </c>
      <c r="N275" s="213" t="s">
        <v>45</v>
      </c>
      <c r="O275" s="77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AR275" s="15" t="s">
        <v>181</v>
      </c>
      <c r="AT275" s="15" t="s">
        <v>130</v>
      </c>
      <c r="AU275" s="15" t="s">
        <v>84</v>
      </c>
      <c r="AY275" s="15" t="s">
        <v>128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5" t="s">
        <v>82</v>
      </c>
      <c r="BK275" s="216">
        <f>ROUND(I275*H275,2)</f>
        <v>0</v>
      </c>
      <c r="BL275" s="15" t="s">
        <v>181</v>
      </c>
      <c r="BM275" s="15" t="s">
        <v>433</v>
      </c>
    </row>
    <row r="276" spans="2:47" s="1" customFormat="1" ht="12">
      <c r="B276" s="36"/>
      <c r="C276" s="37"/>
      <c r="D276" s="217" t="s">
        <v>136</v>
      </c>
      <c r="E276" s="37"/>
      <c r="F276" s="218" t="s">
        <v>434</v>
      </c>
      <c r="G276" s="37"/>
      <c r="H276" s="37"/>
      <c r="I276" s="128"/>
      <c r="J276" s="37"/>
      <c r="K276" s="37"/>
      <c r="L276" s="41"/>
      <c r="M276" s="219"/>
      <c r="N276" s="77"/>
      <c r="O276" s="77"/>
      <c r="P276" s="77"/>
      <c r="Q276" s="77"/>
      <c r="R276" s="77"/>
      <c r="S276" s="77"/>
      <c r="T276" s="78"/>
      <c r="AT276" s="15" t="s">
        <v>136</v>
      </c>
      <c r="AU276" s="15" t="s">
        <v>84</v>
      </c>
    </row>
    <row r="277" spans="2:51" s="11" customFormat="1" ht="12">
      <c r="B277" s="221"/>
      <c r="C277" s="222"/>
      <c r="D277" s="217" t="s">
        <v>140</v>
      </c>
      <c r="E277" s="223" t="s">
        <v>21</v>
      </c>
      <c r="F277" s="224" t="s">
        <v>193</v>
      </c>
      <c r="G277" s="222"/>
      <c r="H277" s="225">
        <v>10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140</v>
      </c>
      <c r="AU277" s="231" t="s">
        <v>84</v>
      </c>
      <c r="AV277" s="11" t="s">
        <v>84</v>
      </c>
      <c r="AW277" s="11" t="s">
        <v>34</v>
      </c>
      <c r="AX277" s="11" t="s">
        <v>82</v>
      </c>
      <c r="AY277" s="231" t="s">
        <v>128</v>
      </c>
    </row>
    <row r="278" spans="2:65" s="1" customFormat="1" ht="16.5" customHeight="1">
      <c r="B278" s="36"/>
      <c r="C278" s="205" t="s">
        <v>435</v>
      </c>
      <c r="D278" s="205" t="s">
        <v>130</v>
      </c>
      <c r="E278" s="206" t="s">
        <v>436</v>
      </c>
      <c r="F278" s="207" t="s">
        <v>437</v>
      </c>
      <c r="G278" s="208" t="s">
        <v>133</v>
      </c>
      <c r="H278" s="209">
        <v>3.15</v>
      </c>
      <c r="I278" s="210"/>
      <c r="J278" s="211">
        <f>ROUND(I278*H278,2)</f>
        <v>0</v>
      </c>
      <c r="K278" s="207" t="s">
        <v>151</v>
      </c>
      <c r="L278" s="41"/>
      <c r="M278" s="212" t="s">
        <v>21</v>
      </c>
      <c r="N278" s="213" t="s">
        <v>45</v>
      </c>
      <c r="O278" s="77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AR278" s="15" t="s">
        <v>181</v>
      </c>
      <c r="AT278" s="15" t="s">
        <v>130</v>
      </c>
      <c r="AU278" s="15" t="s">
        <v>84</v>
      </c>
      <c r="AY278" s="15" t="s">
        <v>128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5" t="s">
        <v>82</v>
      </c>
      <c r="BK278" s="216">
        <f>ROUND(I278*H278,2)</f>
        <v>0</v>
      </c>
      <c r="BL278" s="15" t="s">
        <v>181</v>
      </c>
      <c r="BM278" s="15" t="s">
        <v>438</v>
      </c>
    </row>
    <row r="279" spans="2:47" s="1" customFormat="1" ht="12">
      <c r="B279" s="36"/>
      <c r="C279" s="37"/>
      <c r="D279" s="217" t="s">
        <v>136</v>
      </c>
      <c r="E279" s="37"/>
      <c r="F279" s="218" t="s">
        <v>439</v>
      </c>
      <c r="G279" s="37"/>
      <c r="H279" s="37"/>
      <c r="I279" s="128"/>
      <c r="J279" s="37"/>
      <c r="K279" s="37"/>
      <c r="L279" s="41"/>
      <c r="M279" s="219"/>
      <c r="N279" s="77"/>
      <c r="O279" s="77"/>
      <c r="P279" s="77"/>
      <c r="Q279" s="77"/>
      <c r="R279" s="77"/>
      <c r="S279" s="77"/>
      <c r="T279" s="78"/>
      <c r="AT279" s="15" t="s">
        <v>136</v>
      </c>
      <c r="AU279" s="15" t="s">
        <v>84</v>
      </c>
    </row>
    <row r="280" spans="2:51" s="11" customFormat="1" ht="12">
      <c r="B280" s="221"/>
      <c r="C280" s="222"/>
      <c r="D280" s="217" t="s">
        <v>140</v>
      </c>
      <c r="E280" s="223" t="s">
        <v>21</v>
      </c>
      <c r="F280" s="224" t="s">
        <v>440</v>
      </c>
      <c r="G280" s="222"/>
      <c r="H280" s="225">
        <v>3.15</v>
      </c>
      <c r="I280" s="226"/>
      <c r="J280" s="222"/>
      <c r="K280" s="222"/>
      <c r="L280" s="227"/>
      <c r="M280" s="252"/>
      <c r="N280" s="253"/>
      <c r="O280" s="253"/>
      <c r="P280" s="253"/>
      <c r="Q280" s="253"/>
      <c r="R280" s="253"/>
      <c r="S280" s="253"/>
      <c r="T280" s="254"/>
      <c r="AT280" s="231" t="s">
        <v>140</v>
      </c>
      <c r="AU280" s="231" t="s">
        <v>84</v>
      </c>
      <c r="AV280" s="11" t="s">
        <v>84</v>
      </c>
      <c r="AW280" s="11" t="s">
        <v>34</v>
      </c>
      <c r="AX280" s="11" t="s">
        <v>82</v>
      </c>
      <c r="AY280" s="231" t="s">
        <v>128</v>
      </c>
    </row>
    <row r="281" spans="2:12" s="1" customFormat="1" ht="6.95" customHeight="1">
      <c r="B281" s="55"/>
      <c r="C281" s="56"/>
      <c r="D281" s="56"/>
      <c r="E281" s="56"/>
      <c r="F281" s="56"/>
      <c r="G281" s="56"/>
      <c r="H281" s="56"/>
      <c r="I281" s="154"/>
      <c r="J281" s="56"/>
      <c r="K281" s="56"/>
      <c r="L281" s="41"/>
    </row>
  </sheetData>
  <sheetProtection password="CC35" sheet="1" objects="1" scenarios="1" formatColumns="0" formatRows="0" autoFilter="0"/>
  <autoFilter ref="C90:K28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88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84</v>
      </c>
    </row>
    <row r="4" spans="2:46" ht="24.95" customHeight="1">
      <c r="B4" s="18"/>
      <c r="D4" s="125" t="s">
        <v>89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6" t="s">
        <v>16</v>
      </c>
      <c r="L6" s="18"/>
    </row>
    <row r="7" spans="2:12" ht="16.5" customHeight="1">
      <c r="B7" s="18"/>
      <c r="E7" s="127" t="str">
        <f>'Rekapitulace stavby'!K6</f>
        <v>Vybudování VO v lokalitě mezi ul. Šaldova a Ke Koldomu v Litvínově</v>
      </c>
      <c r="F7" s="126"/>
      <c r="G7" s="126"/>
      <c r="H7" s="126"/>
      <c r="L7" s="18"/>
    </row>
    <row r="8" spans="2:12" s="1" customFormat="1" ht="12" customHeight="1">
      <c r="B8" s="41"/>
      <c r="D8" s="126" t="s">
        <v>90</v>
      </c>
      <c r="I8" s="128"/>
      <c r="L8" s="41"/>
    </row>
    <row r="9" spans="2:12" s="1" customFormat="1" ht="36.95" customHeight="1">
      <c r="B9" s="41"/>
      <c r="E9" s="129" t="s">
        <v>441</v>
      </c>
      <c r="F9" s="1"/>
      <c r="G9" s="1"/>
      <c r="H9" s="1"/>
      <c r="I9" s="128"/>
      <c r="L9" s="41"/>
    </row>
    <row r="10" spans="2:12" s="1" customFormat="1" ht="12">
      <c r="B10" s="41"/>
      <c r="I10" s="128"/>
      <c r="L10" s="41"/>
    </row>
    <row r="11" spans="2:12" s="1" customFormat="1" ht="12" customHeight="1">
      <c r="B11" s="41"/>
      <c r="D11" s="126" t="s">
        <v>18</v>
      </c>
      <c r="F11" s="15" t="s">
        <v>21</v>
      </c>
      <c r="I11" s="130" t="s">
        <v>20</v>
      </c>
      <c r="J11" s="15" t="s">
        <v>21</v>
      </c>
      <c r="L11" s="41"/>
    </row>
    <row r="12" spans="2:12" s="1" customFormat="1" ht="12" customHeight="1">
      <c r="B12" s="41"/>
      <c r="D12" s="126" t="s">
        <v>22</v>
      </c>
      <c r="F12" s="15" t="s">
        <v>23</v>
      </c>
      <c r="I12" s="130" t="s">
        <v>24</v>
      </c>
      <c r="J12" s="131" t="str">
        <f>'Rekapitulace stavby'!AN8</f>
        <v>11. 11. 2021</v>
      </c>
      <c r="L12" s="41"/>
    </row>
    <row r="13" spans="2:12" s="1" customFormat="1" ht="10.8" customHeight="1">
      <c r="B13" s="41"/>
      <c r="I13" s="128"/>
      <c r="L13" s="41"/>
    </row>
    <row r="14" spans="2:12" s="1" customFormat="1" ht="12" customHeight="1">
      <c r="B14" s="41"/>
      <c r="D14" s="126" t="s">
        <v>26</v>
      </c>
      <c r="I14" s="130" t="s">
        <v>27</v>
      </c>
      <c r="J14" s="15" t="s">
        <v>21</v>
      </c>
      <c r="L14" s="41"/>
    </row>
    <row r="15" spans="2:12" s="1" customFormat="1" ht="18" customHeight="1">
      <c r="B15" s="41"/>
      <c r="E15" s="15" t="s">
        <v>23</v>
      </c>
      <c r="I15" s="130" t="s">
        <v>29</v>
      </c>
      <c r="J15" s="15" t="s">
        <v>21</v>
      </c>
      <c r="L15" s="41"/>
    </row>
    <row r="16" spans="2:12" s="1" customFormat="1" ht="6.95" customHeight="1">
      <c r="B16" s="41"/>
      <c r="I16" s="128"/>
      <c r="L16" s="41"/>
    </row>
    <row r="17" spans="2:12" s="1" customFormat="1" ht="12" customHeight="1">
      <c r="B17" s="41"/>
      <c r="D17" s="126" t="s">
        <v>30</v>
      </c>
      <c r="I17" s="130" t="s">
        <v>27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0" t="s">
        <v>29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8"/>
      <c r="L19" s="41"/>
    </row>
    <row r="20" spans="2:12" s="1" customFormat="1" ht="12" customHeight="1">
      <c r="B20" s="41"/>
      <c r="D20" s="126" t="s">
        <v>32</v>
      </c>
      <c r="I20" s="130" t="s">
        <v>27</v>
      </c>
      <c r="J20" s="15" t="s">
        <v>21</v>
      </c>
      <c r="L20" s="41"/>
    </row>
    <row r="21" spans="2:12" s="1" customFormat="1" ht="18" customHeight="1">
      <c r="B21" s="41"/>
      <c r="E21" s="15" t="s">
        <v>33</v>
      </c>
      <c r="I21" s="130" t="s">
        <v>29</v>
      </c>
      <c r="J21" s="15" t="s">
        <v>21</v>
      </c>
      <c r="L21" s="41"/>
    </row>
    <row r="22" spans="2:12" s="1" customFormat="1" ht="6.95" customHeight="1">
      <c r="B22" s="41"/>
      <c r="I22" s="128"/>
      <c r="L22" s="41"/>
    </row>
    <row r="23" spans="2:12" s="1" customFormat="1" ht="12" customHeight="1">
      <c r="B23" s="41"/>
      <c r="D23" s="126" t="s">
        <v>35</v>
      </c>
      <c r="I23" s="130" t="s">
        <v>27</v>
      </c>
      <c r="J23" s="15" t="s">
        <v>36</v>
      </c>
      <c r="L23" s="41"/>
    </row>
    <row r="24" spans="2:12" s="1" customFormat="1" ht="18" customHeight="1">
      <c r="B24" s="41"/>
      <c r="E24" s="15" t="s">
        <v>442</v>
      </c>
      <c r="I24" s="130" t="s">
        <v>29</v>
      </c>
      <c r="J24" s="15" t="s">
        <v>21</v>
      </c>
      <c r="L24" s="41"/>
    </row>
    <row r="25" spans="2:12" s="1" customFormat="1" ht="6.95" customHeight="1">
      <c r="B25" s="41"/>
      <c r="I25" s="128"/>
      <c r="L25" s="41"/>
    </row>
    <row r="26" spans="2:12" s="1" customFormat="1" ht="12" customHeight="1">
      <c r="B26" s="41"/>
      <c r="D26" s="126" t="s">
        <v>38</v>
      </c>
      <c r="I26" s="128"/>
      <c r="L26" s="41"/>
    </row>
    <row r="27" spans="2:12" s="6" customFormat="1" ht="16.5" customHeight="1">
      <c r="B27" s="134"/>
      <c r="E27" s="135" t="s">
        <v>21</v>
      </c>
      <c r="F27" s="135"/>
      <c r="G27" s="135"/>
      <c r="H27" s="135"/>
      <c r="I27" s="136"/>
      <c r="L27" s="134"/>
    </row>
    <row r="28" spans="2:12" s="1" customFormat="1" ht="6.95" customHeight="1">
      <c r="B28" s="41"/>
      <c r="I28" s="128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7"/>
      <c r="J29" s="69"/>
      <c r="K29" s="69"/>
      <c r="L29" s="41"/>
    </row>
    <row r="30" spans="2:12" s="1" customFormat="1" ht="25.4" customHeight="1">
      <c r="B30" s="41"/>
      <c r="D30" s="138" t="s">
        <v>40</v>
      </c>
      <c r="I30" s="128"/>
      <c r="J30" s="139">
        <f>ROUND(J81,2)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7"/>
      <c r="J31" s="69"/>
      <c r="K31" s="69"/>
      <c r="L31" s="41"/>
    </row>
    <row r="32" spans="2:12" s="1" customFormat="1" ht="14.4" customHeight="1">
      <c r="B32" s="41"/>
      <c r="F32" s="140" t="s">
        <v>42</v>
      </c>
      <c r="I32" s="141" t="s">
        <v>41</v>
      </c>
      <c r="J32" s="140" t="s">
        <v>43</v>
      </c>
      <c r="L32" s="41"/>
    </row>
    <row r="33" spans="2:12" s="1" customFormat="1" ht="14.4" customHeight="1">
      <c r="B33" s="41"/>
      <c r="D33" s="126" t="s">
        <v>44</v>
      </c>
      <c r="E33" s="126" t="s">
        <v>45</v>
      </c>
      <c r="F33" s="142">
        <f>ROUND((SUM(BE81:BE106)),2)</f>
        <v>0</v>
      </c>
      <c r="I33" s="143">
        <v>0.21</v>
      </c>
      <c r="J33" s="142">
        <f>ROUND(((SUM(BE81:BE106))*I33),2)</f>
        <v>0</v>
      </c>
      <c r="L33" s="41"/>
    </row>
    <row r="34" spans="2:12" s="1" customFormat="1" ht="14.4" customHeight="1">
      <c r="B34" s="41"/>
      <c r="E34" s="126" t="s">
        <v>46</v>
      </c>
      <c r="F34" s="142">
        <f>ROUND((SUM(BF81:BF106)),2)</f>
        <v>0</v>
      </c>
      <c r="I34" s="143">
        <v>0.15</v>
      </c>
      <c r="J34" s="142">
        <f>ROUND(((SUM(BF81:BF106))*I34),2)</f>
        <v>0</v>
      </c>
      <c r="L34" s="41"/>
    </row>
    <row r="35" spans="2:12" s="1" customFormat="1" ht="14.4" customHeight="1" hidden="1">
      <c r="B35" s="41"/>
      <c r="E35" s="126" t="s">
        <v>47</v>
      </c>
      <c r="F35" s="142">
        <f>ROUND((SUM(BG81:BG106)),2)</f>
        <v>0</v>
      </c>
      <c r="I35" s="143">
        <v>0.21</v>
      </c>
      <c r="J35" s="142">
        <f>0</f>
        <v>0</v>
      </c>
      <c r="L35" s="41"/>
    </row>
    <row r="36" spans="2:12" s="1" customFormat="1" ht="14.4" customHeight="1" hidden="1">
      <c r="B36" s="41"/>
      <c r="E36" s="126" t="s">
        <v>48</v>
      </c>
      <c r="F36" s="142">
        <f>ROUND((SUM(BH81:BH106)),2)</f>
        <v>0</v>
      </c>
      <c r="I36" s="143">
        <v>0.15</v>
      </c>
      <c r="J36" s="142">
        <f>0</f>
        <v>0</v>
      </c>
      <c r="L36" s="41"/>
    </row>
    <row r="37" spans="2:12" s="1" customFormat="1" ht="14.4" customHeight="1" hidden="1">
      <c r="B37" s="41"/>
      <c r="E37" s="126" t="s">
        <v>49</v>
      </c>
      <c r="F37" s="142">
        <f>ROUND((SUM(BI81:BI106)),2)</f>
        <v>0</v>
      </c>
      <c r="I37" s="143">
        <v>0</v>
      </c>
      <c r="J37" s="142">
        <f>0</f>
        <v>0</v>
      </c>
      <c r="L37" s="41"/>
    </row>
    <row r="38" spans="2:12" s="1" customFormat="1" ht="6.95" customHeight="1">
      <c r="B38" s="41"/>
      <c r="I38" s="128"/>
      <c r="L38" s="41"/>
    </row>
    <row r="39" spans="2:12" s="1" customFormat="1" ht="25.4" customHeight="1">
      <c r="B39" s="41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9"/>
      <c r="J39" s="150">
        <f>SUM(J30:J37)</f>
        <v>0</v>
      </c>
      <c r="K39" s="151"/>
      <c r="L39" s="41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1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1"/>
    </row>
    <row r="45" spans="2:12" s="1" customFormat="1" ht="24.95" customHeight="1">
      <c r="B45" s="36"/>
      <c r="C45" s="21" t="s">
        <v>97</v>
      </c>
      <c r="D45" s="37"/>
      <c r="E45" s="37"/>
      <c r="F45" s="37"/>
      <c r="G45" s="37"/>
      <c r="H45" s="37"/>
      <c r="I45" s="128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pans="2:12" s="1" customFormat="1" ht="16.5" customHeight="1">
      <c r="B48" s="36"/>
      <c r="C48" s="37"/>
      <c r="D48" s="37"/>
      <c r="E48" s="158" t="str">
        <f>E7</f>
        <v>Vybudování VO v lokalitě mezi ul. Šaldova a Ke Koldomu v Litvínově</v>
      </c>
      <c r="F48" s="30"/>
      <c r="G48" s="30"/>
      <c r="H48" s="30"/>
      <c r="I48" s="128"/>
      <c r="J48" s="37"/>
      <c r="K48" s="37"/>
      <c r="L48" s="41"/>
    </row>
    <row r="49" spans="2:12" s="1" customFormat="1" ht="12" customHeight="1">
      <c r="B49" s="36"/>
      <c r="C49" s="30" t="s">
        <v>90</v>
      </c>
      <c r="D49" s="37"/>
      <c r="E49" s="37"/>
      <c r="F49" s="37"/>
      <c r="G49" s="37"/>
      <c r="H49" s="37"/>
      <c r="I49" s="128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802 - VRN</v>
      </c>
      <c r="F50" s="37"/>
      <c r="G50" s="37"/>
      <c r="H50" s="37"/>
      <c r="I50" s="128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pans="2:12" s="1" customFormat="1" ht="12" customHeight="1">
      <c r="B52" s="36"/>
      <c r="C52" s="30" t="s">
        <v>22</v>
      </c>
      <c r="D52" s="37"/>
      <c r="E52" s="37"/>
      <c r="F52" s="25" t="str">
        <f>F12</f>
        <v>Litvínov</v>
      </c>
      <c r="G52" s="37"/>
      <c r="H52" s="37"/>
      <c r="I52" s="130" t="s">
        <v>24</v>
      </c>
      <c r="J52" s="65" t="str">
        <f>IF(J12="","",J12)</f>
        <v>11. 11. 2021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pans="2:12" s="1" customFormat="1" ht="13.65" customHeight="1">
      <c r="B54" s="36"/>
      <c r="C54" s="30" t="s">
        <v>26</v>
      </c>
      <c r="D54" s="37"/>
      <c r="E54" s="37"/>
      <c r="F54" s="25" t="str">
        <f>E15</f>
        <v>Litvínov</v>
      </c>
      <c r="G54" s="37"/>
      <c r="H54" s="37"/>
      <c r="I54" s="130" t="s">
        <v>32</v>
      </c>
      <c r="J54" s="34" t="str">
        <f>E21</f>
        <v>Ing. Tomáš Dvořák</v>
      </c>
      <c r="K54" s="37"/>
      <c r="L54" s="41"/>
    </row>
    <row r="55" spans="2:12" s="1" customFormat="1" ht="13.65" customHeight="1">
      <c r="B55" s="36"/>
      <c r="C55" s="30" t="s">
        <v>30</v>
      </c>
      <c r="D55" s="37"/>
      <c r="E55" s="37"/>
      <c r="F55" s="25" t="str">
        <f>IF(E18="","",E18)</f>
        <v>Vyplň údaj</v>
      </c>
      <c r="G55" s="37"/>
      <c r="H55" s="37"/>
      <c r="I55" s="130" t="s">
        <v>35</v>
      </c>
      <c r="J55" s="34" t="str">
        <f>E24</f>
        <v>S4A,s.r.o.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pans="2:12" s="1" customFormat="1" ht="29.25" customHeight="1">
      <c r="B57" s="36"/>
      <c r="C57" s="159" t="s">
        <v>98</v>
      </c>
      <c r="D57" s="160"/>
      <c r="E57" s="160"/>
      <c r="F57" s="160"/>
      <c r="G57" s="160"/>
      <c r="H57" s="160"/>
      <c r="I57" s="161"/>
      <c r="J57" s="162" t="s">
        <v>99</v>
      </c>
      <c r="K57" s="160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pans="2:47" s="1" customFormat="1" ht="22.8" customHeight="1">
      <c r="B59" s="36"/>
      <c r="C59" s="163" t="s">
        <v>72</v>
      </c>
      <c r="D59" s="37"/>
      <c r="E59" s="37"/>
      <c r="F59" s="37"/>
      <c r="G59" s="37"/>
      <c r="H59" s="37"/>
      <c r="I59" s="128"/>
      <c r="J59" s="95">
        <f>J81</f>
        <v>0</v>
      </c>
      <c r="K59" s="37"/>
      <c r="L59" s="41"/>
      <c r="AU59" s="15" t="s">
        <v>100</v>
      </c>
    </row>
    <row r="60" spans="2:12" s="7" customFormat="1" ht="24.95" customHeight="1">
      <c r="B60" s="164"/>
      <c r="C60" s="165"/>
      <c r="D60" s="166" t="s">
        <v>443</v>
      </c>
      <c r="E60" s="167"/>
      <c r="F60" s="167"/>
      <c r="G60" s="167"/>
      <c r="H60" s="167"/>
      <c r="I60" s="168"/>
      <c r="J60" s="169">
        <f>J82</f>
        <v>0</v>
      </c>
      <c r="K60" s="165"/>
      <c r="L60" s="170"/>
    </row>
    <row r="61" spans="2:12" s="8" customFormat="1" ht="19.9" customHeight="1">
      <c r="B61" s="171"/>
      <c r="C61" s="172"/>
      <c r="D61" s="173" t="s">
        <v>444</v>
      </c>
      <c r="E61" s="174"/>
      <c r="F61" s="174"/>
      <c r="G61" s="174"/>
      <c r="H61" s="174"/>
      <c r="I61" s="175"/>
      <c r="J61" s="176">
        <f>J83</f>
        <v>0</v>
      </c>
      <c r="K61" s="172"/>
      <c r="L61" s="177"/>
    </row>
    <row r="62" spans="2:12" s="1" customFormat="1" ht="21.8" customHeight="1">
      <c r="B62" s="36"/>
      <c r="C62" s="37"/>
      <c r="D62" s="37"/>
      <c r="E62" s="37"/>
      <c r="F62" s="37"/>
      <c r="G62" s="37"/>
      <c r="H62" s="37"/>
      <c r="I62" s="128"/>
      <c r="J62" s="37"/>
      <c r="K62" s="37"/>
      <c r="L62" s="41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154"/>
      <c r="J63" s="56"/>
      <c r="K63" s="56"/>
      <c r="L63" s="41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7"/>
      <c r="J67" s="58"/>
      <c r="K67" s="58"/>
      <c r="L67" s="41"/>
    </row>
    <row r="68" spans="2:12" s="1" customFormat="1" ht="24.95" customHeight="1">
      <c r="B68" s="36"/>
      <c r="C68" s="21" t="s">
        <v>113</v>
      </c>
      <c r="D68" s="37"/>
      <c r="E68" s="37"/>
      <c r="F68" s="37"/>
      <c r="G68" s="37"/>
      <c r="H68" s="37"/>
      <c r="I68" s="128"/>
      <c r="J68" s="37"/>
      <c r="K68" s="37"/>
      <c r="L68" s="41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128"/>
      <c r="J69" s="37"/>
      <c r="K69" s="37"/>
      <c r="L69" s="41"/>
    </row>
    <row r="70" spans="2:12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28"/>
      <c r="J70" s="37"/>
      <c r="K70" s="37"/>
      <c r="L70" s="41"/>
    </row>
    <row r="71" spans="2:12" s="1" customFormat="1" ht="16.5" customHeight="1">
      <c r="B71" s="36"/>
      <c r="C71" s="37"/>
      <c r="D71" s="37"/>
      <c r="E71" s="158" t="str">
        <f>E7</f>
        <v>Vybudování VO v lokalitě mezi ul. Šaldova a Ke Koldomu v Litvínově</v>
      </c>
      <c r="F71" s="30"/>
      <c r="G71" s="30"/>
      <c r="H71" s="30"/>
      <c r="I71" s="128"/>
      <c r="J71" s="37"/>
      <c r="K71" s="37"/>
      <c r="L71" s="41"/>
    </row>
    <row r="72" spans="2:12" s="1" customFormat="1" ht="12" customHeight="1">
      <c r="B72" s="36"/>
      <c r="C72" s="30" t="s">
        <v>90</v>
      </c>
      <c r="D72" s="37"/>
      <c r="E72" s="37"/>
      <c r="F72" s="37"/>
      <c r="G72" s="37"/>
      <c r="H72" s="37"/>
      <c r="I72" s="128"/>
      <c r="J72" s="37"/>
      <c r="K72" s="37"/>
      <c r="L72" s="41"/>
    </row>
    <row r="73" spans="2:12" s="1" customFormat="1" ht="16.5" customHeight="1">
      <c r="B73" s="36"/>
      <c r="C73" s="37"/>
      <c r="D73" s="37"/>
      <c r="E73" s="62" t="str">
        <f>E9</f>
        <v>802 - VRN</v>
      </c>
      <c r="F73" s="37"/>
      <c r="G73" s="37"/>
      <c r="H73" s="37"/>
      <c r="I73" s="128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28"/>
      <c r="J74" s="37"/>
      <c r="K74" s="37"/>
      <c r="L74" s="41"/>
    </row>
    <row r="75" spans="2:12" s="1" customFormat="1" ht="12" customHeight="1">
      <c r="B75" s="36"/>
      <c r="C75" s="30" t="s">
        <v>22</v>
      </c>
      <c r="D75" s="37"/>
      <c r="E75" s="37"/>
      <c r="F75" s="25" t="str">
        <f>F12</f>
        <v>Litvínov</v>
      </c>
      <c r="G75" s="37"/>
      <c r="H75" s="37"/>
      <c r="I75" s="130" t="s">
        <v>24</v>
      </c>
      <c r="J75" s="65" t="str">
        <f>IF(J12="","",J12)</f>
        <v>11. 11. 2021</v>
      </c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28"/>
      <c r="J76" s="37"/>
      <c r="K76" s="37"/>
      <c r="L76" s="41"/>
    </row>
    <row r="77" spans="2:12" s="1" customFormat="1" ht="13.65" customHeight="1">
      <c r="B77" s="36"/>
      <c r="C77" s="30" t="s">
        <v>26</v>
      </c>
      <c r="D77" s="37"/>
      <c r="E77" s="37"/>
      <c r="F77" s="25" t="str">
        <f>E15</f>
        <v>Litvínov</v>
      </c>
      <c r="G77" s="37"/>
      <c r="H77" s="37"/>
      <c r="I77" s="130" t="s">
        <v>32</v>
      </c>
      <c r="J77" s="34" t="str">
        <f>E21</f>
        <v>Ing. Tomáš Dvořák</v>
      </c>
      <c r="K77" s="37"/>
      <c r="L77" s="41"/>
    </row>
    <row r="78" spans="2:12" s="1" customFormat="1" ht="13.65" customHeight="1">
      <c r="B78" s="36"/>
      <c r="C78" s="30" t="s">
        <v>30</v>
      </c>
      <c r="D78" s="37"/>
      <c r="E78" s="37"/>
      <c r="F78" s="25" t="str">
        <f>IF(E18="","",E18)</f>
        <v>Vyplň údaj</v>
      </c>
      <c r="G78" s="37"/>
      <c r="H78" s="37"/>
      <c r="I78" s="130" t="s">
        <v>35</v>
      </c>
      <c r="J78" s="34" t="str">
        <f>E24</f>
        <v>S4A,s.r.o.</v>
      </c>
      <c r="K78" s="37"/>
      <c r="L78" s="41"/>
    </row>
    <row r="79" spans="2:12" s="1" customFormat="1" ht="10.3" customHeight="1">
      <c r="B79" s="36"/>
      <c r="C79" s="37"/>
      <c r="D79" s="37"/>
      <c r="E79" s="37"/>
      <c r="F79" s="37"/>
      <c r="G79" s="37"/>
      <c r="H79" s="37"/>
      <c r="I79" s="128"/>
      <c r="J79" s="37"/>
      <c r="K79" s="37"/>
      <c r="L79" s="41"/>
    </row>
    <row r="80" spans="2:20" s="9" customFormat="1" ht="29.25" customHeight="1">
      <c r="B80" s="178"/>
      <c r="C80" s="179" t="s">
        <v>114</v>
      </c>
      <c r="D80" s="180" t="s">
        <v>59</v>
      </c>
      <c r="E80" s="180" t="s">
        <v>55</v>
      </c>
      <c r="F80" s="180" t="s">
        <v>56</v>
      </c>
      <c r="G80" s="180" t="s">
        <v>115</v>
      </c>
      <c r="H80" s="180" t="s">
        <v>116</v>
      </c>
      <c r="I80" s="181" t="s">
        <v>117</v>
      </c>
      <c r="J80" s="182" t="s">
        <v>99</v>
      </c>
      <c r="K80" s="183" t="s">
        <v>118</v>
      </c>
      <c r="L80" s="184"/>
      <c r="M80" s="85" t="s">
        <v>21</v>
      </c>
      <c r="N80" s="86" t="s">
        <v>44</v>
      </c>
      <c r="O80" s="86" t="s">
        <v>119</v>
      </c>
      <c r="P80" s="86" t="s">
        <v>120</v>
      </c>
      <c r="Q80" s="86" t="s">
        <v>121</v>
      </c>
      <c r="R80" s="86" t="s">
        <v>122</v>
      </c>
      <c r="S80" s="86" t="s">
        <v>123</v>
      </c>
      <c r="T80" s="87" t="s">
        <v>124</v>
      </c>
    </row>
    <row r="81" spans="2:63" s="1" customFormat="1" ht="22.8" customHeight="1">
      <c r="B81" s="36"/>
      <c r="C81" s="92" t="s">
        <v>125</v>
      </c>
      <c r="D81" s="37"/>
      <c r="E81" s="37"/>
      <c r="F81" s="37"/>
      <c r="G81" s="37"/>
      <c r="H81" s="37"/>
      <c r="I81" s="128"/>
      <c r="J81" s="185">
        <f>BK81</f>
        <v>0</v>
      </c>
      <c r="K81" s="37"/>
      <c r="L81" s="41"/>
      <c r="M81" s="88"/>
      <c r="N81" s="89"/>
      <c r="O81" s="89"/>
      <c r="P81" s="186">
        <f>P82</f>
        <v>0</v>
      </c>
      <c r="Q81" s="89"/>
      <c r="R81" s="186">
        <f>R82</f>
        <v>0</v>
      </c>
      <c r="S81" s="89"/>
      <c r="T81" s="187">
        <f>T82</f>
        <v>0</v>
      </c>
      <c r="AT81" s="15" t="s">
        <v>73</v>
      </c>
      <c r="AU81" s="15" t="s">
        <v>100</v>
      </c>
      <c r="BK81" s="188">
        <f>BK82</f>
        <v>0</v>
      </c>
    </row>
    <row r="82" spans="2:63" s="10" customFormat="1" ht="25.9" customHeight="1">
      <c r="B82" s="189"/>
      <c r="C82" s="190"/>
      <c r="D82" s="191" t="s">
        <v>73</v>
      </c>
      <c r="E82" s="192" t="s">
        <v>86</v>
      </c>
      <c r="F82" s="192" t="s">
        <v>445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AR82" s="200" t="s">
        <v>159</v>
      </c>
      <c r="AT82" s="201" t="s">
        <v>73</v>
      </c>
      <c r="AU82" s="201" t="s">
        <v>74</v>
      </c>
      <c r="AY82" s="200" t="s">
        <v>128</v>
      </c>
      <c r="BK82" s="202">
        <f>BK83</f>
        <v>0</v>
      </c>
    </row>
    <row r="83" spans="2:63" s="10" customFormat="1" ht="22.8" customHeight="1">
      <c r="B83" s="189"/>
      <c r="C83" s="190"/>
      <c r="D83" s="191" t="s">
        <v>73</v>
      </c>
      <c r="E83" s="203" t="s">
        <v>74</v>
      </c>
      <c r="F83" s="203" t="s">
        <v>445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SUM(P84:P106)</f>
        <v>0</v>
      </c>
      <c r="Q83" s="197"/>
      <c r="R83" s="198">
        <f>SUM(R84:R106)</f>
        <v>0</v>
      </c>
      <c r="S83" s="197"/>
      <c r="T83" s="199">
        <f>SUM(T84:T106)</f>
        <v>0</v>
      </c>
      <c r="AR83" s="200" t="s">
        <v>159</v>
      </c>
      <c r="AT83" s="201" t="s">
        <v>73</v>
      </c>
      <c r="AU83" s="201" t="s">
        <v>82</v>
      </c>
      <c r="AY83" s="200" t="s">
        <v>128</v>
      </c>
      <c r="BK83" s="202">
        <f>SUM(BK84:BK106)</f>
        <v>0</v>
      </c>
    </row>
    <row r="84" spans="2:65" s="1" customFormat="1" ht="16.5" customHeight="1">
      <c r="B84" s="36"/>
      <c r="C84" s="205" t="s">
        <v>82</v>
      </c>
      <c r="D84" s="205" t="s">
        <v>130</v>
      </c>
      <c r="E84" s="206" t="s">
        <v>446</v>
      </c>
      <c r="F84" s="207" t="s">
        <v>447</v>
      </c>
      <c r="G84" s="208" t="s">
        <v>448</v>
      </c>
      <c r="H84" s="209">
        <v>1</v>
      </c>
      <c r="I84" s="210"/>
      <c r="J84" s="211">
        <f>ROUND(I84*H84,2)</f>
        <v>0</v>
      </c>
      <c r="K84" s="207" t="s">
        <v>21</v>
      </c>
      <c r="L84" s="41"/>
      <c r="M84" s="212" t="s">
        <v>21</v>
      </c>
      <c r="N84" s="213" t="s">
        <v>45</v>
      </c>
      <c r="O84" s="77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AR84" s="15" t="s">
        <v>449</v>
      </c>
      <c r="AT84" s="15" t="s">
        <v>130</v>
      </c>
      <c r="AU84" s="15" t="s">
        <v>84</v>
      </c>
      <c r="AY84" s="15" t="s">
        <v>128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5" t="s">
        <v>82</v>
      </c>
      <c r="BK84" s="216">
        <f>ROUND(I84*H84,2)</f>
        <v>0</v>
      </c>
      <c r="BL84" s="15" t="s">
        <v>449</v>
      </c>
      <c r="BM84" s="15" t="s">
        <v>450</v>
      </c>
    </row>
    <row r="85" spans="2:47" s="1" customFormat="1" ht="12">
      <c r="B85" s="36"/>
      <c r="C85" s="37"/>
      <c r="D85" s="217" t="s">
        <v>136</v>
      </c>
      <c r="E85" s="37"/>
      <c r="F85" s="218" t="s">
        <v>451</v>
      </c>
      <c r="G85" s="37"/>
      <c r="H85" s="37"/>
      <c r="I85" s="128"/>
      <c r="J85" s="37"/>
      <c r="K85" s="37"/>
      <c r="L85" s="41"/>
      <c r="M85" s="219"/>
      <c r="N85" s="77"/>
      <c r="O85" s="77"/>
      <c r="P85" s="77"/>
      <c r="Q85" s="77"/>
      <c r="R85" s="77"/>
      <c r="S85" s="77"/>
      <c r="T85" s="78"/>
      <c r="AT85" s="15" t="s">
        <v>136</v>
      </c>
      <c r="AU85" s="15" t="s">
        <v>84</v>
      </c>
    </row>
    <row r="86" spans="2:47" s="1" customFormat="1" ht="12">
      <c r="B86" s="36"/>
      <c r="C86" s="37"/>
      <c r="D86" s="217" t="s">
        <v>138</v>
      </c>
      <c r="E86" s="37"/>
      <c r="F86" s="220" t="s">
        <v>452</v>
      </c>
      <c r="G86" s="37"/>
      <c r="H86" s="37"/>
      <c r="I86" s="128"/>
      <c r="J86" s="37"/>
      <c r="K86" s="37"/>
      <c r="L86" s="41"/>
      <c r="M86" s="219"/>
      <c r="N86" s="77"/>
      <c r="O86" s="77"/>
      <c r="P86" s="77"/>
      <c r="Q86" s="77"/>
      <c r="R86" s="77"/>
      <c r="S86" s="77"/>
      <c r="T86" s="78"/>
      <c r="AT86" s="15" t="s">
        <v>138</v>
      </c>
      <c r="AU86" s="15" t="s">
        <v>84</v>
      </c>
    </row>
    <row r="87" spans="2:65" s="1" customFormat="1" ht="16.5" customHeight="1">
      <c r="B87" s="36"/>
      <c r="C87" s="205" t="s">
        <v>84</v>
      </c>
      <c r="D87" s="205" t="s">
        <v>130</v>
      </c>
      <c r="E87" s="206" t="s">
        <v>453</v>
      </c>
      <c r="F87" s="207" t="s">
        <v>454</v>
      </c>
      <c r="G87" s="208" t="s">
        <v>448</v>
      </c>
      <c r="H87" s="209">
        <v>1</v>
      </c>
      <c r="I87" s="210"/>
      <c r="J87" s="211">
        <f>ROUND(I87*H87,2)</f>
        <v>0</v>
      </c>
      <c r="K87" s="207" t="s">
        <v>21</v>
      </c>
      <c r="L87" s="41"/>
      <c r="M87" s="212" t="s">
        <v>21</v>
      </c>
      <c r="N87" s="213" t="s">
        <v>45</v>
      </c>
      <c r="O87" s="77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AR87" s="15" t="s">
        <v>449</v>
      </c>
      <c r="AT87" s="15" t="s">
        <v>130</v>
      </c>
      <c r="AU87" s="15" t="s">
        <v>84</v>
      </c>
      <c r="AY87" s="15" t="s">
        <v>128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5" t="s">
        <v>82</v>
      </c>
      <c r="BK87" s="216">
        <f>ROUND(I87*H87,2)</f>
        <v>0</v>
      </c>
      <c r="BL87" s="15" t="s">
        <v>449</v>
      </c>
      <c r="BM87" s="15" t="s">
        <v>455</v>
      </c>
    </row>
    <row r="88" spans="2:47" s="1" customFormat="1" ht="12">
      <c r="B88" s="36"/>
      <c r="C88" s="37"/>
      <c r="D88" s="217" t="s">
        <v>136</v>
      </c>
      <c r="E88" s="37"/>
      <c r="F88" s="218" t="s">
        <v>456</v>
      </c>
      <c r="G88" s="37"/>
      <c r="H88" s="37"/>
      <c r="I88" s="128"/>
      <c r="J88" s="37"/>
      <c r="K88" s="37"/>
      <c r="L88" s="41"/>
      <c r="M88" s="219"/>
      <c r="N88" s="77"/>
      <c r="O88" s="77"/>
      <c r="P88" s="77"/>
      <c r="Q88" s="77"/>
      <c r="R88" s="77"/>
      <c r="S88" s="77"/>
      <c r="T88" s="78"/>
      <c r="AT88" s="15" t="s">
        <v>136</v>
      </c>
      <c r="AU88" s="15" t="s">
        <v>84</v>
      </c>
    </row>
    <row r="89" spans="2:47" s="1" customFormat="1" ht="12">
      <c r="B89" s="36"/>
      <c r="C89" s="37"/>
      <c r="D89" s="217" t="s">
        <v>138</v>
      </c>
      <c r="E89" s="37"/>
      <c r="F89" s="220" t="s">
        <v>457</v>
      </c>
      <c r="G89" s="37"/>
      <c r="H89" s="37"/>
      <c r="I89" s="128"/>
      <c r="J89" s="37"/>
      <c r="K89" s="37"/>
      <c r="L89" s="41"/>
      <c r="M89" s="219"/>
      <c r="N89" s="77"/>
      <c r="O89" s="77"/>
      <c r="P89" s="77"/>
      <c r="Q89" s="77"/>
      <c r="R89" s="77"/>
      <c r="S89" s="77"/>
      <c r="T89" s="78"/>
      <c r="AT89" s="15" t="s">
        <v>138</v>
      </c>
      <c r="AU89" s="15" t="s">
        <v>84</v>
      </c>
    </row>
    <row r="90" spans="2:65" s="1" customFormat="1" ht="16.5" customHeight="1">
      <c r="B90" s="36"/>
      <c r="C90" s="205" t="s">
        <v>148</v>
      </c>
      <c r="D90" s="205" t="s">
        <v>130</v>
      </c>
      <c r="E90" s="206" t="s">
        <v>458</v>
      </c>
      <c r="F90" s="207" t="s">
        <v>459</v>
      </c>
      <c r="G90" s="208" t="s">
        <v>448</v>
      </c>
      <c r="H90" s="209">
        <v>1</v>
      </c>
      <c r="I90" s="210"/>
      <c r="J90" s="211">
        <f>ROUND(I90*H90,2)</f>
        <v>0</v>
      </c>
      <c r="K90" s="207" t="s">
        <v>21</v>
      </c>
      <c r="L90" s="41"/>
      <c r="M90" s="212" t="s">
        <v>21</v>
      </c>
      <c r="N90" s="213" t="s">
        <v>45</v>
      </c>
      <c r="O90" s="77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AR90" s="15" t="s">
        <v>449</v>
      </c>
      <c r="AT90" s="15" t="s">
        <v>130</v>
      </c>
      <c r="AU90" s="15" t="s">
        <v>84</v>
      </c>
      <c r="AY90" s="15" t="s">
        <v>128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5" t="s">
        <v>82</v>
      </c>
      <c r="BK90" s="216">
        <f>ROUND(I90*H90,2)</f>
        <v>0</v>
      </c>
      <c r="BL90" s="15" t="s">
        <v>449</v>
      </c>
      <c r="BM90" s="15" t="s">
        <v>460</v>
      </c>
    </row>
    <row r="91" spans="2:47" s="1" customFormat="1" ht="12">
      <c r="B91" s="36"/>
      <c r="C91" s="37"/>
      <c r="D91" s="217" t="s">
        <v>136</v>
      </c>
      <c r="E91" s="37"/>
      <c r="F91" s="218" t="s">
        <v>461</v>
      </c>
      <c r="G91" s="37"/>
      <c r="H91" s="37"/>
      <c r="I91" s="128"/>
      <c r="J91" s="37"/>
      <c r="K91" s="37"/>
      <c r="L91" s="41"/>
      <c r="M91" s="219"/>
      <c r="N91" s="77"/>
      <c r="O91" s="77"/>
      <c r="P91" s="77"/>
      <c r="Q91" s="77"/>
      <c r="R91" s="77"/>
      <c r="S91" s="77"/>
      <c r="T91" s="78"/>
      <c r="AT91" s="15" t="s">
        <v>136</v>
      </c>
      <c r="AU91" s="15" t="s">
        <v>84</v>
      </c>
    </row>
    <row r="92" spans="2:47" s="1" customFormat="1" ht="12">
      <c r="B92" s="36"/>
      <c r="C92" s="37"/>
      <c r="D92" s="217" t="s">
        <v>138</v>
      </c>
      <c r="E92" s="37"/>
      <c r="F92" s="220" t="s">
        <v>462</v>
      </c>
      <c r="G92" s="37"/>
      <c r="H92" s="37"/>
      <c r="I92" s="128"/>
      <c r="J92" s="37"/>
      <c r="K92" s="37"/>
      <c r="L92" s="41"/>
      <c r="M92" s="219"/>
      <c r="N92" s="77"/>
      <c r="O92" s="77"/>
      <c r="P92" s="77"/>
      <c r="Q92" s="77"/>
      <c r="R92" s="77"/>
      <c r="S92" s="77"/>
      <c r="T92" s="78"/>
      <c r="AT92" s="15" t="s">
        <v>138</v>
      </c>
      <c r="AU92" s="15" t="s">
        <v>84</v>
      </c>
    </row>
    <row r="93" spans="2:65" s="1" customFormat="1" ht="16.5" customHeight="1">
      <c r="B93" s="36"/>
      <c r="C93" s="205" t="s">
        <v>134</v>
      </c>
      <c r="D93" s="205" t="s">
        <v>130</v>
      </c>
      <c r="E93" s="206" t="s">
        <v>463</v>
      </c>
      <c r="F93" s="207" t="s">
        <v>464</v>
      </c>
      <c r="G93" s="208" t="s">
        <v>448</v>
      </c>
      <c r="H93" s="209">
        <v>1</v>
      </c>
      <c r="I93" s="210"/>
      <c r="J93" s="211">
        <f>ROUND(I93*H93,2)</f>
        <v>0</v>
      </c>
      <c r="K93" s="207" t="s">
        <v>21</v>
      </c>
      <c r="L93" s="41"/>
      <c r="M93" s="212" t="s">
        <v>21</v>
      </c>
      <c r="N93" s="213" t="s">
        <v>45</v>
      </c>
      <c r="O93" s="77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AR93" s="15" t="s">
        <v>449</v>
      </c>
      <c r="AT93" s="15" t="s">
        <v>130</v>
      </c>
      <c r="AU93" s="15" t="s">
        <v>84</v>
      </c>
      <c r="AY93" s="15" t="s">
        <v>128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5" t="s">
        <v>82</v>
      </c>
      <c r="BK93" s="216">
        <f>ROUND(I93*H93,2)</f>
        <v>0</v>
      </c>
      <c r="BL93" s="15" t="s">
        <v>449</v>
      </c>
      <c r="BM93" s="15" t="s">
        <v>465</v>
      </c>
    </row>
    <row r="94" spans="2:47" s="1" customFormat="1" ht="12">
      <c r="B94" s="36"/>
      <c r="C94" s="37"/>
      <c r="D94" s="217" t="s">
        <v>136</v>
      </c>
      <c r="E94" s="37"/>
      <c r="F94" s="218" t="s">
        <v>466</v>
      </c>
      <c r="G94" s="37"/>
      <c r="H94" s="37"/>
      <c r="I94" s="128"/>
      <c r="J94" s="37"/>
      <c r="K94" s="37"/>
      <c r="L94" s="41"/>
      <c r="M94" s="219"/>
      <c r="N94" s="77"/>
      <c r="O94" s="77"/>
      <c r="P94" s="77"/>
      <c r="Q94" s="77"/>
      <c r="R94" s="77"/>
      <c r="S94" s="77"/>
      <c r="T94" s="78"/>
      <c r="AT94" s="15" t="s">
        <v>136</v>
      </c>
      <c r="AU94" s="15" t="s">
        <v>84</v>
      </c>
    </row>
    <row r="95" spans="2:47" s="1" customFormat="1" ht="12">
      <c r="B95" s="36"/>
      <c r="C95" s="37"/>
      <c r="D95" s="217" t="s">
        <v>138</v>
      </c>
      <c r="E95" s="37"/>
      <c r="F95" s="220" t="s">
        <v>467</v>
      </c>
      <c r="G95" s="37"/>
      <c r="H95" s="37"/>
      <c r="I95" s="128"/>
      <c r="J95" s="37"/>
      <c r="K95" s="37"/>
      <c r="L95" s="41"/>
      <c r="M95" s="219"/>
      <c r="N95" s="77"/>
      <c r="O95" s="77"/>
      <c r="P95" s="77"/>
      <c r="Q95" s="77"/>
      <c r="R95" s="77"/>
      <c r="S95" s="77"/>
      <c r="T95" s="78"/>
      <c r="AT95" s="15" t="s">
        <v>138</v>
      </c>
      <c r="AU95" s="15" t="s">
        <v>84</v>
      </c>
    </row>
    <row r="96" spans="2:65" s="1" customFormat="1" ht="16.5" customHeight="1">
      <c r="B96" s="36"/>
      <c r="C96" s="205" t="s">
        <v>159</v>
      </c>
      <c r="D96" s="205" t="s">
        <v>130</v>
      </c>
      <c r="E96" s="206" t="s">
        <v>468</v>
      </c>
      <c r="F96" s="207" t="s">
        <v>469</v>
      </c>
      <c r="G96" s="208" t="s">
        <v>448</v>
      </c>
      <c r="H96" s="209">
        <v>1</v>
      </c>
      <c r="I96" s="210"/>
      <c r="J96" s="211">
        <f>ROUND(I96*H96,2)</f>
        <v>0</v>
      </c>
      <c r="K96" s="207" t="s">
        <v>21</v>
      </c>
      <c r="L96" s="41"/>
      <c r="M96" s="212" t="s">
        <v>21</v>
      </c>
      <c r="N96" s="213" t="s">
        <v>45</v>
      </c>
      <c r="O96" s="77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AR96" s="15" t="s">
        <v>449</v>
      </c>
      <c r="AT96" s="15" t="s">
        <v>130</v>
      </c>
      <c r="AU96" s="15" t="s">
        <v>84</v>
      </c>
      <c r="AY96" s="15" t="s">
        <v>128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5" t="s">
        <v>82</v>
      </c>
      <c r="BK96" s="216">
        <f>ROUND(I96*H96,2)</f>
        <v>0</v>
      </c>
      <c r="BL96" s="15" t="s">
        <v>449</v>
      </c>
      <c r="BM96" s="15" t="s">
        <v>470</v>
      </c>
    </row>
    <row r="97" spans="2:47" s="1" customFormat="1" ht="12">
      <c r="B97" s="36"/>
      <c r="C97" s="37"/>
      <c r="D97" s="217" t="s">
        <v>136</v>
      </c>
      <c r="E97" s="37"/>
      <c r="F97" s="218" t="s">
        <v>471</v>
      </c>
      <c r="G97" s="37"/>
      <c r="H97" s="37"/>
      <c r="I97" s="128"/>
      <c r="J97" s="37"/>
      <c r="K97" s="37"/>
      <c r="L97" s="41"/>
      <c r="M97" s="219"/>
      <c r="N97" s="77"/>
      <c r="O97" s="77"/>
      <c r="P97" s="77"/>
      <c r="Q97" s="77"/>
      <c r="R97" s="77"/>
      <c r="S97" s="77"/>
      <c r="T97" s="78"/>
      <c r="AT97" s="15" t="s">
        <v>136</v>
      </c>
      <c r="AU97" s="15" t="s">
        <v>84</v>
      </c>
    </row>
    <row r="98" spans="2:47" s="1" customFormat="1" ht="12">
      <c r="B98" s="36"/>
      <c r="C98" s="37"/>
      <c r="D98" s="217" t="s">
        <v>138</v>
      </c>
      <c r="E98" s="37"/>
      <c r="F98" s="220" t="s">
        <v>472</v>
      </c>
      <c r="G98" s="37"/>
      <c r="H98" s="37"/>
      <c r="I98" s="128"/>
      <c r="J98" s="37"/>
      <c r="K98" s="37"/>
      <c r="L98" s="41"/>
      <c r="M98" s="219"/>
      <c r="N98" s="77"/>
      <c r="O98" s="77"/>
      <c r="P98" s="77"/>
      <c r="Q98" s="77"/>
      <c r="R98" s="77"/>
      <c r="S98" s="77"/>
      <c r="T98" s="78"/>
      <c r="AT98" s="15" t="s">
        <v>138</v>
      </c>
      <c r="AU98" s="15" t="s">
        <v>84</v>
      </c>
    </row>
    <row r="99" spans="2:65" s="1" customFormat="1" ht="16.5" customHeight="1">
      <c r="B99" s="36"/>
      <c r="C99" s="205" t="s">
        <v>168</v>
      </c>
      <c r="D99" s="205" t="s">
        <v>130</v>
      </c>
      <c r="E99" s="206" t="s">
        <v>473</v>
      </c>
      <c r="F99" s="207" t="s">
        <v>474</v>
      </c>
      <c r="G99" s="208" t="s">
        <v>448</v>
      </c>
      <c r="H99" s="209">
        <v>1</v>
      </c>
      <c r="I99" s="210"/>
      <c r="J99" s="211">
        <f>ROUND(I99*H99,2)</f>
        <v>0</v>
      </c>
      <c r="K99" s="207" t="s">
        <v>21</v>
      </c>
      <c r="L99" s="41"/>
      <c r="M99" s="212" t="s">
        <v>21</v>
      </c>
      <c r="N99" s="213" t="s">
        <v>45</v>
      </c>
      <c r="O99" s="77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15" t="s">
        <v>449</v>
      </c>
      <c r="AT99" s="15" t="s">
        <v>130</v>
      </c>
      <c r="AU99" s="15" t="s">
        <v>84</v>
      </c>
      <c r="AY99" s="15" t="s">
        <v>128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5" t="s">
        <v>82</v>
      </c>
      <c r="BK99" s="216">
        <f>ROUND(I99*H99,2)</f>
        <v>0</v>
      </c>
      <c r="BL99" s="15" t="s">
        <v>449</v>
      </c>
      <c r="BM99" s="15" t="s">
        <v>475</v>
      </c>
    </row>
    <row r="100" spans="2:47" s="1" customFormat="1" ht="12">
      <c r="B100" s="36"/>
      <c r="C100" s="37"/>
      <c r="D100" s="217" t="s">
        <v>136</v>
      </c>
      <c r="E100" s="37"/>
      <c r="F100" s="218" t="s">
        <v>476</v>
      </c>
      <c r="G100" s="37"/>
      <c r="H100" s="37"/>
      <c r="I100" s="128"/>
      <c r="J100" s="37"/>
      <c r="K100" s="37"/>
      <c r="L100" s="41"/>
      <c r="M100" s="219"/>
      <c r="N100" s="77"/>
      <c r="O100" s="77"/>
      <c r="P100" s="77"/>
      <c r="Q100" s="77"/>
      <c r="R100" s="77"/>
      <c r="S100" s="77"/>
      <c r="T100" s="78"/>
      <c r="AT100" s="15" t="s">
        <v>136</v>
      </c>
      <c r="AU100" s="15" t="s">
        <v>84</v>
      </c>
    </row>
    <row r="101" spans="2:47" s="1" customFormat="1" ht="12">
      <c r="B101" s="36"/>
      <c r="C101" s="37"/>
      <c r="D101" s="217" t="s">
        <v>138</v>
      </c>
      <c r="E101" s="37"/>
      <c r="F101" s="220" t="s">
        <v>477</v>
      </c>
      <c r="G101" s="37"/>
      <c r="H101" s="37"/>
      <c r="I101" s="128"/>
      <c r="J101" s="37"/>
      <c r="K101" s="37"/>
      <c r="L101" s="41"/>
      <c r="M101" s="219"/>
      <c r="N101" s="77"/>
      <c r="O101" s="77"/>
      <c r="P101" s="77"/>
      <c r="Q101" s="77"/>
      <c r="R101" s="77"/>
      <c r="S101" s="77"/>
      <c r="T101" s="78"/>
      <c r="AT101" s="15" t="s">
        <v>138</v>
      </c>
      <c r="AU101" s="15" t="s">
        <v>84</v>
      </c>
    </row>
    <row r="102" spans="2:65" s="1" customFormat="1" ht="16.5" customHeight="1">
      <c r="B102" s="36"/>
      <c r="C102" s="205" t="s">
        <v>173</v>
      </c>
      <c r="D102" s="205" t="s">
        <v>130</v>
      </c>
      <c r="E102" s="206" t="s">
        <v>478</v>
      </c>
      <c r="F102" s="207" t="s">
        <v>479</v>
      </c>
      <c r="G102" s="208" t="s">
        <v>448</v>
      </c>
      <c r="H102" s="209">
        <v>1</v>
      </c>
      <c r="I102" s="210"/>
      <c r="J102" s="211">
        <f>ROUND(I102*H102,2)</f>
        <v>0</v>
      </c>
      <c r="K102" s="207" t="s">
        <v>21</v>
      </c>
      <c r="L102" s="41"/>
      <c r="M102" s="212" t="s">
        <v>21</v>
      </c>
      <c r="N102" s="213" t="s">
        <v>45</v>
      </c>
      <c r="O102" s="77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AR102" s="15" t="s">
        <v>449</v>
      </c>
      <c r="AT102" s="15" t="s">
        <v>130</v>
      </c>
      <c r="AU102" s="15" t="s">
        <v>84</v>
      </c>
      <c r="AY102" s="15" t="s">
        <v>128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5" t="s">
        <v>82</v>
      </c>
      <c r="BK102" s="216">
        <f>ROUND(I102*H102,2)</f>
        <v>0</v>
      </c>
      <c r="BL102" s="15" t="s">
        <v>449</v>
      </c>
      <c r="BM102" s="15" t="s">
        <v>480</v>
      </c>
    </row>
    <row r="103" spans="2:47" s="1" customFormat="1" ht="12">
      <c r="B103" s="36"/>
      <c r="C103" s="37"/>
      <c r="D103" s="217" t="s">
        <v>136</v>
      </c>
      <c r="E103" s="37"/>
      <c r="F103" s="218" t="s">
        <v>481</v>
      </c>
      <c r="G103" s="37"/>
      <c r="H103" s="37"/>
      <c r="I103" s="128"/>
      <c r="J103" s="37"/>
      <c r="K103" s="37"/>
      <c r="L103" s="41"/>
      <c r="M103" s="219"/>
      <c r="N103" s="77"/>
      <c r="O103" s="77"/>
      <c r="P103" s="77"/>
      <c r="Q103" s="77"/>
      <c r="R103" s="77"/>
      <c r="S103" s="77"/>
      <c r="T103" s="78"/>
      <c r="AT103" s="15" t="s">
        <v>136</v>
      </c>
      <c r="AU103" s="15" t="s">
        <v>84</v>
      </c>
    </row>
    <row r="104" spans="2:65" s="1" customFormat="1" ht="16.5" customHeight="1">
      <c r="B104" s="36"/>
      <c r="C104" s="205" t="s">
        <v>163</v>
      </c>
      <c r="D104" s="205" t="s">
        <v>130</v>
      </c>
      <c r="E104" s="206" t="s">
        <v>482</v>
      </c>
      <c r="F104" s="207" t="s">
        <v>483</v>
      </c>
      <c r="G104" s="208" t="s">
        <v>448</v>
      </c>
      <c r="H104" s="209">
        <v>1</v>
      </c>
      <c r="I104" s="210"/>
      <c r="J104" s="211">
        <f>ROUND(I104*H104,2)</f>
        <v>0</v>
      </c>
      <c r="K104" s="207" t="s">
        <v>21</v>
      </c>
      <c r="L104" s="41"/>
      <c r="M104" s="212" t="s">
        <v>21</v>
      </c>
      <c r="N104" s="213" t="s">
        <v>45</v>
      </c>
      <c r="O104" s="77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15" t="s">
        <v>484</v>
      </c>
      <c r="AT104" s="15" t="s">
        <v>130</v>
      </c>
      <c r="AU104" s="15" t="s">
        <v>84</v>
      </c>
      <c r="AY104" s="15" t="s">
        <v>128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5" t="s">
        <v>82</v>
      </c>
      <c r="BK104" s="216">
        <f>ROUND(I104*H104,2)</f>
        <v>0</v>
      </c>
      <c r="BL104" s="15" t="s">
        <v>484</v>
      </c>
      <c r="BM104" s="15" t="s">
        <v>485</v>
      </c>
    </row>
    <row r="105" spans="2:47" s="1" customFormat="1" ht="12">
      <c r="B105" s="36"/>
      <c r="C105" s="37"/>
      <c r="D105" s="217" t="s">
        <v>136</v>
      </c>
      <c r="E105" s="37"/>
      <c r="F105" s="218" t="s">
        <v>486</v>
      </c>
      <c r="G105" s="37"/>
      <c r="H105" s="37"/>
      <c r="I105" s="128"/>
      <c r="J105" s="37"/>
      <c r="K105" s="37"/>
      <c r="L105" s="41"/>
      <c r="M105" s="219"/>
      <c r="N105" s="77"/>
      <c r="O105" s="77"/>
      <c r="P105" s="77"/>
      <c r="Q105" s="77"/>
      <c r="R105" s="77"/>
      <c r="S105" s="77"/>
      <c r="T105" s="78"/>
      <c r="AT105" s="15" t="s">
        <v>136</v>
      </c>
      <c r="AU105" s="15" t="s">
        <v>84</v>
      </c>
    </row>
    <row r="106" spans="2:47" s="1" customFormat="1" ht="12">
      <c r="B106" s="36"/>
      <c r="C106" s="37"/>
      <c r="D106" s="217" t="s">
        <v>138</v>
      </c>
      <c r="E106" s="37"/>
      <c r="F106" s="220" t="s">
        <v>487</v>
      </c>
      <c r="G106" s="37"/>
      <c r="H106" s="37"/>
      <c r="I106" s="128"/>
      <c r="J106" s="37"/>
      <c r="K106" s="37"/>
      <c r="L106" s="41"/>
      <c r="M106" s="255"/>
      <c r="N106" s="256"/>
      <c r="O106" s="256"/>
      <c r="P106" s="256"/>
      <c r="Q106" s="256"/>
      <c r="R106" s="256"/>
      <c r="S106" s="256"/>
      <c r="T106" s="257"/>
      <c r="AT106" s="15" t="s">
        <v>138</v>
      </c>
      <c r="AU106" s="15" t="s">
        <v>84</v>
      </c>
    </row>
    <row r="107" spans="2:12" s="1" customFormat="1" ht="6.95" customHeight="1">
      <c r="B107" s="55"/>
      <c r="C107" s="56"/>
      <c r="D107" s="56"/>
      <c r="E107" s="56"/>
      <c r="F107" s="56"/>
      <c r="G107" s="56"/>
      <c r="H107" s="56"/>
      <c r="I107" s="154"/>
      <c r="J107" s="56"/>
      <c r="K107" s="56"/>
      <c r="L107" s="41"/>
    </row>
  </sheetData>
  <sheetProtection password="CC35" sheet="1" objects="1" scenarios="1" formatColumns="0" formatRows="0" autoFilter="0"/>
  <autoFilter ref="C80:K10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58" customWidth="1"/>
    <col min="2" max="2" width="1.7109375" style="258" customWidth="1"/>
    <col min="3" max="4" width="5.00390625" style="258" customWidth="1"/>
    <col min="5" max="5" width="11.7109375" style="258" customWidth="1"/>
    <col min="6" max="6" width="9.140625" style="258" customWidth="1"/>
    <col min="7" max="7" width="5.00390625" style="258" customWidth="1"/>
    <col min="8" max="8" width="77.8515625" style="258" customWidth="1"/>
    <col min="9" max="10" width="20.00390625" style="258" customWidth="1"/>
    <col min="11" max="11" width="1.710937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3" customFormat="1" ht="45" customHeight="1">
      <c r="B3" s="262"/>
      <c r="C3" s="263" t="s">
        <v>488</v>
      </c>
      <c r="D3" s="263"/>
      <c r="E3" s="263"/>
      <c r="F3" s="263"/>
      <c r="G3" s="263"/>
      <c r="H3" s="263"/>
      <c r="I3" s="263"/>
      <c r="J3" s="263"/>
      <c r="K3" s="264"/>
    </row>
    <row r="4" spans="2:11" ht="25.5" customHeight="1">
      <c r="B4" s="265"/>
      <c r="C4" s="266" t="s">
        <v>489</v>
      </c>
      <c r="D4" s="266"/>
      <c r="E4" s="266"/>
      <c r="F4" s="266"/>
      <c r="G4" s="266"/>
      <c r="H4" s="266"/>
      <c r="I4" s="266"/>
      <c r="J4" s="266"/>
      <c r="K4" s="267"/>
    </row>
    <row r="5" spans="2:1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5"/>
      <c r="C6" s="269" t="s">
        <v>490</v>
      </c>
      <c r="D6" s="269"/>
      <c r="E6" s="269"/>
      <c r="F6" s="269"/>
      <c r="G6" s="269"/>
      <c r="H6" s="269"/>
      <c r="I6" s="269"/>
      <c r="J6" s="269"/>
      <c r="K6" s="267"/>
    </row>
    <row r="7" spans="2:11" ht="15" customHeight="1">
      <c r="B7" s="270"/>
      <c r="C7" s="269" t="s">
        <v>491</v>
      </c>
      <c r="D7" s="269"/>
      <c r="E7" s="269"/>
      <c r="F7" s="269"/>
      <c r="G7" s="269"/>
      <c r="H7" s="269"/>
      <c r="I7" s="269"/>
      <c r="J7" s="269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269" t="s">
        <v>492</v>
      </c>
      <c r="D9" s="269"/>
      <c r="E9" s="269"/>
      <c r="F9" s="269"/>
      <c r="G9" s="269"/>
      <c r="H9" s="269"/>
      <c r="I9" s="269"/>
      <c r="J9" s="269"/>
      <c r="K9" s="267"/>
    </row>
    <row r="10" spans="2:11" ht="15" customHeight="1">
      <c r="B10" s="270"/>
      <c r="C10" s="269"/>
      <c r="D10" s="269" t="s">
        <v>493</v>
      </c>
      <c r="E10" s="269"/>
      <c r="F10" s="269"/>
      <c r="G10" s="269"/>
      <c r="H10" s="269"/>
      <c r="I10" s="269"/>
      <c r="J10" s="269"/>
      <c r="K10" s="267"/>
    </row>
    <row r="11" spans="2:11" ht="15" customHeight="1">
      <c r="B11" s="270"/>
      <c r="C11" s="271"/>
      <c r="D11" s="269" t="s">
        <v>494</v>
      </c>
      <c r="E11" s="269"/>
      <c r="F11" s="269"/>
      <c r="G11" s="269"/>
      <c r="H11" s="269"/>
      <c r="I11" s="269"/>
      <c r="J11" s="269"/>
      <c r="K11" s="267"/>
    </row>
    <row r="12" spans="2:1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ht="15" customHeight="1">
      <c r="B13" s="270"/>
      <c r="C13" s="271"/>
      <c r="D13" s="272" t="s">
        <v>495</v>
      </c>
      <c r="E13" s="269"/>
      <c r="F13" s="269"/>
      <c r="G13" s="269"/>
      <c r="H13" s="269"/>
      <c r="I13" s="269"/>
      <c r="J13" s="269"/>
      <c r="K13" s="267"/>
    </row>
    <row r="14" spans="2:1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ht="15" customHeight="1">
      <c r="B15" s="270"/>
      <c r="C15" s="271"/>
      <c r="D15" s="269" t="s">
        <v>496</v>
      </c>
      <c r="E15" s="269"/>
      <c r="F15" s="269"/>
      <c r="G15" s="269"/>
      <c r="H15" s="269"/>
      <c r="I15" s="269"/>
      <c r="J15" s="269"/>
      <c r="K15" s="267"/>
    </row>
    <row r="16" spans="2:11" ht="15" customHeight="1">
      <c r="B16" s="270"/>
      <c r="C16" s="271"/>
      <c r="D16" s="269" t="s">
        <v>497</v>
      </c>
      <c r="E16" s="269"/>
      <c r="F16" s="269"/>
      <c r="G16" s="269"/>
      <c r="H16" s="269"/>
      <c r="I16" s="269"/>
      <c r="J16" s="269"/>
      <c r="K16" s="267"/>
    </row>
    <row r="17" spans="2:11" ht="15" customHeight="1">
      <c r="B17" s="270"/>
      <c r="C17" s="271"/>
      <c r="D17" s="269" t="s">
        <v>498</v>
      </c>
      <c r="E17" s="269"/>
      <c r="F17" s="269"/>
      <c r="G17" s="269"/>
      <c r="H17" s="269"/>
      <c r="I17" s="269"/>
      <c r="J17" s="269"/>
      <c r="K17" s="267"/>
    </row>
    <row r="18" spans="2:11" ht="15" customHeight="1">
      <c r="B18" s="270"/>
      <c r="C18" s="271"/>
      <c r="D18" s="271"/>
      <c r="E18" s="273" t="s">
        <v>499</v>
      </c>
      <c r="F18" s="269" t="s">
        <v>500</v>
      </c>
      <c r="G18" s="269"/>
      <c r="H18" s="269"/>
      <c r="I18" s="269"/>
      <c r="J18" s="269"/>
      <c r="K18" s="267"/>
    </row>
    <row r="19" spans="2:11" ht="15" customHeight="1">
      <c r="B19" s="270"/>
      <c r="C19" s="271"/>
      <c r="D19" s="271"/>
      <c r="E19" s="273" t="s">
        <v>81</v>
      </c>
      <c r="F19" s="269" t="s">
        <v>501</v>
      </c>
      <c r="G19" s="269"/>
      <c r="H19" s="269"/>
      <c r="I19" s="269"/>
      <c r="J19" s="269"/>
      <c r="K19" s="267"/>
    </row>
    <row r="20" spans="2:11" ht="15" customHeight="1">
      <c r="B20" s="270"/>
      <c r="C20" s="271"/>
      <c r="D20" s="271"/>
      <c r="E20" s="273" t="s">
        <v>502</v>
      </c>
      <c r="F20" s="269" t="s">
        <v>503</v>
      </c>
      <c r="G20" s="269"/>
      <c r="H20" s="269"/>
      <c r="I20" s="269"/>
      <c r="J20" s="269"/>
      <c r="K20" s="267"/>
    </row>
    <row r="21" spans="2:11" ht="15" customHeight="1">
      <c r="B21" s="270"/>
      <c r="C21" s="271"/>
      <c r="D21" s="271"/>
      <c r="E21" s="273" t="s">
        <v>504</v>
      </c>
      <c r="F21" s="269" t="s">
        <v>505</v>
      </c>
      <c r="G21" s="269"/>
      <c r="H21" s="269"/>
      <c r="I21" s="269"/>
      <c r="J21" s="269"/>
      <c r="K21" s="267"/>
    </row>
    <row r="22" spans="2:11" ht="15" customHeight="1">
      <c r="B22" s="270"/>
      <c r="C22" s="271"/>
      <c r="D22" s="271"/>
      <c r="E22" s="273" t="s">
        <v>87</v>
      </c>
      <c r="F22" s="269" t="s">
        <v>506</v>
      </c>
      <c r="G22" s="269"/>
      <c r="H22" s="269"/>
      <c r="I22" s="269"/>
      <c r="J22" s="269"/>
      <c r="K22" s="267"/>
    </row>
    <row r="23" spans="2:11" ht="15" customHeight="1">
      <c r="B23" s="270"/>
      <c r="C23" s="271"/>
      <c r="D23" s="271"/>
      <c r="E23" s="273" t="s">
        <v>507</v>
      </c>
      <c r="F23" s="269" t="s">
        <v>508</v>
      </c>
      <c r="G23" s="269"/>
      <c r="H23" s="269"/>
      <c r="I23" s="269"/>
      <c r="J23" s="269"/>
      <c r="K23" s="267"/>
    </row>
    <row r="24" spans="2:1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ht="15" customHeight="1">
      <c r="B25" s="270"/>
      <c r="C25" s="269" t="s">
        <v>509</v>
      </c>
      <c r="D25" s="269"/>
      <c r="E25" s="269"/>
      <c r="F25" s="269"/>
      <c r="G25" s="269"/>
      <c r="H25" s="269"/>
      <c r="I25" s="269"/>
      <c r="J25" s="269"/>
      <c r="K25" s="267"/>
    </row>
    <row r="26" spans="2:11" ht="15" customHeight="1">
      <c r="B26" s="270"/>
      <c r="C26" s="269" t="s">
        <v>510</v>
      </c>
      <c r="D26" s="269"/>
      <c r="E26" s="269"/>
      <c r="F26" s="269"/>
      <c r="G26" s="269"/>
      <c r="H26" s="269"/>
      <c r="I26" s="269"/>
      <c r="J26" s="269"/>
      <c r="K26" s="267"/>
    </row>
    <row r="27" spans="2:11" ht="15" customHeight="1">
      <c r="B27" s="270"/>
      <c r="C27" s="269"/>
      <c r="D27" s="269" t="s">
        <v>511</v>
      </c>
      <c r="E27" s="269"/>
      <c r="F27" s="269"/>
      <c r="G27" s="269"/>
      <c r="H27" s="269"/>
      <c r="I27" s="269"/>
      <c r="J27" s="269"/>
      <c r="K27" s="267"/>
    </row>
    <row r="28" spans="2:11" ht="15" customHeight="1">
      <c r="B28" s="270"/>
      <c r="C28" s="271"/>
      <c r="D28" s="269" t="s">
        <v>512</v>
      </c>
      <c r="E28" s="269"/>
      <c r="F28" s="269"/>
      <c r="G28" s="269"/>
      <c r="H28" s="269"/>
      <c r="I28" s="269"/>
      <c r="J28" s="269"/>
      <c r="K28" s="267"/>
    </row>
    <row r="29" spans="2:1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ht="15" customHeight="1">
      <c r="B30" s="270"/>
      <c r="C30" s="271"/>
      <c r="D30" s="269" t="s">
        <v>513</v>
      </c>
      <c r="E30" s="269"/>
      <c r="F30" s="269"/>
      <c r="G30" s="269"/>
      <c r="H30" s="269"/>
      <c r="I30" s="269"/>
      <c r="J30" s="269"/>
      <c r="K30" s="267"/>
    </row>
    <row r="31" spans="2:11" ht="15" customHeight="1">
      <c r="B31" s="270"/>
      <c r="C31" s="271"/>
      <c r="D31" s="269" t="s">
        <v>514</v>
      </c>
      <c r="E31" s="269"/>
      <c r="F31" s="269"/>
      <c r="G31" s="269"/>
      <c r="H31" s="269"/>
      <c r="I31" s="269"/>
      <c r="J31" s="269"/>
      <c r="K31" s="267"/>
    </row>
    <row r="32" spans="2:1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ht="15" customHeight="1">
      <c r="B33" s="270"/>
      <c r="C33" s="271"/>
      <c r="D33" s="269" t="s">
        <v>515</v>
      </c>
      <c r="E33" s="269"/>
      <c r="F33" s="269"/>
      <c r="G33" s="269"/>
      <c r="H33" s="269"/>
      <c r="I33" s="269"/>
      <c r="J33" s="269"/>
      <c r="K33" s="267"/>
    </row>
    <row r="34" spans="2:11" ht="15" customHeight="1">
      <c r="B34" s="270"/>
      <c r="C34" s="271"/>
      <c r="D34" s="269" t="s">
        <v>516</v>
      </c>
      <c r="E34" s="269"/>
      <c r="F34" s="269"/>
      <c r="G34" s="269"/>
      <c r="H34" s="269"/>
      <c r="I34" s="269"/>
      <c r="J34" s="269"/>
      <c r="K34" s="267"/>
    </row>
    <row r="35" spans="2:11" ht="15" customHeight="1">
      <c r="B35" s="270"/>
      <c r="C35" s="271"/>
      <c r="D35" s="269" t="s">
        <v>517</v>
      </c>
      <c r="E35" s="269"/>
      <c r="F35" s="269"/>
      <c r="G35" s="269"/>
      <c r="H35" s="269"/>
      <c r="I35" s="269"/>
      <c r="J35" s="269"/>
      <c r="K35" s="267"/>
    </row>
    <row r="36" spans="2:11" ht="15" customHeight="1">
      <c r="B36" s="270"/>
      <c r="C36" s="271"/>
      <c r="D36" s="269"/>
      <c r="E36" s="272" t="s">
        <v>114</v>
      </c>
      <c r="F36" s="269"/>
      <c r="G36" s="269" t="s">
        <v>518</v>
      </c>
      <c r="H36" s="269"/>
      <c r="I36" s="269"/>
      <c r="J36" s="269"/>
      <c r="K36" s="267"/>
    </row>
    <row r="37" spans="2:11" ht="30.75" customHeight="1">
      <c r="B37" s="270"/>
      <c r="C37" s="271"/>
      <c r="D37" s="269"/>
      <c r="E37" s="272" t="s">
        <v>519</v>
      </c>
      <c r="F37" s="269"/>
      <c r="G37" s="269" t="s">
        <v>520</v>
      </c>
      <c r="H37" s="269"/>
      <c r="I37" s="269"/>
      <c r="J37" s="269"/>
      <c r="K37" s="267"/>
    </row>
    <row r="38" spans="2:11" ht="15" customHeight="1">
      <c r="B38" s="270"/>
      <c r="C38" s="271"/>
      <c r="D38" s="269"/>
      <c r="E38" s="272" t="s">
        <v>55</v>
      </c>
      <c r="F38" s="269"/>
      <c r="G38" s="269" t="s">
        <v>521</v>
      </c>
      <c r="H38" s="269"/>
      <c r="I38" s="269"/>
      <c r="J38" s="269"/>
      <c r="K38" s="267"/>
    </row>
    <row r="39" spans="2:11" ht="15" customHeight="1">
      <c r="B39" s="270"/>
      <c r="C39" s="271"/>
      <c r="D39" s="269"/>
      <c r="E39" s="272" t="s">
        <v>56</v>
      </c>
      <c r="F39" s="269"/>
      <c r="G39" s="269" t="s">
        <v>522</v>
      </c>
      <c r="H39" s="269"/>
      <c r="I39" s="269"/>
      <c r="J39" s="269"/>
      <c r="K39" s="267"/>
    </row>
    <row r="40" spans="2:11" ht="15" customHeight="1">
      <c r="B40" s="270"/>
      <c r="C40" s="271"/>
      <c r="D40" s="269"/>
      <c r="E40" s="272" t="s">
        <v>115</v>
      </c>
      <c r="F40" s="269"/>
      <c r="G40" s="269" t="s">
        <v>523</v>
      </c>
      <c r="H40" s="269"/>
      <c r="I40" s="269"/>
      <c r="J40" s="269"/>
      <c r="K40" s="267"/>
    </row>
    <row r="41" spans="2:11" ht="15" customHeight="1">
      <c r="B41" s="270"/>
      <c r="C41" s="271"/>
      <c r="D41" s="269"/>
      <c r="E41" s="272" t="s">
        <v>116</v>
      </c>
      <c r="F41" s="269"/>
      <c r="G41" s="269" t="s">
        <v>524</v>
      </c>
      <c r="H41" s="269"/>
      <c r="I41" s="269"/>
      <c r="J41" s="269"/>
      <c r="K41" s="267"/>
    </row>
    <row r="42" spans="2:11" ht="15" customHeight="1">
      <c r="B42" s="270"/>
      <c r="C42" s="271"/>
      <c r="D42" s="269"/>
      <c r="E42" s="272" t="s">
        <v>525</v>
      </c>
      <c r="F42" s="269"/>
      <c r="G42" s="269" t="s">
        <v>526</v>
      </c>
      <c r="H42" s="269"/>
      <c r="I42" s="269"/>
      <c r="J42" s="269"/>
      <c r="K42" s="267"/>
    </row>
    <row r="43" spans="2:11" ht="15" customHeight="1">
      <c r="B43" s="270"/>
      <c r="C43" s="271"/>
      <c r="D43" s="269"/>
      <c r="E43" s="272"/>
      <c r="F43" s="269"/>
      <c r="G43" s="269" t="s">
        <v>527</v>
      </c>
      <c r="H43" s="269"/>
      <c r="I43" s="269"/>
      <c r="J43" s="269"/>
      <c r="K43" s="267"/>
    </row>
    <row r="44" spans="2:11" ht="15" customHeight="1">
      <c r="B44" s="270"/>
      <c r="C44" s="271"/>
      <c r="D44" s="269"/>
      <c r="E44" s="272" t="s">
        <v>528</v>
      </c>
      <c r="F44" s="269"/>
      <c r="G44" s="269" t="s">
        <v>529</v>
      </c>
      <c r="H44" s="269"/>
      <c r="I44" s="269"/>
      <c r="J44" s="269"/>
      <c r="K44" s="267"/>
    </row>
    <row r="45" spans="2:11" ht="15" customHeight="1">
      <c r="B45" s="270"/>
      <c r="C45" s="271"/>
      <c r="D45" s="269"/>
      <c r="E45" s="272" t="s">
        <v>118</v>
      </c>
      <c r="F45" s="269"/>
      <c r="G45" s="269" t="s">
        <v>530</v>
      </c>
      <c r="H45" s="269"/>
      <c r="I45" s="269"/>
      <c r="J45" s="269"/>
      <c r="K45" s="267"/>
    </row>
    <row r="46" spans="2:1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ht="15" customHeight="1">
      <c r="B47" s="270"/>
      <c r="C47" s="271"/>
      <c r="D47" s="269" t="s">
        <v>531</v>
      </c>
      <c r="E47" s="269"/>
      <c r="F47" s="269"/>
      <c r="G47" s="269"/>
      <c r="H47" s="269"/>
      <c r="I47" s="269"/>
      <c r="J47" s="269"/>
      <c r="K47" s="267"/>
    </row>
    <row r="48" spans="2:11" ht="15" customHeight="1">
      <c r="B48" s="270"/>
      <c r="C48" s="271"/>
      <c r="D48" s="271"/>
      <c r="E48" s="269" t="s">
        <v>532</v>
      </c>
      <c r="F48" s="269"/>
      <c r="G48" s="269"/>
      <c r="H48" s="269"/>
      <c r="I48" s="269"/>
      <c r="J48" s="269"/>
      <c r="K48" s="267"/>
    </row>
    <row r="49" spans="2:11" ht="15" customHeight="1">
      <c r="B49" s="270"/>
      <c r="C49" s="271"/>
      <c r="D49" s="271"/>
      <c r="E49" s="269" t="s">
        <v>533</v>
      </c>
      <c r="F49" s="269"/>
      <c r="G49" s="269"/>
      <c r="H49" s="269"/>
      <c r="I49" s="269"/>
      <c r="J49" s="269"/>
      <c r="K49" s="267"/>
    </row>
    <row r="50" spans="2:11" ht="15" customHeight="1">
      <c r="B50" s="270"/>
      <c r="C50" s="271"/>
      <c r="D50" s="271"/>
      <c r="E50" s="269" t="s">
        <v>534</v>
      </c>
      <c r="F50" s="269"/>
      <c r="G50" s="269"/>
      <c r="H50" s="269"/>
      <c r="I50" s="269"/>
      <c r="J50" s="269"/>
      <c r="K50" s="267"/>
    </row>
    <row r="51" spans="2:11" ht="15" customHeight="1">
      <c r="B51" s="270"/>
      <c r="C51" s="271"/>
      <c r="D51" s="269" t="s">
        <v>535</v>
      </c>
      <c r="E51" s="269"/>
      <c r="F51" s="269"/>
      <c r="G51" s="269"/>
      <c r="H51" s="269"/>
      <c r="I51" s="269"/>
      <c r="J51" s="269"/>
      <c r="K51" s="267"/>
    </row>
    <row r="52" spans="2:11" ht="25.5" customHeight="1">
      <c r="B52" s="265"/>
      <c r="C52" s="266" t="s">
        <v>536</v>
      </c>
      <c r="D52" s="266"/>
      <c r="E52" s="266"/>
      <c r="F52" s="266"/>
      <c r="G52" s="266"/>
      <c r="H52" s="266"/>
      <c r="I52" s="266"/>
      <c r="J52" s="266"/>
      <c r="K52" s="267"/>
    </row>
    <row r="53" spans="2:11" ht="5.25" customHeight="1">
      <c r="B53" s="265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ht="15" customHeight="1">
      <c r="B54" s="265"/>
      <c r="C54" s="269" t="s">
        <v>537</v>
      </c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5"/>
      <c r="C55" s="269" t="s">
        <v>538</v>
      </c>
      <c r="D55" s="269"/>
      <c r="E55" s="269"/>
      <c r="F55" s="269"/>
      <c r="G55" s="269"/>
      <c r="H55" s="269"/>
      <c r="I55" s="269"/>
      <c r="J55" s="269"/>
      <c r="K55" s="267"/>
    </row>
    <row r="56" spans="2:11" ht="12.75" customHeight="1">
      <c r="B56" s="265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ht="15" customHeight="1">
      <c r="B57" s="265"/>
      <c r="C57" s="269" t="s">
        <v>539</v>
      </c>
      <c r="D57" s="269"/>
      <c r="E57" s="269"/>
      <c r="F57" s="269"/>
      <c r="G57" s="269"/>
      <c r="H57" s="269"/>
      <c r="I57" s="269"/>
      <c r="J57" s="269"/>
      <c r="K57" s="267"/>
    </row>
    <row r="58" spans="2:11" ht="15" customHeight="1">
      <c r="B58" s="265"/>
      <c r="C58" s="271"/>
      <c r="D58" s="269" t="s">
        <v>540</v>
      </c>
      <c r="E58" s="269"/>
      <c r="F58" s="269"/>
      <c r="G58" s="269"/>
      <c r="H58" s="269"/>
      <c r="I58" s="269"/>
      <c r="J58" s="269"/>
      <c r="K58" s="267"/>
    </row>
    <row r="59" spans="2:11" ht="15" customHeight="1">
      <c r="B59" s="265"/>
      <c r="C59" s="271"/>
      <c r="D59" s="269" t="s">
        <v>541</v>
      </c>
      <c r="E59" s="269"/>
      <c r="F59" s="269"/>
      <c r="G59" s="269"/>
      <c r="H59" s="269"/>
      <c r="I59" s="269"/>
      <c r="J59" s="269"/>
      <c r="K59" s="267"/>
    </row>
    <row r="60" spans="2:11" ht="15" customHeight="1">
      <c r="B60" s="265"/>
      <c r="C60" s="271"/>
      <c r="D60" s="269" t="s">
        <v>542</v>
      </c>
      <c r="E60" s="269"/>
      <c r="F60" s="269"/>
      <c r="G60" s="269"/>
      <c r="H60" s="269"/>
      <c r="I60" s="269"/>
      <c r="J60" s="269"/>
      <c r="K60" s="267"/>
    </row>
    <row r="61" spans="2:11" ht="15" customHeight="1">
      <c r="B61" s="265"/>
      <c r="C61" s="271"/>
      <c r="D61" s="269" t="s">
        <v>543</v>
      </c>
      <c r="E61" s="269"/>
      <c r="F61" s="269"/>
      <c r="G61" s="269"/>
      <c r="H61" s="269"/>
      <c r="I61" s="269"/>
      <c r="J61" s="269"/>
      <c r="K61" s="267"/>
    </row>
    <row r="62" spans="2:11" ht="15" customHeight="1">
      <c r="B62" s="265"/>
      <c r="C62" s="271"/>
      <c r="D62" s="274" t="s">
        <v>544</v>
      </c>
      <c r="E62" s="274"/>
      <c r="F62" s="274"/>
      <c r="G62" s="274"/>
      <c r="H62" s="274"/>
      <c r="I62" s="274"/>
      <c r="J62" s="274"/>
      <c r="K62" s="267"/>
    </row>
    <row r="63" spans="2:11" ht="15" customHeight="1">
      <c r="B63" s="265"/>
      <c r="C63" s="271"/>
      <c r="D63" s="269" t="s">
        <v>545</v>
      </c>
      <c r="E63" s="269"/>
      <c r="F63" s="269"/>
      <c r="G63" s="269"/>
      <c r="H63" s="269"/>
      <c r="I63" s="269"/>
      <c r="J63" s="269"/>
      <c r="K63" s="267"/>
    </row>
    <row r="64" spans="2:11" ht="12.75" customHeight="1">
      <c r="B64" s="265"/>
      <c r="C64" s="271"/>
      <c r="D64" s="271"/>
      <c r="E64" s="275"/>
      <c r="F64" s="271"/>
      <c r="G64" s="271"/>
      <c r="H64" s="271"/>
      <c r="I64" s="271"/>
      <c r="J64" s="271"/>
      <c r="K64" s="267"/>
    </row>
    <row r="65" spans="2:11" ht="15" customHeight="1">
      <c r="B65" s="265"/>
      <c r="C65" s="271"/>
      <c r="D65" s="269" t="s">
        <v>546</v>
      </c>
      <c r="E65" s="269"/>
      <c r="F65" s="269"/>
      <c r="G65" s="269"/>
      <c r="H65" s="269"/>
      <c r="I65" s="269"/>
      <c r="J65" s="269"/>
      <c r="K65" s="267"/>
    </row>
    <row r="66" spans="2:11" ht="15" customHeight="1">
      <c r="B66" s="265"/>
      <c r="C66" s="271"/>
      <c r="D66" s="274" t="s">
        <v>547</v>
      </c>
      <c r="E66" s="274"/>
      <c r="F66" s="274"/>
      <c r="G66" s="274"/>
      <c r="H66" s="274"/>
      <c r="I66" s="274"/>
      <c r="J66" s="274"/>
      <c r="K66" s="267"/>
    </row>
    <row r="67" spans="2:11" ht="15" customHeight="1">
      <c r="B67" s="265"/>
      <c r="C67" s="271"/>
      <c r="D67" s="269" t="s">
        <v>548</v>
      </c>
      <c r="E67" s="269"/>
      <c r="F67" s="269"/>
      <c r="G67" s="269"/>
      <c r="H67" s="269"/>
      <c r="I67" s="269"/>
      <c r="J67" s="269"/>
      <c r="K67" s="267"/>
    </row>
    <row r="68" spans="2:11" ht="15" customHeight="1">
      <c r="B68" s="265"/>
      <c r="C68" s="271"/>
      <c r="D68" s="269" t="s">
        <v>549</v>
      </c>
      <c r="E68" s="269"/>
      <c r="F68" s="269"/>
      <c r="G68" s="269"/>
      <c r="H68" s="269"/>
      <c r="I68" s="269"/>
      <c r="J68" s="269"/>
      <c r="K68" s="267"/>
    </row>
    <row r="69" spans="2:11" ht="15" customHeight="1">
      <c r="B69" s="265"/>
      <c r="C69" s="271"/>
      <c r="D69" s="269" t="s">
        <v>550</v>
      </c>
      <c r="E69" s="269"/>
      <c r="F69" s="269"/>
      <c r="G69" s="269"/>
      <c r="H69" s="269"/>
      <c r="I69" s="269"/>
      <c r="J69" s="269"/>
      <c r="K69" s="267"/>
    </row>
    <row r="70" spans="2:11" ht="15" customHeight="1">
      <c r="B70" s="265"/>
      <c r="C70" s="271"/>
      <c r="D70" s="269" t="s">
        <v>551</v>
      </c>
      <c r="E70" s="269"/>
      <c r="F70" s="269"/>
      <c r="G70" s="269"/>
      <c r="H70" s="269"/>
      <c r="I70" s="269"/>
      <c r="J70" s="269"/>
      <c r="K70" s="267"/>
    </row>
    <row r="71" spans="2:1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ht="45" customHeight="1">
      <c r="B75" s="284"/>
      <c r="C75" s="285" t="s">
        <v>552</v>
      </c>
      <c r="D75" s="285"/>
      <c r="E75" s="285"/>
      <c r="F75" s="285"/>
      <c r="G75" s="285"/>
      <c r="H75" s="285"/>
      <c r="I75" s="285"/>
      <c r="J75" s="285"/>
      <c r="K75" s="286"/>
    </row>
    <row r="76" spans="2:11" ht="17.25" customHeight="1">
      <c r="B76" s="284"/>
      <c r="C76" s="287" t="s">
        <v>553</v>
      </c>
      <c r="D76" s="287"/>
      <c r="E76" s="287"/>
      <c r="F76" s="287" t="s">
        <v>554</v>
      </c>
      <c r="G76" s="288"/>
      <c r="H76" s="287" t="s">
        <v>56</v>
      </c>
      <c r="I76" s="287" t="s">
        <v>59</v>
      </c>
      <c r="J76" s="287" t="s">
        <v>555</v>
      </c>
      <c r="K76" s="286"/>
    </row>
    <row r="77" spans="2:11" ht="17.25" customHeight="1">
      <c r="B77" s="284"/>
      <c r="C77" s="289" t="s">
        <v>556</v>
      </c>
      <c r="D77" s="289"/>
      <c r="E77" s="289"/>
      <c r="F77" s="290" t="s">
        <v>557</v>
      </c>
      <c r="G77" s="291"/>
      <c r="H77" s="289"/>
      <c r="I77" s="289"/>
      <c r="J77" s="289" t="s">
        <v>558</v>
      </c>
      <c r="K77" s="286"/>
    </row>
    <row r="78" spans="2:11" ht="5.25" customHeight="1">
      <c r="B78" s="284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ht="15" customHeight="1">
      <c r="B79" s="284"/>
      <c r="C79" s="272" t="s">
        <v>55</v>
      </c>
      <c r="D79" s="292"/>
      <c r="E79" s="292"/>
      <c r="F79" s="294" t="s">
        <v>559</v>
      </c>
      <c r="G79" s="293"/>
      <c r="H79" s="272" t="s">
        <v>560</v>
      </c>
      <c r="I79" s="272" t="s">
        <v>561</v>
      </c>
      <c r="J79" s="272">
        <v>20</v>
      </c>
      <c r="K79" s="286"/>
    </row>
    <row r="80" spans="2:11" ht="15" customHeight="1">
      <c r="B80" s="284"/>
      <c r="C80" s="272" t="s">
        <v>562</v>
      </c>
      <c r="D80" s="272"/>
      <c r="E80" s="272"/>
      <c r="F80" s="294" t="s">
        <v>559</v>
      </c>
      <c r="G80" s="293"/>
      <c r="H80" s="272" t="s">
        <v>563</v>
      </c>
      <c r="I80" s="272" t="s">
        <v>561</v>
      </c>
      <c r="J80" s="272">
        <v>120</v>
      </c>
      <c r="K80" s="286"/>
    </row>
    <row r="81" spans="2:11" ht="15" customHeight="1">
      <c r="B81" s="295"/>
      <c r="C81" s="272" t="s">
        <v>564</v>
      </c>
      <c r="D81" s="272"/>
      <c r="E81" s="272"/>
      <c r="F81" s="294" t="s">
        <v>565</v>
      </c>
      <c r="G81" s="293"/>
      <c r="H81" s="272" t="s">
        <v>566</v>
      </c>
      <c r="I81" s="272" t="s">
        <v>561</v>
      </c>
      <c r="J81" s="272">
        <v>50</v>
      </c>
      <c r="K81" s="286"/>
    </row>
    <row r="82" spans="2:11" ht="15" customHeight="1">
      <c r="B82" s="295"/>
      <c r="C82" s="272" t="s">
        <v>567</v>
      </c>
      <c r="D82" s="272"/>
      <c r="E82" s="272"/>
      <c r="F82" s="294" t="s">
        <v>559</v>
      </c>
      <c r="G82" s="293"/>
      <c r="H82" s="272" t="s">
        <v>568</v>
      </c>
      <c r="I82" s="272" t="s">
        <v>569</v>
      </c>
      <c r="J82" s="272"/>
      <c r="K82" s="286"/>
    </row>
    <row r="83" spans="2:11" ht="15" customHeight="1">
      <c r="B83" s="295"/>
      <c r="C83" s="296" t="s">
        <v>570</v>
      </c>
      <c r="D83" s="296"/>
      <c r="E83" s="296"/>
      <c r="F83" s="297" t="s">
        <v>565</v>
      </c>
      <c r="G83" s="296"/>
      <c r="H83" s="296" t="s">
        <v>571</v>
      </c>
      <c r="I83" s="296" t="s">
        <v>561</v>
      </c>
      <c r="J83" s="296">
        <v>15</v>
      </c>
      <c r="K83" s="286"/>
    </row>
    <row r="84" spans="2:11" ht="15" customHeight="1">
      <c r="B84" s="295"/>
      <c r="C84" s="296" t="s">
        <v>572</v>
      </c>
      <c r="D84" s="296"/>
      <c r="E84" s="296"/>
      <c r="F84" s="297" t="s">
        <v>565</v>
      </c>
      <c r="G84" s="296"/>
      <c r="H84" s="296" t="s">
        <v>573</v>
      </c>
      <c r="I84" s="296" t="s">
        <v>561</v>
      </c>
      <c r="J84" s="296">
        <v>15</v>
      </c>
      <c r="K84" s="286"/>
    </row>
    <row r="85" spans="2:11" ht="15" customHeight="1">
      <c r="B85" s="295"/>
      <c r="C85" s="296" t="s">
        <v>574</v>
      </c>
      <c r="D85" s="296"/>
      <c r="E85" s="296"/>
      <c r="F85" s="297" t="s">
        <v>565</v>
      </c>
      <c r="G85" s="296"/>
      <c r="H85" s="296" t="s">
        <v>575</v>
      </c>
      <c r="I85" s="296" t="s">
        <v>561</v>
      </c>
      <c r="J85" s="296">
        <v>20</v>
      </c>
      <c r="K85" s="286"/>
    </row>
    <row r="86" spans="2:11" ht="15" customHeight="1">
      <c r="B86" s="295"/>
      <c r="C86" s="296" t="s">
        <v>576</v>
      </c>
      <c r="D86" s="296"/>
      <c r="E86" s="296"/>
      <c r="F86" s="297" t="s">
        <v>565</v>
      </c>
      <c r="G86" s="296"/>
      <c r="H86" s="296" t="s">
        <v>577</v>
      </c>
      <c r="I86" s="296" t="s">
        <v>561</v>
      </c>
      <c r="J86" s="296">
        <v>20</v>
      </c>
      <c r="K86" s="286"/>
    </row>
    <row r="87" spans="2:11" ht="15" customHeight="1">
      <c r="B87" s="295"/>
      <c r="C87" s="272" t="s">
        <v>578</v>
      </c>
      <c r="D87" s="272"/>
      <c r="E87" s="272"/>
      <c r="F87" s="294" t="s">
        <v>565</v>
      </c>
      <c r="G87" s="293"/>
      <c r="H87" s="272" t="s">
        <v>579</v>
      </c>
      <c r="I87" s="272" t="s">
        <v>561</v>
      </c>
      <c r="J87" s="272">
        <v>50</v>
      </c>
      <c r="K87" s="286"/>
    </row>
    <row r="88" spans="2:11" ht="15" customHeight="1">
      <c r="B88" s="295"/>
      <c r="C88" s="272" t="s">
        <v>580</v>
      </c>
      <c r="D88" s="272"/>
      <c r="E88" s="272"/>
      <c r="F88" s="294" t="s">
        <v>565</v>
      </c>
      <c r="G88" s="293"/>
      <c r="H88" s="272" t="s">
        <v>581</v>
      </c>
      <c r="I88" s="272" t="s">
        <v>561</v>
      </c>
      <c r="J88" s="272">
        <v>20</v>
      </c>
      <c r="K88" s="286"/>
    </row>
    <row r="89" spans="2:11" ht="15" customHeight="1">
      <c r="B89" s="295"/>
      <c r="C89" s="272" t="s">
        <v>582</v>
      </c>
      <c r="D89" s="272"/>
      <c r="E89" s="272"/>
      <c r="F89" s="294" t="s">
        <v>565</v>
      </c>
      <c r="G89" s="293"/>
      <c r="H89" s="272" t="s">
        <v>583</v>
      </c>
      <c r="I89" s="272" t="s">
        <v>561</v>
      </c>
      <c r="J89" s="272">
        <v>20</v>
      </c>
      <c r="K89" s="286"/>
    </row>
    <row r="90" spans="2:11" ht="15" customHeight="1">
      <c r="B90" s="295"/>
      <c r="C90" s="272" t="s">
        <v>584</v>
      </c>
      <c r="D90" s="272"/>
      <c r="E90" s="272"/>
      <c r="F90" s="294" t="s">
        <v>565</v>
      </c>
      <c r="G90" s="293"/>
      <c r="H90" s="272" t="s">
        <v>585</v>
      </c>
      <c r="I90" s="272" t="s">
        <v>561</v>
      </c>
      <c r="J90" s="272">
        <v>50</v>
      </c>
      <c r="K90" s="286"/>
    </row>
    <row r="91" spans="2:11" ht="15" customHeight="1">
      <c r="B91" s="295"/>
      <c r="C91" s="272" t="s">
        <v>586</v>
      </c>
      <c r="D91" s="272"/>
      <c r="E91" s="272"/>
      <c r="F91" s="294" t="s">
        <v>565</v>
      </c>
      <c r="G91" s="293"/>
      <c r="H91" s="272" t="s">
        <v>586</v>
      </c>
      <c r="I91" s="272" t="s">
        <v>561</v>
      </c>
      <c r="J91" s="272">
        <v>50</v>
      </c>
      <c r="K91" s="286"/>
    </row>
    <row r="92" spans="2:11" ht="15" customHeight="1">
      <c r="B92" s="295"/>
      <c r="C92" s="272" t="s">
        <v>587</v>
      </c>
      <c r="D92" s="272"/>
      <c r="E92" s="272"/>
      <c r="F92" s="294" t="s">
        <v>565</v>
      </c>
      <c r="G92" s="293"/>
      <c r="H92" s="272" t="s">
        <v>588</v>
      </c>
      <c r="I92" s="272" t="s">
        <v>561</v>
      </c>
      <c r="J92" s="272">
        <v>255</v>
      </c>
      <c r="K92" s="286"/>
    </row>
    <row r="93" spans="2:11" ht="15" customHeight="1">
      <c r="B93" s="295"/>
      <c r="C93" s="272" t="s">
        <v>589</v>
      </c>
      <c r="D93" s="272"/>
      <c r="E93" s="272"/>
      <c r="F93" s="294" t="s">
        <v>559</v>
      </c>
      <c r="G93" s="293"/>
      <c r="H93" s="272" t="s">
        <v>590</v>
      </c>
      <c r="I93" s="272" t="s">
        <v>591</v>
      </c>
      <c r="J93" s="272"/>
      <c r="K93" s="286"/>
    </row>
    <row r="94" spans="2:11" ht="15" customHeight="1">
      <c r="B94" s="295"/>
      <c r="C94" s="272" t="s">
        <v>592</v>
      </c>
      <c r="D94" s="272"/>
      <c r="E94" s="272"/>
      <c r="F94" s="294" t="s">
        <v>559</v>
      </c>
      <c r="G94" s="293"/>
      <c r="H94" s="272" t="s">
        <v>593</v>
      </c>
      <c r="I94" s="272" t="s">
        <v>594</v>
      </c>
      <c r="J94" s="272"/>
      <c r="K94" s="286"/>
    </row>
    <row r="95" spans="2:11" ht="15" customHeight="1">
      <c r="B95" s="295"/>
      <c r="C95" s="272" t="s">
        <v>595</v>
      </c>
      <c r="D95" s="272"/>
      <c r="E95" s="272"/>
      <c r="F95" s="294" t="s">
        <v>559</v>
      </c>
      <c r="G95" s="293"/>
      <c r="H95" s="272" t="s">
        <v>595</v>
      </c>
      <c r="I95" s="272" t="s">
        <v>594</v>
      </c>
      <c r="J95" s="272"/>
      <c r="K95" s="286"/>
    </row>
    <row r="96" spans="2:11" ht="15" customHeight="1">
      <c r="B96" s="295"/>
      <c r="C96" s="272" t="s">
        <v>40</v>
      </c>
      <c r="D96" s="272"/>
      <c r="E96" s="272"/>
      <c r="F96" s="294" t="s">
        <v>559</v>
      </c>
      <c r="G96" s="293"/>
      <c r="H96" s="272" t="s">
        <v>596</v>
      </c>
      <c r="I96" s="272" t="s">
        <v>594</v>
      </c>
      <c r="J96" s="272"/>
      <c r="K96" s="286"/>
    </row>
    <row r="97" spans="2:11" ht="15" customHeight="1">
      <c r="B97" s="295"/>
      <c r="C97" s="272" t="s">
        <v>50</v>
      </c>
      <c r="D97" s="272"/>
      <c r="E97" s="272"/>
      <c r="F97" s="294" t="s">
        <v>559</v>
      </c>
      <c r="G97" s="293"/>
      <c r="H97" s="272" t="s">
        <v>597</v>
      </c>
      <c r="I97" s="272" t="s">
        <v>594</v>
      </c>
      <c r="J97" s="272"/>
      <c r="K97" s="286"/>
    </row>
    <row r="98" spans="2:1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ht="45" customHeight="1">
      <c r="B102" s="284"/>
      <c r="C102" s="285" t="s">
        <v>598</v>
      </c>
      <c r="D102" s="285"/>
      <c r="E102" s="285"/>
      <c r="F102" s="285"/>
      <c r="G102" s="285"/>
      <c r="H102" s="285"/>
      <c r="I102" s="285"/>
      <c r="J102" s="285"/>
      <c r="K102" s="286"/>
    </row>
    <row r="103" spans="2:11" ht="17.25" customHeight="1">
      <c r="B103" s="284"/>
      <c r="C103" s="287" t="s">
        <v>553</v>
      </c>
      <c r="D103" s="287"/>
      <c r="E103" s="287"/>
      <c r="F103" s="287" t="s">
        <v>554</v>
      </c>
      <c r="G103" s="288"/>
      <c r="H103" s="287" t="s">
        <v>56</v>
      </c>
      <c r="I103" s="287" t="s">
        <v>59</v>
      </c>
      <c r="J103" s="287" t="s">
        <v>555</v>
      </c>
      <c r="K103" s="286"/>
    </row>
    <row r="104" spans="2:11" ht="17.25" customHeight="1">
      <c r="B104" s="284"/>
      <c r="C104" s="289" t="s">
        <v>556</v>
      </c>
      <c r="D104" s="289"/>
      <c r="E104" s="289"/>
      <c r="F104" s="290" t="s">
        <v>557</v>
      </c>
      <c r="G104" s="291"/>
      <c r="H104" s="289"/>
      <c r="I104" s="289"/>
      <c r="J104" s="289" t="s">
        <v>558</v>
      </c>
      <c r="K104" s="286"/>
    </row>
    <row r="105" spans="2:11" ht="5.25" customHeight="1">
      <c r="B105" s="284"/>
      <c r="C105" s="287"/>
      <c r="D105" s="287"/>
      <c r="E105" s="287"/>
      <c r="F105" s="287"/>
      <c r="G105" s="303"/>
      <c r="H105" s="287"/>
      <c r="I105" s="287"/>
      <c r="J105" s="287"/>
      <c r="K105" s="286"/>
    </row>
    <row r="106" spans="2:11" ht="15" customHeight="1">
      <c r="B106" s="284"/>
      <c r="C106" s="272" t="s">
        <v>55</v>
      </c>
      <c r="D106" s="292"/>
      <c r="E106" s="292"/>
      <c r="F106" s="294" t="s">
        <v>559</v>
      </c>
      <c r="G106" s="303"/>
      <c r="H106" s="272" t="s">
        <v>599</v>
      </c>
      <c r="I106" s="272" t="s">
        <v>561</v>
      </c>
      <c r="J106" s="272">
        <v>20</v>
      </c>
      <c r="K106" s="286"/>
    </row>
    <row r="107" spans="2:11" ht="15" customHeight="1">
      <c r="B107" s="284"/>
      <c r="C107" s="272" t="s">
        <v>562</v>
      </c>
      <c r="D107" s="272"/>
      <c r="E107" s="272"/>
      <c r="F107" s="294" t="s">
        <v>559</v>
      </c>
      <c r="G107" s="272"/>
      <c r="H107" s="272" t="s">
        <v>599</v>
      </c>
      <c r="I107" s="272" t="s">
        <v>561</v>
      </c>
      <c r="J107" s="272">
        <v>120</v>
      </c>
      <c r="K107" s="286"/>
    </row>
    <row r="108" spans="2:11" ht="15" customHeight="1">
      <c r="B108" s="295"/>
      <c r="C108" s="272" t="s">
        <v>564</v>
      </c>
      <c r="D108" s="272"/>
      <c r="E108" s="272"/>
      <c r="F108" s="294" t="s">
        <v>565</v>
      </c>
      <c r="G108" s="272"/>
      <c r="H108" s="272" t="s">
        <v>599</v>
      </c>
      <c r="I108" s="272" t="s">
        <v>561</v>
      </c>
      <c r="J108" s="272">
        <v>50</v>
      </c>
      <c r="K108" s="286"/>
    </row>
    <row r="109" spans="2:11" ht="15" customHeight="1">
      <c r="B109" s="295"/>
      <c r="C109" s="272" t="s">
        <v>567</v>
      </c>
      <c r="D109" s="272"/>
      <c r="E109" s="272"/>
      <c r="F109" s="294" t="s">
        <v>559</v>
      </c>
      <c r="G109" s="272"/>
      <c r="H109" s="272" t="s">
        <v>599</v>
      </c>
      <c r="I109" s="272" t="s">
        <v>569</v>
      </c>
      <c r="J109" s="272"/>
      <c r="K109" s="286"/>
    </row>
    <row r="110" spans="2:11" ht="15" customHeight="1">
      <c r="B110" s="295"/>
      <c r="C110" s="272" t="s">
        <v>578</v>
      </c>
      <c r="D110" s="272"/>
      <c r="E110" s="272"/>
      <c r="F110" s="294" t="s">
        <v>565</v>
      </c>
      <c r="G110" s="272"/>
      <c r="H110" s="272" t="s">
        <v>599</v>
      </c>
      <c r="I110" s="272" t="s">
        <v>561</v>
      </c>
      <c r="J110" s="272">
        <v>50</v>
      </c>
      <c r="K110" s="286"/>
    </row>
    <row r="111" spans="2:11" ht="15" customHeight="1">
      <c r="B111" s="295"/>
      <c r="C111" s="272" t="s">
        <v>586</v>
      </c>
      <c r="D111" s="272"/>
      <c r="E111" s="272"/>
      <c r="F111" s="294" t="s">
        <v>565</v>
      </c>
      <c r="G111" s="272"/>
      <c r="H111" s="272" t="s">
        <v>599</v>
      </c>
      <c r="I111" s="272" t="s">
        <v>561</v>
      </c>
      <c r="J111" s="272">
        <v>50</v>
      </c>
      <c r="K111" s="286"/>
    </row>
    <row r="112" spans="2:11" ht="15" customHeight="1">
      <c r="B112" s="295"/>
      <c r="C112" s="272" t="s">
        <v>584</v>
      </c>
      <c r="D112" s="272"/>
      <c r="E112" s="272"/>
      <c r="F112" s="294" t="s">
        <v>565</v>
      </c>
      <c r="G112" s="272"/>
      <c r="H112" s="272" t="s">
        <v>599</v>
      </c>
      <c r="I112" s="272" t="s">
        <v>561</v>
      </c>
      <c r="J112" s="272">
        <v>50</v>
      </c>
      <c r="K112" s="286"/>
    </row>
    <row r="113" spans="2:11" ht="15" customHeight="1">
      <c r="B113" s="295"/>
      <c r="C113" s="272" t="s">
        <v>55</v>
      </c>
      <c r="D113" s="272"/>
      <c r="E113" s="272"/>
      <c r="F113" s="294" t="s">
        <v>559</v>
      </c>
      <c r="G113" s="272"/>
      <c r="H113" s="272" t="s">
        <v>600</v>
      </c>
      <c r="I113" s="272" t="s">
        <v>561</v>
      </c>
      <c r="J113" s="272">
        <v>20</v>
      </c>
      <c r="K113" s="286"/>
    </row>
    <row r="114" spans="2:11" ht="15" customHeight="1">
      <c r="B114" s="295"/>
      <c r="C114" s="272" t="s">
        <v>601</v>
      </c>
      <c r="D114" s="272"/>
      <c r="E114" s="272"/>
      <c r="F114" s="294" t="s">
        <v>559</v>
      </c>
      <c r="G114" s="272"/>
      <c r="H114" s="272" t="s">
        <v>602</v>
      </c>
      <c r="I114" s="272" t="s">
        <v>561</v>
      </c>
      <c r="J114" s="272">
        <v>120</v>
      </c>
      <c r="K114" s="286"/>
    </row>
    <row r="115" spans="2:11" ht="15" customHeight="1">
      <c r="B115" s="295"/>
      <c r="C115" s="272" t="s">
        <v>40</v>
      </c>
      <c r="D115" s="272"/>
      <c r="E115" s="272"/>
      <c r="F115" s="294" t="s">
        <v>559</v>
      </c>
      <c r="G115" s="272"/>
      <c r="H115" s="272" t="s">
        <v>603</v>
      </c>
      <c r="I115" s="272" t="s">
        <v>594</v>
      </c>
      <c r="J115" s="272"/>
      <c r="K115" s="286"/>
    </row>
    <row r="116" spans="2:11" ht="15" customHeight="1">
      <c r="B116" s="295"/>
      <c r="C116" s="272" t="s">
        <v>50</v>
      </c>
      <c r="D116" s="272"/>
      <c r="E116" s="272"/>
      <c r="F116" s="294" t="s">
        <v>559</v>
      </c>
      <c r="G116" s="272"/>
      <c r="H116" s="272" t="s">
        <v>604</v>
      </c>
      <c r="I116" s="272" t="s">
        <v>594</v>
      </c>
      <c r="J116" s="272"/>
      <c r="K116" s="286"/>
    </row>
    <row r="117" spans="2:11" ht="15" customHeight="1">
      <c r="B117" s="295"/>
      <c r="C117" s="272" t="s">
        <v>59</v>
      </c>
      <c r="D117" s="272"/>
      <c r="E117" s="272"/>
      <c r="F117" s="294" t="s">
        <v>559</v>
      </c>
      <c r="G117" s="272"/>
      <c r="H117" s="272" t="s">
        <v>605</v>
      </c>
      <c r="I117" s="272" t="s">
        <v>606</v>
      </c>
      <c r="J117" s="272"/>
      <c r="K117" s="286"/>
    </row>
    <row r="118" spans="2:1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ht="18.75" customHeight="1">
      <c r="B119" s="305"/>
      <c r="C119" s="269"/>
      <c r="D119" s="269"/>
      <c r="E119" s="269"/>
      <c r="F119" s="306"/>
      <c r="G119" s="269"/>
      <c r="H119" s="269"/>
      <c r="I119" s="269"/>
      <c r="J119" s="269"/>
      <c r="K119" s="305"/>
    </row>
    <row r="120" spans="2:1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ht="45" customHeight="1">
      <c r="B122" s="310"/>
      <c r="C122" s="263" t="s">
        <v>607</v>
      </c>
      <c r="D122" s="263"/>
      <c r="E122" s="263"/>
      <c r="F122" s="263"/>
      <c r="G122" s="263"/>
      <c r="H122" s="263"/>
      <c r="I122" s="263"/>
      <c r="J122" s="263"/>
      <c r="K122" s="311"/>
    </row>
    <row r="123" spans="2:11" ht="17.25" customHeight="1">
      <c r="B123" s="312"/>
      <c r="C123" s="287" t="s">
        <v>553</v>
      </c>
      <c r="D123" s="287"/>
      <c r="E123" s="287"/>
      <c r="F123" s="287" t="s">
        <v>554</v>
      </c>
      <c r="G123" s="288"/>
      <c r="H123" s="287" t="s">
        <v>56</v>
      </c>
      <c r="I123" s="287" t="s">
        <v>59</v>
      </c>
      <c r="J123" s="287" t="s">
        <v>555</v>
      </c>
      <c r="K123" s="313"/>
    </row>
    <row r="124" spans="2:11" ht="17.25" customHeight="1">
      <c r="B124" s="312"/>
      <c r="C124" s="289" t="s">
        <v>556</v>
      </c>
      <c r="D124" s="289"/>
      <c r="E124" s="289"/>
      <c r="F124" s="290" t="s">
        <v>557</v>
      </c>
      <c r="G124" s="291"/>
      <c r="H124" s="289"/>
      <c r="I124" s="289"/>
      <c r="J124" s="289" t="s">
        <v>558</v>
      </c>
      <c r="K124" s="313"/>
    </row>
    <row r="125" spans="2:11" ht="5.25" customHeight="1">
      <c r="B125" s="314"/>
      <c r="C125" s="292"/>
      <c r="D125" s="292"/>
      <c r="E125" s="292"/>
      <c r="F125" s="292"/>
      <c r="G125" s="272"/>
      <c r="H125" s="292"/>
      <c r="I125" s="292"/>
      <c r="J125" s="292"/>
      <c r="K125" s="315"/>
    </row>
    <row r="126" spans="2:11" ht="15" customHeight="1">
      <c r="B126" s="314"/>
      <c r="C126" s="272" t="s">
        <v>562</v>
      </c>
      <c r="D126" s="292"/>
      <c r="E126" s="292"/>
      <c r="F126" s="294" t="s">
        <v>559</v>
      </c>
      <c r="G126" s="272"/>
      <c r="H126" s="272" t="s">
        <v>599</v>
      </c>
      <c r="I126" s="272" t="s">
        <v>561</v>
      </c>
      <c r="J126" s="272">
        <v>120</v>
      </c>
      <c r="K126" s="316"/>
    </row>
    <row r="127" spans="2:11" ht="15" customHeight="1">
      <c r="B127" s="314"/>
      <c r="C127" s="272" t="s">
        <v>608</v>
      </c>
      <c r="D127" s="272"/>
      <c r="E127" s="272"/>
      <c r="F127" s="294" t="s">
        <v>559</v>
      </c>
      <c r="G127" s="272"/>
      <c r="H127" s="272" t="s">
        <v>609</v>
      </c>
      <c r="I127" s="272" t="s">
        <v>561</v>
      </c>
      <c r="J127" s="272" t="s">
        <v>610</v>
      </c>
      <c r="K127" s="316"/>
    </row>
    <row r="128" spans="2:11" ht="15" customHeight="1">
      <c r="B128" s="314"/>
      <c r="C128" s="272" t="s">
        <v>507</v>
      </c>
      <c r="D128" s="272"/>
      <c r="E128" s="272"/>
      <c r="F128" s="294" t="s">
        <v>559</v>
      </c>
      <c r="G128" s="272"/>
      <c r="H128" s="272" t="s">
        <v>611</v>
      </c>
      <c r="I128" s="272" t="s">
        <v>561</v>
      </c>
      <c r="J128" s="272" t="s">
        <v>610</v>
      </c>
      <c r="K128" s="316"/>
    </row>
    <row r="129" spans="2:11" ht="15" customHeight="1">
      <c r="B129" s="314"/>
      <c r="C129" s="272" t="s">
        <v>570</v>
      </c>
      <c r="D129" s="272"/>
      <c r="E129" s="272"/>
      <c r="F129" s="294" t="s">
        <v>565</v>
      </c>
      <c r="G129" s="272"/>
      <c r="H129" s="272" t="s">
        <v>571</v>
      </c>
      <c r="I129" s="272" t="s">
        <v>561</v>
      </c>
      <c r="J129" s="272">
        <v>15</v>
      </c>
      <c r="K129" s="316"/>
    </row>
    <row r="130" spans="2:11" ht="15" customHeight="1">
      <c r="B130" s="314"/>
      <c r="C130" s="296" t="s">
        <v>572</v>
      </c>
      <c r="D130" s="296"/>
      <c r="E130" s="296"/>
      <c r="F130" s="297" t="s">
        <v>565</v>
      </c>
      <c r="G130" s="296"/>
      <c r="H130" s="296" t="s">
        <v>573</v>
      </c>
      <c r="I130" s="296" t="s">
        <v>561</v>
      </c>
      <c r="J130" s="296">
        <v>15</v>
      </c>
      <c r="K130" s="316"/>
    </row>
    <row r="131" spans="2:11" ht="15" customHeight="1">
      <c r="B131" s="314"/>
      <c r="C131" s="296" t="s">
        <v>574</v>
      </c>
      <c r="D131" s="296"/>
      <c r="E131" s="296"/>
      <c r="F131" s="297" t="s">
        <v>565</v>
      </c>
      <c r="G131" s="296"/>
      <c r="H131" s="296" t="s">
        <v>575</v>
      </c>
      <c r="I131" s="296" t="s">
        <v>561</v>
      </c>
      <c r="J131" s="296">
        <v>20</v>
      </c>
      <c r="K131" s="316"/>
    </row>
    <row r="132" spans="2:11" ht="15" customHeight="1">
      <c r="B132" s="314"/>
      <c r="C132" s="296" t="s">
        <v>576</v>
      </c>
      <c r="D132" s="296"/>
      <c r="E132" s="296"/>
      <c r="F132" s="297" t="s">
        <v>565</v>
      </c>
      <c r="G132" s="296"/>
      <c r="H132" s="296" t="s">
        <v>577</v>
      </c>
      <c r="I132" s="296" t="s">
        <v>561</v>
      </c>
      <c r="J132" s="296">
        <v>20</v>
      </c>
      <c r="K132" s="316"/>
    </row>
    <row r="133" spans="2:11" ht="15" customHeight="1">
      <c r="B133" s="314"/>
      <c r="C133" s="272" t="s">
        <v>564</v>
      </c>
      <c r="D133" s="272"/>
      <c r="E133" s="272"/>
      <c r="F133" s="294" t="s">
        <v>565</v>
      </c>
      <c r="G133" s="272"/>
      <c r="H133" s="272" t="s">
        <v>599</v>
      </c>
      <c r="I133" s="272" t="s">
        <v>561</v>
      </c>
      <c r="J133" s="272">
        <v>50</v>
      </c>
      <c r="K133" s="316"/>
    </row>
    <row r="134" spans="2:11" ht="15" customHeight="1">
      <c r="B134" s="314"/>
      <c r="C134" s="272" t="s">
        <v>578</v>
      </c>
      <c r="D134" s="272"/>
      <c r="E134" s="272"/>
      <c r="F134" s="294" t="s">
        <v>565</v>
      </c>
      <c r="G134" s="272"/>
      <c r="H134" s="272" t="s">
        <v>599</v>
      </c>
      <c r="I134" s="272" t="s">
        <v>561</v>
      </c>
      <c r="J134" s="272">
        <v>50</v>
      </c>
      <c r="K134" s="316"/>
    </row>
    <row r="135" spans="2:11" ht="15" customHeight="1">
      <c r="B135" s="314"/>
      <c r="C135" s="272" t="s">
        <v>584</v>
      </c>
      <c r="D135" s="272"/>
      <c r="E135" s="272"/>
      <c r="F135" s="294" t="s">
        <v>565</v>
      </c>
      <c r="G135" s="272"/>
      <c r="H135" s="272" t="s">
        <v>599</v>
      </c>
      <c r="I135" s="272" t="s">
        <v>561</v>
      </c>
      <c r="J135" s="272">
        <v>50</v>
      </c>
      <c r="K135" s="316"/>
    </row>
    <row r="136" spans="2:11" ht="15" customHeight="1">
      <c r="B136" s="314"/>
      <c r="C136" s="272" t="s">
        <v>586</v>
      </c>
      <c r="D136" s="272"/>
      <c r="E136" s="272"/>
      <c r="F136" s="294" t="s">
        <v>565</v>
      </c>
      <c r="G136" s="272"/>
      <c r="H136" s="272" t="s">
        <v>599</v>
      </c>
      <c r="I136" s="272" t="s">
        <v>561</v>
      </c>
      <c r="J136" s="272">
        <v>50</v>
      </c>
      <c r="K136" s="316"/>
    </row>
    <row r="137" spans="2:11" ht="15" customHeight="1">
      <c r="B137" s="314"/>
      <c r="C137" s="272" t="s">
        <v>587</v>
      </c>
      <c r="D137" s="272"/>
      <c r="E137" s="272"/>
      <c r="F137" s="294" t="s">
        <v>565</v>
      </c>
      <c r="G137" s="272"/>
      <c r="H137" s="272" t="s">
        <v>612</v>
      </c>
      <c r="I137" s="272" t="s">
        <v>561</v>
      </c>
      <c r="J137" s="272">
        <v>255</v>
      </c>
      <c r="K137" s="316"/>
    </row>
    <row r="138" spans="2:11" ht="15" customHeight="1">
      <c r="B138" s="314"/>
      <c r="C138" s="272" t="s">
        <v>589</v>
      </c>
      <c r="D138" s="272"/>
      <c r="E138" s="272"/>
      <c r="F138" s="294" t="s">
        <v>559</v>
      </c>
      <c r="G138" s="272"/>
      <c r="H138" s="272" t="s">
        <v>613</v>
      </c>
      <c r="I138" s="272" t="s">
        <v>591</v>
      </c>
      <c r="J138" s="272"/>
      <c r="K138" s="316"/>
    </row>
    <row r="139" spans="2:11" ht="15" customHeight="1">
      <c r="B139" s="314"/>
      <c r="C139" s="272" t="s">
        <v>592</v>
      </c>
      <c r="D139" s="272"/>
      <c r="E139" s="272"/>
      <c r="F139" s="294" t="s">
        <v>559</v>
      </c>
      <c r="G139" s="272"/>
      <c r="H139" s="272" t="s">
        <v>614</v>
      </c>
      <c r="I139" s="272" t="s">
        <v>594</v>
      </c>
      <c r="J139" s="272"/>
      <c r="K139" s="316"/>
    </row>
    <row r="140" spans="2:11" ht="15" customHeight="1">
      <c r="B140" s="314"/>
      <c r="C140" s="272" t="s">
        <v>595</v>
      </c>
      <c r="D140" s="272"/>
      <c r="E140" s="272"/>
      <c r="F140" s="294" t="s">
        <v>559</v>
      </c>
      <c r="G140" s="272"/>
      <c r="H140" s="272" t="s">
        <v>595</v>
      </c>
      <c r="I140" s="272" t="s">
        <v>594</v>
      </c>
      <c r="J140" s="272"/>
      <c r="K140" s="316"/>
    </row>
    <row r="141" spans="2:11" ht="15" customHeight="1">
      <c r="B141" s="314"/>
      <c r="C141" s="272" t="s">
        <v>40</v>
      </c>
      <c r="D141" s="272"/>
      <c r="E141" s="272"/>
      <c r="F141" s="294" t="s">
        <v>559</v>
      </c>
      <c r="G141" s="272"/>
      <c r="H141" s="272" t="s">
        <v>615</v>
      </c>
      <c r="I141" s="272" t="s">
        <v>594</v>
      </c>
      <c r="J141" s="272"/>
      <c r="K141" s="316"/>
    </row>
    <row r="142" spans="2:11" ht="15" customHeight="1">
      <c r="B142" s="314"/>
      <c r="C142" s="272" t="s">
        <v>616</v>
      </c>
      <c r="D142" s="272"/>
      <c r="E142" s="272"/>
      <c r="F142" s="294" t="s">
        <v>559</v>
      </c>
      <c r="G142" s="272"/>
      <c r="H142" s="272" t="s">
        <v>617</v>
      </c>
      <c r="I142" s="272" t="s">
        <v>594</v>
      </c>
      <c r="J142" s="272"/>
      <c r="K142" s="316"/>
    </row>
    <row r="143" spans="2:1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ht="18.75" customHeight="1">
      <c r="B144" s="269"/>
      <c r="C144" s="269"/>
      <c r="D144" s="269"/>
      <c r="E144" s="269"/>
      <c r="F144" s="306"/>
      <c r="G144" s="269"/>
      <c r="H144" s="269"/>
      <c r="I144" s="269"/>
      <c r="J144" s="269"/>
      <c r="K144" s="269"/>
    </row>
    <row r="145" spans="2:1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ht="45" customHeight="1">
      <c r="B147" s="284"/>
      <c r="C147" s="285" t="s">
        <v>618</v>
      </c>
      <c r="D147" s="285"/>
      <c r="E147" s="285"/>
      <c r="F147" s="285"/>
      <c r="G147" s="285"/>
      <c r="H147" s="285"/>
      <c r="I147" s="285"/>
      <c r="J147" s="285"/>
      <c r="K147" s="286"/>
    </row>
    <row r="148" spans="2:11" ht="17.25" customHeight="1">
      <c r="B148" s="284"/>
      <c r="C148" s="287" t="s">
        <v>553</v>
      </c>
      <c r="D148" s="287"/>
      <c r="E148" s="287"/>
      <c r="F148" s="287" t="s">
        <v>554</v>
      </c>
      <c r="G148" s="288"/>
      <c r="H148" s="287" t="s">
        <v>56</v>
      </c>
      <c r="I148" s="287" t="s">
        <v>59</v>
      </c>
      <c r="J148" s="287" t="s">
        <v>555</v>
      </c>
      <c r="K148" s="286"/>
    </row>
    <row r="149" spans="2:11" ht="17.25" customHeight="1">
      <c r="B149" s="284"/>
      <c r="C149" s="289" t="s">
        <v>556</v>
      </c>
      <c r="D149" s="289"/>
      <c r="E149" s="289"/>
      <c r="F149" s="290" t="s">
        <v>557</v>
      </c>
      <c r="G149" s="291"/>
      <c r="H149" s="289"/>
      <c r="I149" s="289"/>
      <c r="J149" s="289" t="s">
        <v>558</v>
      </c>
      <c r="K149" s="286"/>
    </row>
    <row r="150" spans="2:11" ht="5.25" customHeight="1">
      <c r="B150" s="295"/>
      <c r="C150" s="292"/>
      <c r="D150" s="292"/>
      <c r="E150" s="292"/>
      <c r="F150" s="292"/>
      <c r="G150" s="293"/>
      <c r="H150" s="292"/>
      <c r="I150" s="292"/>
      <c r="J150" s="292"/>
      <c r="K150" s="316"/>
    </row>
    <row r="151" spans="2:11" ht="15" customHeight="1">
      <c r="B151" s="295"/>
      <c r="C151" s="320" t="s">
        <v>562</v>
      </c>
      <c r="D151" s="272"/>
      <c r="E151" s="272"/>
      <c r="F151" s="321" t="s">
        <v>559</v>
      </c>
      <c r="G151" s="272"/>
      <c r="H151" s="320" t="s">
        <v>599</v>
      </c>
      <c r="I151" s="320" t="s">
        <v>561</v>
      </c>
      <c r="J151" s="320">
        <v>120</v>
      </c>
      <c r="K151" s="316"/>
    </row>
    <row r="152" spans="2:11" ht="15" customHeight="1">
      <c r="B152" s="295"/>
      <c r="C152" s="320" t="s">
        <v>608</v>
      </c>
      <c r="D152" s="272"/>
      <c r="E152" s="272"/>
      <c r="F152" s="321" t="s">
        <v>559</v>
      </c>
      <c r="G152" s="272"/>
      <c r="H152" s="320" t="s">
        <v>619</v>
      </c>
      <c r="I152" s="320" t="s">
        <v>561</v>
      </c>
      <c r="J152" s="320" t="s">
        <v>610</v>
      </c>
      <c r="K152" s="316"/>
    </row>
    <row r="153" spans="2:11" ht="15" customHeight="1">
      <c r="B153" s="295"/>
      <c r="C153" s="320" t="s">
        <v>507</v>
      </c>
      <c r="D153" s="272"/>
      <c r="E153" s="272"/>
      <c r="F153" s="321" t="s">
        <v>559</v>
      </c>
      <c r="G153" s="272"/>
      <c r="H153" s="320" t="s">
        <v>620</v>
      </c>
      <c r="I153" s="320" t="s">
        <v>561</v>
      </c>
      <c r="J153" s="320" t="s">
        <v>610</v>
      </c>
      <c r="K153" s="316"/>
    </row>
    <row r="154" spans="2:11" ht="15" customHeight="1">
      <c r="B154" s="295"/>
      <c r="C154" s="320" t="s">
        <v>564</v>
      </c>
      <c r="D154" s="272"/>
      <c r="E154" s="272"/>
      <c r="F154" s="321" t="s">
        <v>565</v>
      </c>
      <c r="G154" s="272"/>
      <c r="H154" s="320" t="s">
        <v>599</v>
      </c>
      <c r="I154" s="320" t="s">
        <v>561</v>
      </c>
      <c r="J154" s="320">
        <v>50</v>
      </c>
      <c r="K154" s="316"/>
    </row>
    <row r="155" spans="2:11" ht="15" customHeight="1">
      <c r="B155" s="295"/>
      <c r="C155" s="320" t="s">
        <v>567</v>
      </c>
      <c r="D155" s="272"/>
      <c r="E155" s="272"/>
      <c r="F155" s="321" t="s">
        <v>559</v>
      </c>
      <c r="G155" s="272"/>
      <c r="H155" s="320" t="s">
        <v>599</v>
      </c>
      <c r="I155" s="320" t="s">
        <v>569</v>
      </c>
      <c r="J155" s="320"/>
      <c r="K155" s="316"/>
    </row>
    <row r="156" spans="2:11" ht="15" customHeight="1">
      <c r="B156" s="295"/>
      <c r="C156" s="320" t="s">
        <v>578</v>
      </c>
      <c r="D156" s="272"/>
      <c r="E156" s="272"/>
      <c r="F156" s="321" t="s">
        <v>565</v>
      </c>
      <c r="G156" s="272"/>
      <c r="H156" s="320" t="s">
        <v>599</v>
      </c>
      <c r="I156" s="320" t="s">
        <v>561</v>
      </c>
      <c r="J156" s="320">
        <v>50</v>
      </c>
      <c r="K156" s="316"/>
    </row>
    <row r="157" spans="2:11" ht="15" customHeight="1">
      <c r="B157" s="295"/>
      <c r="C157" s="320" t="s">
        <v>586</v>
      </c>
      <c r="D157" s="272"/>
      <c r="E157" s="272"/>
      <c r="F157" s="321" t="s">
        <v>565</v>
      </c>
      <c r="G157" s="272"/>
      <c r="H157" s="320" t="s">
        <v>599</v>
      </c>
      <c r="I157" s="320" t="s">
        <v>561</v>
      </c>
      <c r="J157" s="320">
        <v>50</v>
      </c>
      <c r="K157" s="316"/>
    </row>
    <row r="158" spans="2:11" ht="15" customHeight="1">
      <c r="B158" s="295"/>
      <c r="C158" s="320" t="s">
        <v>584</v>
      </c>
      <c r="D158" s="272"/>
      <c r="E158" s="272"/>
      <c r="F158" s="321" t="s">
        <v>565</v>
      </c>
      <c r="G158" s="272"/>
      <c r="H158" s="320" t="s">
        <v>599</v>
      </c>
      <c r="I158" s="320" t="s">
        <v>561</v>
      </c>
      <c r="J158" s="320">
        <v>50</v>
      </c>
      <c r="K158" s="316"/>
    </row>
    <row r="159" spans="2:11" ht="15" customHeight="1">
      <c r="B159" s="295"/>
      <c r="C159" s="320" t="s">
        <v>98</v>
      </c>
      <c r="D159" s="272"/>
      <c r="E159" s="272"/>
      <c r="F159" s="321" t="s">
        <v>559</v>
      </c>
      <c r="G159" s="272"/>
      <c r="H159" s="320" t="s">
        <v>621</v>
      </c>
      <c r="I159" s="320" t="s">
        <v>561</v>
      </c>
      <c r="J159" s="320" t="s">
        <v>622</v>
      </c>
      <c r="K159" s="316"/>
    </row>
    <row r="160" spans="2:11" ht="15" customHeight="1">
      <c r="B160" s="295"/>
      <c r="C160" s="320" t="s">
        <v>623</v>
      </c>
      <c r="D160" s="272"/>
      <c r="E160" s="272"/>
      <c r="F160" s="321" t="s">
        <v>559</v>
      </c>
      <c r="G160" s="272"/>
      <c r="H160" s="320" t="s">
        <v>624</v>
      </c>
      <c r="I160" s="320" t="s">
        <v>594</v>
      </c>
      <c r="J160" s="320"/>
      <c r="K160" s="316"/>
    </row>
    <row r="161" spans="2:11" ht="15" customHeight="1">
      <c r="B161" s="322"/>
      <c r="C161" s="304"/>
      <c r="D161" s="304"/>
      <c r="E161" s="304"/>
      <c r="F161" s="304"/>
      <c r="G161" s="304"/>
      <c r="H161" s="304"/>
      <c r="I161" s="304"/>
      <c r="J161" s="304"/>
      <c r="K161" s="323"/>
    </row>
    <row r="162" spans="2:11" ht="18.75" customHeight="1">
      <c r="B162" s="269"/>
      <c r="C162" s="272"/>
      <c r="D162" s="272"/>
      <c r="E162" s="272"/>
      <c r="F162" s="294"/>
      <c r="G162" s="272"/>
      <c r="H162" s="272"/>
      <c r="I162" s="272"/>
      <c r="J162" s="272"/>
      <c r="K162" s="269"/>
    </row>
    <row r="163" spans="2:1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spans="2:11" ht="45" customHeight="1">
      <c r="B165" s="262"/>
      <c r="C165" s="263" t="s">
        <v>625</v>
      </c>
      <c r="D165" s="263"/>
      <c r="E165" s="263"/>
      <c r="F165" s="263"/>
      <c r="G165" s="263"/>
      <c r="H165" s="263"/>
      <c r="I165" s="263"/>
      <c r="J165" s="263"/>
      <c r="K165" s="264"/>
    </row>
    <row r="166" spans="2:11" ht="17.25" customHeight="1">
      <c r="B166" s="262"/>
      <c r="C166" s="287" t="s">
        <v>553</v>
      </c>
      <c r="D166" s="287"/>
      <c r="E166" s="287"/>
      <c r="F166" s="287" t="s">
        <v>554</v>
      </c>
      <c r="G166" s="324"/>
      <c r="H166" s="325" t="s">
        <v>56</v>
      </c>
      <c r="I166" s="325" t="s">
        <v>59</v>
      </c>
      <c r="J166" s="287" t="s">
        <v>555</v>
      </c>
      <c r="K166" s="264"/>
    </row>
    <row r="167" spans="2:11" ht="17.25" customHeight="1">
      <c r="B167" s="265"/>
      <c r="C167" s="289" t="s">
        <v>556</v>
      </c>
      <c r="D167" s="289"/>
      <c r="E167" s="289"/>
      <c r="F167" s="290" t="s">
        <v>557</v>
      </c>
      <c r="G167" s="326"/>
      <c r="H167" s="327"/>
      <c r="I167" s="327"/>
      <c r="J167" s="289" t="s">
        <v>558</v>
      </c>
      <c r="K167" s="267"/>
    </row>
    <row r="168" spans="2:11" ht="5.25" customHeight="1">
      <c r="B168" s="295"/>
      <c r="C168" s="292"/>
      <c r="D168" s="292"/>
      <c r="E168" s="292"/>
      <c r="F168" s="292"/>
      <c r="G168" s="293"/>
      <c r="H168" s="292"/>
      <c r="I168" s="292"/>
      <c r="J168" s="292"/>
      <c r="K168" s="316"/>
    </row>
    <row r="169" spans="2:11" ht="15" customHeight="1">
      <c r="B169" s="295"/>
      <c r="C169" s="272" t="s">
        <v>562</v>
      </c>
      <c r="D169" s="272"/>
      <c r="E169" s="272"/>
      <c r="F169" s="294" t="s">
        <v>559</v>
      </c>
      <c r="G169" s="272"/>
      <c r="H169" s="272" t="s">
        <v>599</v>
      </c>
      <c r="I169" s="272" t="s">
        <v>561</v>
      </c>
      <c r="J169" s="272">
        <v>120</v>
      </c>
      <c r="K169" s="316"/>
    </row>
    <row r="170" spans="2:11" ht="15" customHeight="1">
      <c r="B170" s="295"/>
      <c r="C170" s="272" t="s">
        <v>608</v>
      </c>
      <c r="D170" s="272"/>
      <c r="E170" s="272"/>
      <c r="F170" s="294" t="s">
        <v>559</v>
      </c>
      <c r="G170" s="272"/>
      <c r="H170" s="272" t="s">
        <v>609</v>
      </c>
      <c r="I170" s="272" t="s">
        <v>561</v>
      </c>
      <c r="J170" s="272" t="s">
        <v>610</v>
      </c>
      <c r="K170" s="316"/>
    </row>
    <row r="171" spans="2:11" ht="15" customHeight="1">
      <c r="B171" s="295"/>
      <c r="C171" s="272" t="s">
        <v>507</v>
      </c>
      <c r="D171" s="272"/>
      <c r="E171" s="272"/>
      <c r="F171" s="294" t="s">
        <v>559</v>
      </c>
      <c r="G171" s="272"/>
      <c r="H171" s="272" t="s">
        <v>626</v>
      </c>
      <c r="I171" s="272" t="s">
        <v>561</v>
      </c>
      <c r="J171" s="272" t="s">
        <v>610</v>
      </c>
      <c r="K171" s="316"/>
    </row>
    <row r="172" spans="2:11" ht="15" customHeight="1">
      <c r="B172" s="295"/>
      <c r="C172" s="272" t="s">
        <v>564</v>
      </c>
      <c r="D172" s="272"/>
      <c r="E172" s="272"/>
      <c r="F172" s="294" t="s">
        <v>565</v>
      </c>
      <c r="G172" s="272"/>
      <c r="H172" s="272" t="s">
        <v>626</v>
      </c>
      <c r="I172" s="272" t="s">
        <v>561</v>
      </c>
      <c r="J172" s="272">
        <v>50</v>
      </c>
      <c r="K172" s="316"/>
    </row>
    <row r="173" spans="2:11" ht="15" customHeight="1">
      <c r="B173" s="295"/>
      <c r="C173" s="272" t="s">
        <v>567</v>
      </c>
      <c r="D173" s="272"/>
      <c r="E173" s="272"/>
      <c r="F173" s="294" t="s">
        <v>559</v>
      </c>
      <c r="G173" s="272"/>
      <c r="H173" s="272" t="s">
        <v>626</v>
      </c>
      <c r="I173" s="272" t="s">
        <v>569</v>
      </c>
      <c r="J173" s="272"/>
      <c r="K173" s="316"/>
    </row>
    <row r="174" spans="2:11" ht="15" customHeight="1">
      <c r="B174" s="295"/>
      <c r="C174" s="272" t="s">
        <v>578</v>
      </c>
      <c r="D174" s="272"/>
      <c r="E174" s="272"/>
      <c r="F174" s="294" t="s">
        <v>565</v>
      </c>
      <c r="G174" s="272"/>
      <c r="H174" s="272" t="s">
        <v>626</v>
      </c>
      <c r="I174" s="272" t="s">
        <v>561</v>
      </c>
      <c r="J174" s="272">
        <v>50</v>
      </c>
      <c r="K174" s="316"/>
    </row>
    <row r="175" spans="2:11" ht="15" customHeight="1">
      <c r="B175" s="295"/>
      <c r="C175" s="272" t="s">
        <v>586</v>
      </c>
      <c r="D175" s="272"/>
      <c r="E175" s="272"/>
      <c r="F175" s="294" t="s">
        <v>565</v>
      </c>
      <c r="G175" s="272"/>
      <c r="H175" s="272" t="s">
        <v>626</v>
      </c>
      <c r="I175" s="272" t="s">
        <v>561</v>
      </c>
      <c r="J175" s="272">
        <v>50</v>
      </c>
      <c r="K175" s="316"/>
    </row>
    <row r="176" spans="2:11" ht="15" customHeight="1">
      <c r="B176" s="295"/>
      <c r="C176" s="272" t="s">
        <v>584</v>
      </c>
      <c r="D176" s="272"/>
      <c r="E176" s="272"/>
      <c r="F176" s="294" t="s">
        <v>565</v>
      </c>
      <c r="G176" s="272"/>
      <c r="H176" s="272" t="s">
        <v>626</v>
      </c>
      <c r="I176" s="272" t="s">
        <v>561</v>
      </c>
      <c r="J176" s="272">
        <v>50</v>
      </c>
      <c r="K176" s="316"/>
    </row>
    <row r="177" spans="2:11" ht="15" customHeight="1">
      <c r="B177" s="295"/>
      <c r="C177" s="272" t="s">
        <v>114</v>
      </c>
      <c r="D177" s="272"/>
      <c r="E177" s="272"/>
      <c r="F177" s="294" t="s">
        <v>559</v>
      </c>
      <c r="G177" s="272"/>
      <c r="H177" s="272" t="s">
        <v>627</v>
      </c>
      <c r="I177" s="272" t="s">
        <v>628</v>
      </c>
      <c r="J177" s="272"/>
      <c r="K177" s="316"/>
    </row>
    <row r="178" spans="2:11" ht="15" customHeight="1">
      <c r="B178" s="295"/>
      <c r="C178" s="272" t="s">
        <v>59</v>
      </c>
      <c r="D178" s="272"/>
      <c r="E178" s="272"/>
      <c r="F178" s="294" t="s">
        <v>559</v>
      </c>
      <c r="G178" s="272"/>
      <c r="H178" s="272" t="s">
        <v>629</v>
      </c>
      <c r="I178" s="272" t="s">
        <v>630</v>
      </c>
      <c r="J178" s="272">
        <v>1</v>
      </c>
      <c r="K178" s="316"/>
    </row>
    <row r="179" spans="2:11" ht="15" customHeight="1">
      <c r="B179" s="295"/>
      <c r="C179" s="272" t="s">
        <v>55</v>
      </c>
      <c r="D179" s="272"/>
      <c r="E179" s="272"/>
      <c r="F179" s="294" t="s">
        <v>559</v>
      </c>
      <c r="G179" s="272"/>
      <c r="H179" s="272" t="s">
        <v>631</v>
      </c>
      <c r="I179" s="272" t="s">
        <v>561</v>
      </c>
      <c r="J179" s="272">
        <v>20</v>
      </c>
      <c r="K179" s="316"/>
    </row>
    <row r="180" spans="2:11" ht="15" customHeight="1">
      <c r="B180" s="295"/>
      <c r="C180" s="272" t="s">
        <v>56</v>
      </c>
      <c r="D180" s="272"/>
      <c r="E180" s="272"/>
      <c r="F180" s="294" t="s">
        <v>559</v>
      </c>
      <c r="G180" s="272"/>
      <c r="H180" s="272" t="s">
        <v>632</v>
      </c>
      <c r="I180" s="272" t="s">
        <v>561</v>
      </c>
      <c r="J180" s="272">
        <v>255</v>
      </c>
      <c r="K180" s="316"/>
    </row>
    <row r="181" spans="2:11" ht="15" customHeight="1">
      <c r="B181" s="295"/>
      <c r="C181" s="272" t="s">
        <v>115</v>
      </c>
      <c r="D181" s="272"/>
      <c r="E181" s="272"/>
      <c r="F181" s="294" t="s">
        <v>559</v>
      </c>
      <c r="G181" s="272"/>
      <c r="H181" s="272" t="s">
        <v>523</v>
      </c>
      <c r="I181" s="272" t="s">
        <v>561</v>
      </c>
      <c r="J181" s="272">
        <v>10</v>
      </c>
      <c r="K181" s="316"/>
    </row>
    <row r="182" spans="2:11" ht="15" customHeight="1">
      <c r="B182" s="295"/>
      <c r="C182" s="272" t="s">
        <v>116</v>
      </c>
      <c r="D182" s="272"/>
      <c r="E182" s="272"/>
      <c r="F182" s="294" t="s">
        <v>559</v>
      </c>
      <c r="G182" s="272"/>
      <c r="H182" s="272" t="s">
        <v>633</v>
      </c>
      <c r="I182" s="272" t="s">
        <v>594</v>
      </c>
      <c r="J182" s="272"/>
      <c r="K182" s="316"/>
    </row>
    <row r="183" spans="2:11" ht="15" customHeight="1">
      <c r="B183" s="295"/>
      <c r="C183" s="272" t="s">
        <v>634</v>
      </c>
      <c r="D183" s="272"/>
      <c r="E183" s="272"/>
      <c r="F183" s="294" t="s">
        <v>559</v>
      </c>
      <c r="G183" s="272"/>
      <c r="H183" s="272" t="s">
        <v>635</v>
      </c>
      <c r="I183" s="272" t="s">
        <v>594</v>
      </c>
      <c r="J183" s="272"/>
      <c r="K183" s="316"/>
    </row>
    <row r="184" spans="2:11" ht="15" customHeight="1">
      <c r="B184" s="295"/>
      <c r="C184" s="272" t="s">
        <v>623</v>
      </c>
      <c r="D184" s="272"/>
      <c r="E184" s="272"/>
      <c r="F184" s="294" t="s">
        <v>559</v>
      </c>
      <c r="G184" s="272"/>
      <c r="H184" s="272" t="s">
        <v>636</v>
      </c>
      <c r="I184" s="272" t="s">
        <v>594</v>
      </c>
      <c r="J184" s="272"/>
      <c r="K184" s="316"/>
    </row>
    <row r="185" spans="2:11" ht="15" customHeight="1">
      <c r="B185" s="295"/>
      <c r="C185" s="272" t="s">
        <v>118</v>
      </c>
      <c r="D185" s="272"/>
      <c r="E185" s="272"/>
      <c r="F185" s="294" t="s">
        <v>565</v>
      </c>
      <c r="G185" s="272"/>
      <c r="H185" s="272" t="s">
        <v>637</v>
      </c>
      <c r="I185" s="272" t="s">
        <v>561</v>
      </c>
      <c r="J185" s="272">
        <v>50</v>
      </c>
      <c r="K185" s="316"/>
    </row>
    <row r="186" spans="2:11" ht="15" customHeight="1">
      <c r="B186" s="295"/>
      <c r="C186" s="272" t="s">
        <v>638</v>
      </c>
      <c r="D186" s="272"/>
      <c r="E186" s="272"/>
      <c r="F186" s="294" t="s">
        <v>565</v>
      </c>
      <c r="G186" s="272"/>
      <c r="H186" s="272" t="s">
        <v>639</v>
      </c>
      <c r="I186" s="272" t="s">
        <v>640</v>
      </c>
      <c r="J186" s="272"/>
      <c r="K186" s="316"/>
    </row>
    <row r="187" spans="2:11" ht="15" customHeight="1">
      <c r="B187" s="295"/>
      <c r="C187" s="272" t="s">
        <v>641</v>
      </c>
      <c r="D187" s="272"/>
      <c r="E187" s="272"/>
      <c r="F187" s="294" t="s">
        <v>565</v>
      </c>
      <c r="G187" s="272"/>
      <c r="H187" s="272" t="s">
        <v>642</v>
      </c>
      <c r="I187" s="272" t="s">
        <v>640</v>
      </c>
      <c r="J187" s="272"/>
      <c r="K187" s="316"/>
    </row>
    <row r="188" spans="2:11" ht="15" customHeight="1">
      <c r="B188" s="295"/>
      <c r="C188" s="272" t="s">
        <v>643</v>
      </c>
      <c r="D188" s="272"/>
      <c r="E188" s="272"/>
      <c r="F188" s="294" t="s">
        <v>565</v>
      </c>
      <c r="G188" s="272"/>
      <c r="H188" s="272" t="s">
        <v>644</v>
      </c>
      <c r="I188" s="272" t="s">
        <v>640</v>
      </c>
      <c r="J188" s="272"/>
      <c r="K188" s="316"/>
    </row>
    <row r="189" spans="2:11" ht="15" customHeight="1">
      <c r="B189" s="295"/>
      <c r="C189" s="328" t="s">
        <v>645</v>
      </c>
      <c r="D189" s="272"/>
      <c r="E189" s="272"/>
      <c r="F189" s="294" t="s">
        <v>565</v>
      </c>
      <c r="G189" s="272"/>
      <c r="H189" s="272" t="s">
        <v>646</v>
      </c>
      <c r="I189" s="272" t="s">
        <v>647</v>
      </c>
      <c r="J189" s="329" t="s">
        <v>648</v>
      </c>
      <c r="K189" s="316"/>
    </row>
    <row r="190" spans="2:11" ht="15" customHeight="1">
      <c r="B190" s="295"/>
      <c r="C190" s="279" t="s">
        <v>44</v>
      </c>
      <c r="D190" s="272"/>
      <c r="E190" s="272"/>
      <c r="F190" s="294" t="s">
        <v>559</v>
      </c>
      <c r="G190" s="272"/>
      <c r="H190" s="269" t="s">
        <v>649</v>
      </c>
      <c r="I190" s="272" t="s">
        <v>650</v>
      </c>
      <c r="J190" s="272"/>
      <c r="K190" s="316"/>
    </row>
    <row r="191" spans="2:11" ht="15" customHeight="1">
      <c r="B191" s="295"/>
      <c r="C191" s="279" t="s">
        <v>651</v>
      </c>
      <c r="D191" s="272"/>
      <c r="E191" s="272"/>
      <c r="F191" s="294" t="s">
        <v>559</v>
      </c>
      <c r="G191" s="272"/>
      <c r="H191" s="272" t="s">
        <v>652</v>
      </c>
      <c r="I191" s="272" t="s">
        <v>594</v>
      </c>
      <c r="J191" s="272"/>
      <c r="K191" s="316"/>
    </row>
    <row r="192" spans="2:11" ht="15" customHeight="1">
      <c r="B192" s="295"/>
      <c r="C192" s="279" t="s">
        <v>653</v>
      </c>
      <c r="D192" s="272"/>
      <c r="E192" s="272"/>
      <c r="F192" s="294" t="s">
        <v>559</v>
      </c>
      <c r="G192" s="272"/>
      <c r="H192" s="272" t="s">
        <v>654</v>
      </c>
      <c r="I192" s="272" t="s">
        <v>594</v>
      </c>
      <c r="J192" s="272"/>
      <c r="K192" s="316"/>
    </row>
    <row r="193" spans="2:11" ht="15" customHeight="1">
      <c r="B193" s="295"/>
      <c r="C193" s="279" t="s">
        <v>655</v>
      </c>
      <c r="D193" s="272"/>
      <c r="E193" s="272"/>
      <c r="F193" s="294" t="s">
        <v>565</v>
      </c>
      <c r="G193" s="272"/>
      <c r="H193" s="272" t="s">
        <v>656</v>
      </c>
      <c r="I193" s="272" t="s">
        <v>594</v>
      </c>
      <c r="J193" s="272"/>
      <c r="K193" s="316"/>
    </row>
    <row r="194" spans="2:11" ht="15" customHeight="1">
      <c r="B194" s="322"/>
      <c r="C194" s="330"/>
      <c r="D194" s="304"/>
      <c r="E194" s="304"/>
      <c r="F194" s="304"/>
      <c r="G194" s="304"/>
      <c r="H194" s="304"/>
      <c r="I194" s="304"/>
      <c r="J194" s="304"/>
      <c r="K194" s="323"/>
    </row>
    <row r="195" spans="2:11" ht="18.75" customHeight="1">
      <c r="B195" s="269"/>
      <c r="C195" s="272"/>
      <c r="D195" s="272"/>
      <c r="E195" s="272"/>
      <c r="F195" s="294"/>
      <c r="G195" s="272"/>
      <c r="H195" s="272"/>
      <c r="I195" s="272"/>
      <c r="J195" s="272"/>
      <c r="K195" s="269"/>
    </row>
    <row r="196" spans="2:11" ht="18.75" customHeight="1">
      <c r="B196" s="269"/>
      <c r="C196" s="272"/>
      <c r="D196" s="272"/>
      <c r="E196" s="272"/>
      <c r="F196" s="294"/>
      <c r="G196" s="272"/>
      <c r="H196" s="272"/>
      <c r="I196" s="272"/>
      <c r="J196" s="272"/>
      <c r="K196" s="269"/>
    </row>
    <row r="197" spans="2:1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ht="13.5">
      <c r="B198" s="259"/>
      <c r="C198" s="260"/>
      <c r="D198" s="260"/>
      <c r="E198" s="260"/>
      <c r="F198" s="260"/>
      <c r="G198" s="260"/>
      <c r="H198" s="260"/>
      <c r="I198" s="260"/>
      <c r="J198" s="260"/>
      <c r="K198" s="261"/>
    </row>
    <row r="199" spans="2:11" ht="21">
      <c r="B199" s="262"/>
      <c r="C199" s="263" t="s">
        <v>657</v>
      </c>
      <c r="D199" s="263"/>
      <c r="E199" s="263"/>
      <c r="F199" s="263"/>
      <c r="G199" s="263"/>
      <c r="H199" s="263"/>
      <c r="I199" s="263"/>
      <c r="J199" s="263"/>
      <c r="K199" s="264"/>
    </row>
    <row r="200" spans="2:11" ht="25.5" customHeight="1">
      <c r="B200" s="262"/>
      <c r="C200" s="331" t="s">
        <v>658</v>
      </c>
      <c r="D200" s="331"/>
      <c r="E200" s="331"/>
      <c r="F200" s="331" t="s">
        <v>659</v>
      </c>
      <c r="G200" s="332"/>
      <c r="H200" s="331" t="s">
        <v>660</v>
      </c>
      <c r="I200" s="331"/>
      <c r="J200" s="331"/>
      <c r="K200" s="264"/>
    </row>
    <row r="201" spans="2:11" ht="5.25" customHeight="1">
      <c r="B201" s="295"/>
      <c r="C201" s="292"/>
      <c r="D201" s="292"/>
      <c r="E201" s="292"/>
      <c r="F201" s="292"/>
      <c r="G201" s="272"/>
      <c r="H201" s="292"/>
      <c r="I201" s="292"/>
      <c r="J201" s="292"/>
      <c r="K201" s="316"/>
    </row>
    <row r="202" spans="2:11" ht="15" customHeight="1">
      <c r="B202" s="295"/>
      <c r="C202" s="272" t="s">
        <v>650</v>
      </c>
      <c r="D202" s="272"/>
      <c r="E202" s="272"/>
      <c r="F202" s="294" t="s">
        <v>45</v>
      </c>
      <c r="G202" s="272"/>
      <c r="H202" s="272" t="s">
        <v>661</v>
      </c>
      <c r="I202" s="272"/>
      <c r="J202" s="272"/>
      <c r="K202" s="316"/>
    </row>
    <row r="203" spans="2:11" ht="15" customHeight="1">
      <c r="B203" s="295"/>
      <c r="C203" s="301"/>
      <c r="D203" s="272"/>
      <c r="E203" s="272"/>
      <c r="F203" s="294" t="s">
        <v>46</v>
      </c>
      <c r="G203" s="272"/>
      <c r="H203" s="272" t="s">
        <v>662</v>
      </c>
      <c r="I203" s="272"/>
      <c r="J203" s="272"/>
      <c r="K203" s="316"/>
    </row>
    <row r="204" spans="2:11" ht="15" customHeight="1">
      <c r="B204" s="295"/>
      <c r="C204" s="301"/>
      <c r="D204" s="272"/>
      <c r="E204" s="272"/>
      <c r="F204" s="294" t="s">
        <v>49</v>
      </c>
      <c r="G204" s="272"/>
      <c r="H204" s="272" t="s">
        <v>663</v>
      </c>
      <c r="I204" s="272"/>
      <c r="J204" s="272"/>
      <c r="K204" s="316"/>
    </row>
    <row r="205" spans="2:11" ht="15" customHeight="1">
      <c r="B205" s="295"/>
      <c r="C205" s="272"/>
      <c r="D205" s="272"/>
      <c r="E205" s="272"/>
      <c r="F205" s="294" t="s">
        <v>47</v>
      </c>
      <c r="G205" s="272"/>
      <c r="H205" s="272" t="s">
        <v>664</v>
      </c>
      <c r="I205" s="272"/>
      <c r="J205" s="272"/>
      <c r="K205" s="316"/>
    </row>
    <row r="206" spans="2:11" ht="15" customHeight="1">
      <c r="B206" s="295"/>
      <c r="C206" s="272"/>
      <c r="D206" s="272"/>
      <c r="E206" s="272"/>
      <c r="F206" s="294" t="s">
        <v>48</v>
      </c>
      <c r="G206" s="272"/>
      <c r="H206" s="272" t="s">
        <v>665</v>
      </c>
      <c r="I206" s="272"/>
      <c r="J206" s="272"/>
      <c r="K206" s="316"/>
    </row>
    <row r="207" spans="2:11" ht="15" customHeight="1">
      <c r="B207" s="295"/>
      <c r="C207" s="272"/>
      <c r="D207" s="272"/>
      <c r="E207" s="272"/>
      <c r="F207" s="294"/>
      <c r="G207" s="272"/>
      <c r="H207" s="272"/>
      <c r="I207" s="272"/>
      <c r="J207" s="272"/>
      <c r="K207" s="316"/>
    </row>
    <row r="208" spans="2:11" ht="15" customHeight="1">
      <c r="B208" s="295"/>
      <c r="C208" s="272" t="s">
        <v>606</v>
      </c>
      <c r="D208" s="272"/>
      <c r="E208" s="272"/>
      <c r="F208" s="294" t="s">
        <v>499</v>
      </c>
      <c r="G208" s="272"/>
      <c r="H208" s="272" t="s">
        <v>666</v>
      </c>
      <c r="I208" s="272"/>
      <c r="J208" s="272"/>
      <c r="K208" s="316"/>
    </row>
    <row r="209" spans="2:11" ht="15" customHeight="1">
      <c r="B209" s="295"/>
      <c r="C209" s="301"/>
      <c r="D209" s="272"/>
      <c r="E209" s="272"/>
      <c r="F209" s="294" t="s">
        <v>502</v>
      </c>
      <c r="G209" s="272"/>
      <c r="H209" s="272" t="s">
        <v>503</v>
      </c>
      <c r="I209" s="272"/>
      <c r="J209" s="272"/>
      <c r="K209" s="316"/>
    </row>
    <row r="210" spans="2:11" ht="15" customHeight="1">
      <c r="B210" s="295"/>
      <c r="C210" s="272"/>
      <c r="D210" s="272"/>
      <c r="E210" s="272"/>
      <c r="F210" s="294" t="s">
        <v>81</v>
      </c>
      <c r="G210" s="272"/>
      <c r="H210" s="272" t="s">
        <v>667</v>
      </c>
      <c r="I210" s="272"/>
      <c r="J210" s="272"/>
      <c r="K210" s="316"/>
    </row>
    <row r="211" spans="2:11" ht="15" customHeight="1">
      <c r="B211" s="333"/>
      <c r="C211" s="301"/>
      <c r="D211" s="301"/>
      <c r="E211" s="301"/>
      <c r="F211" s="294" t="s">
        <v>504</v>
      </c>
      <c r="G211" s="279"/>
      <c r="H211" s="320" t="s">
        <v>505</v>
      </c>
      <c r="I211" s="320"/>
      <c r="J211" s="320"/>
      <c r="K211" s="334"/>
    </row>
    <row r="212" spans="2:11" ht="15" customHeight="1">
      <c r="B212" s="333"/>
      <c r="C212" s="301"/>
      <c r="D212" s="301"/>
      <c r="E212" s="301"/>
      <c r="F212" s="294" t="s">
        <v>87</v>
      </c>
      <c r="G212" s="279"/>
      <c r="H212" s="320" t="s">
        <v>483</v>
      </c>
      <c r="I212" s="320"/>
      <c r="J212" s="320"/>
      <c r="K212" s="334"/>
    </row>
    <row r="213" spans="2:11" ht="15" customHeight="1">
      <c r="B213" s="333"/>
      <c r="C213" s="301"/>
      <c r="D213" s="301"/>
      <c r="E213" s="301"/>
      <c r="F213" s="335"/>
      <c r="G213" s="279"/>
      <c r="H213" s="336"/>
      <c r="I213" s="336"/>
      <c r="J213" s="336"/>
      <c r="K213" s="334"/>
    </row>
    <row r="214" spans="2:11" ht="15" customHeight="1">
      <c r="B214" s="333"/>
      <c r="C214" s="272" t="s">
        <v>630</v>
      </c>
      <c r="D214" s="301"/>
      <c r="E214" s="301"/>
      <c r="F214" s="294">
        <v>1</v>
      </c>
      <c r="G214" s="279"/>
      <c r="H214" s="320" t="s">
        <v>668</v>
      </c>
      <c r="I214" s="320"/>
      <c r="J214" s="320"/>
      <c r="K214" s="334"/>
    </row>
    <row r="215" spans="2:11" ht="15" customHeight="1">
      <c r="B215" s="333"/>
      <c r="C215" s="301"/>
      <c r="D215" s="301"/>
      <c r="E215" s="301"/>
      <c r="F215" s="294">
        <v>2</v>
      </c>
      <c r="G215" s="279"/>
      <c r="H215" s="320" t="s">
        <v>669</v>
      </c>
      <c r="I215" s="320"/>
      <c r="J215" s="320"/>
      <c r="K215" s="334"/>
    </row>
    <row r="216" spans="2:11" ht="15" customHeight="1">
      <c r="B216" s="333"/>
      <c r="C216" s="301"/>
      <c r="D216" s="301"/>
      <c r="E216" s="301"/>
      <c r="F216" s="294">
        <v>3</v>
      </c>
      <c r="G216" s="279"/>
      <c r="H216" s="320" t="s">
        <v>670</v>
      </c>
      <c r="I216" s="320"/>
      <c r="J216" s="320"/>
      <c r="K216" s="334"/>
    </row>
    <row r="217" spans="2:11" ht="15" customHeight="1">
      <c r="B217" s="333"/>
      <c r="C217" s="301"/>
      <c r="D217" s="301"/>
      <c r="E217" s="301"/>
      <c r="F217" s="294">
        <v>4</v>
      </c>
      <c r="G217" s="279"/>
      <c r="H217" s="320" t="s">
        <v>671</v>
      </c>
      <c r="I217" s="320"/>
      <c r="J217" s="320"/>
      <c r="K217" s="334"/>
    </row>
    <row r="218" spans="2:1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LUCINKANB\lucinka</dc:creator>
  <cp:keywords/>
  <dc:description/>
  <cp:lastModifiedBy>LUCINKANB\lucinka</cp:lastModifiedBy>
  <dcterms:created xsi:type="dcterms:W3CDTF">2021-11-11T14:05:26Z</dcterms:created>
  <dcterms:modified xsi:type="dcterms:W3CDTF">2021-11-11T14:05:29Z</dcterms:modified>
  <cp:category/>
  <cp:version/>
  <cp:contentType/>
  <cp:contentStatus/>
</cp:coreProperties>
</file>