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20A002 - Demolice BD č.p...." sheetId="2" r:id="rId2"/>
  </sheets>
  <definedNames>
    <definedName name="_xlnm.Print_Area" localSheetId="0">'Rekapitulace stavby'!$D$4:$AO$76,'Rekapitulace stavby'!$C$82:$AQ$96</definedName>
    <definedName name="_xlnm._FilterDatabase" localSheetId="1" hidden="1">'20A002 - Demolice BD č.p....'!$C$125:$K$390</definedName>
    <definedName name="_xlnm.Print_Area" localSheetId="1">'20A002 - Demolice BD č.p....'!$C$4:$J$76,'20A002 - Demolice BD č.p....'!$C$82:$J$107,'20A002 - Demolice BD č.p....'!$C$113:$K$390</definedName>
    <definedName name="_xlnm.Print_Titles" localSheetId="0">'Rekapitulace stavby'!$92:$92</definedName>
    <definedName name="_xlnm.Print_Titles" localSheetId="1">'20A002 - Demolice BD č.p....'!$125:$125</definedName>
  </definedNames>
  <calcPr fullCalcOnLoad="1"/>
</workbook>
</file>

<file path=xl/sharedStrings.xml><?xml version="1.0" encoding="utf-8"?>
<sst xmlns="http://schemas.openxmlformats.org/spreadsheetml/2006/main" count="3351" uniqueCount="663">
  <si>
    <t>Export Komplet</t>
  </si>
  <si>
    <t/>
  </si>
  <si>
    <t>2.0</t>
  </si>
  <si>
    <t>ZAMOK</t>
  </si>
  <si>
    <t>False</t>
  </si>
  <si>
    <t>{4292f146-3868-4417-afa4-78ece8fa1b96}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</si>
  <si>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</si>
  <si>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</si>
  <si>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</si>
  <si>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</si>
  <si>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</si>
  <si>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</si>
  <si>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</si>
  <si>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</si>
  <si>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20A002_2022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</si>
  <si>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</si>
  <si>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</si>
  <si>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O1804 Demolice bytového domu ul. Jiřetinská č.p. 265-270 v Janově - revize 2022</t>
  </si>
  <si>
    <t>KSO:</t>
  </si>
  <si>
    <t>CC-CZ:</t>
  </si>
  <si>
    <t>Místo:</t>
  </si>
  <si>
    <t xml:space="preserve"> </t>
  </si>
  <si>
    <t>Datum:</t>
  </si>
  <si>
    <t>28. 5. 2020</t>
  </si>
  <si>
    <t>Zadavatel:</t>
  </si>
  <si>
    <t>IČ:</t>
  </si>
  <si>
    <t>00266027</t>
  </si>
  <si>
    <t>Město Litvínov</t>
  </si>
  <si>
    <t>DIČ:</t>
  </si>
  <si>
    <t>CZ00266027</t>
  </si>
  <si>
    <t>Uchazeč:</t>
  </si>
  <si>
    <t>Vyplň údaj</t>
  </si>
  <si>
    <t>Projektant:</t>
  </si>
  <si>
    <t>47676175</t>
  </si>
  <si>
    <t>AWT Rekultivace a.s.</t>
  </si>
  <si>
    <t>CZ47676175</t>
  </si>
  <si>
    <t>True</t>
  </si>
  <si>
    <t>Zpracovatel:</t>
  </si>
  <si>
    <t>Toman Eduard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</si>
  <si>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</si>
  <si>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</si>
  <si>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</si>
  <si>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</si>
  <si>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</si>
  <si>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</si>
  <si>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</si>
  <si>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</si>
  <si>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</si>
  <si>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</si>
  <si>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</si>
  <si>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</si>
  <si>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</si>
  <si>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</si>
  <si>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</si>
  <si>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</si>
  <si>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</si>
  <si>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</si>
  <si>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</si>
  <si>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</si>
  <si>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</si>
  <si>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</si>
  <si>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</si>
  <si>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</si>
  <si>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</si>
  <si>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</si>
  <si>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</si>
  <si>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</si>
  <si>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</si>
  <si>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</si>
  <si>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</si>
  <si>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</si>
  <si>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</si>
  <si>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</si>
  <si>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</si>
  <si>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</si>
  <si>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</si>
  <si>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</si>
  <si>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</si>
  <si>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</si>
  <si>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</si>
  <si>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</si>
  <si>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</si>
  <si>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</si>
  <si>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</si>
  <si>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</si>
  <si>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20A002</t>
  </si>
  <si>
    <t>Demolice BD č.p. 265-270</t>
  </si>
  <si>
    <t>STA</t>
  </si>
  <si>
    <t>1</t>
  </si>
  <si>
    <t>{39da377c-170e-4d4b-97c2-51e206545933}</t>
  </si>
  <si>
    <t>2</t>
  </si>
  <si>
    <t>KRYCÍ LIST SOUPISU PRACÍ</t>
  </si>
  <si>
    <t>Objekt:</t>
  </si>
  <si>
    <t>20A002 - Demolice BD č.p. 265-270</t>
  </si>
  <si>
    <t>REKAPITULACE ČLENĚNÍ SOUPISU PRACÍ</t>
  </si>
  <si>
    <t>Kód dílu - Popis</t>
  </si>
  <si>
    <t>Cena celkem [CZK]</t>
  </si>
  <si>
    <t>Náklady ze soupisu prací</t>
  </si>
  <si>
    <t>-1</t>
  </si>
  <si>
    <t>1 - Uznatelné náklady</t>
  </si>
  <si>
    <t xml:space="preserve">    1.1 - Inženýrská činnost před zahájením realizace</t>
  </si>
  <si>
    <t xml:space="preserve">    1.2 - Zařízení staveniště</t>
  </si>
  <si>
    <t xml:space="preserve">    1.3 - Odpojení inženýrských sítí</t>
  </si>
  <si>
    <t xml:space="preserve">    1.4 - Demolice</t>
  </si>
  <si>
    <t xml:space="preserve">    1.6 - Zásyp jam, zatravnění, úprava pozemku</t>
  </si>
  <si>
    <t>2 - Neuznatelné náklady</t>
  </si>
  <si>
    <t xml:space="preserve">    2.1 - Náklady na demolici samostatných objektů nebytového charakteru</t>
  </si>
  <si>
    <t xml:space="preserve">    2.2 - Náklady na rekonstrukci nebo výstavbu objektu dotčených realizací demolice</t>
  </si>
  <si>
    <t xml:space="preserve">    2.3 - Náklady na přípravu pro zatravnění, zatravnění pozemku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</si>
  <si>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</si>
  <si>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</si>
  <si>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</si>
  <si>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</si>
  <si>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</si>
  <si>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</si>
  <si>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</si>
  <si>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</si>
  <si>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</si>
  <si>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</si>
  <si>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</si>
  <si>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</si>
  <si>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</si>
  <si>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Uznatelné náklady</t>
  </si>
  <si>
    <t>ROZPOCET</t>
  </si>
  <si>
    <t>1.1</t>
  </si>
  <si>
    <t>Inženýrská činnost před zahájením realizace</t>
  </si>
  <si>
    <t>K</t>
  </si>
  <si>
    <t>01R-1</t>
  </si>
  <si>
    <t>Vytýčení inženýrských sítí - Legislativní příprava</t>
  </si>
  <si>
    <t>kpl</t>
  </si>
  <si>
    <t>4</t>
  </si>
  <si>
    <t>-260615400</t>
  </si>
  <si>
    <t>02R-1</t>
  </si>
  <si>
    <t>Dopravně inženýrská opatření - Legislativní příprava</t>
  </si>
  <si>
    <t>1332289439</t>
  </si>
  <si>
    <t>VV</t>
  </si>
  <si>
    <t>Revize návrhu, zajíštění povolení DIO a DDZ</t>
  </si>
  <si>
    <t>3</t>
  </si>
  <si>
    <t>03R</t>
  </si>
  <si>
    <t>Technologický postup bouracích prací</t>
  </si>
  <si>
    <t>307623695</t>
  </si>
  <si>
    <t>5</t>
  </si>
  <si>
    <t>04R</t>
  </si>
  <si>
    <t>Technologický postup likvidace azbestu</t>
  </si>
  <si>
    <t>-1715521491</t>
  </si>
  <si>
    <t>Schválení KHS + oznámení zahájení realizace demolice</t>
  </si>
  <si>
    <t>05R</t>
  </si>
  <si>
    <t>Koordinátor BOZP + plán BOZP</t>
  </si>
  <si>
    <t>-1382929706</t>
  </si>
  <si>
    <t>Zajíštění koordinátora BOZP, včetně zřízení plánu BOZP ke stavbě</t>
  </si>
  <si>
    <t>82</t>
  </si>
  <si>
    <t>31R</t>
  </si>
  <si>
    <t>Aktualizace posouzení produkce emisí a imisních příspěvků</t>
  </si>
  <si>
    <t>1422837677</t>
  </si>
  <si>
    <t>Předložit ke schválení OŽP MěÚ LItvínov, TDI a AD</t>
  </si>
  <si>
    <t>6</t>
  </si>
  <si>
    <t>06R-1</t>
  </si>
  <si>
    <t>Legislativní příprava - Odpojení ČEZ</t>
  </si>
  <si>
    <t>-795218030</t>
  </si>
  <si>
    <t>Součinnost zhotovitele</t>
  </si>
  <si>
    <t>106</t>
  </si>
  <si>
    <t>35R-1</t>
  </si>
  <si>
    <t>Legislativní příprava - Odpojení ČEZ Telco Pro Services</t>
  </si>
  <si>
    <t>-2043041970</t>
  </si>
  <si>
    <t>7</t>
  </si>
  <si>
    <t>07R-1</t>
  </si>
  <si>
    <t>Legislativní příprava - odpojení horkovodu</t>
  </si>
  <si>
    <t>-729335427</t>
  </si>
  <si>
    <t>8</t>
  </si>
  <si>
    <t>08R-1</t>
  </si>
  <si>
    <t>Legislativní příprava - odpojení CETIN</t>
  </si>
  <si>
    <t>2026359671</t>
  </si>
  <si>
    <t>9</t>
  </si>
  <si>
    <t>09R-1</t>
  </si>
  <si>
    <t>Legislativní příprava - Odpojení UPC "Vodafone"</t>
  </si>
  <si>
    <t>-1762150718</t>
  </si>
  <si>
    <t>10</t>
  </si>
  <si>
    <t>10R-1</t>
  </si>
  <si>
    <t>Legislativní příprava - SČVK</t>
  </si>
  <si>
    <t>-773080894</t>
  </si>
  <si>
    <t>88</t>
  </si>
  <si>
    <t>32R</t>
  </si>
  <si>
    <t>Pasport komunikace</t>
  </si>
  <si>
    <t>-1833161327</t>
  </si>
  <si>
    <t>109</t>
  </si>
  <si>
    <t>39R</t>
  </si>
  <si>
    <t xml:space="preserve">Součinnost při provedení vymazání z katastru nemovitostí </t>
  </si>
  <si>
    <t>1466386140</t>
  </si>
  <si>
    <t>1.2</t>
  </si>
  <si>
    <t>Zařízení staveniště</t>
  </si>
  <si>
    <t>12</t>
  </si>
  <si>
    <t>034103000R</t>
  </si>
  <si>
    <t>Oplocení staveniště</t>
  </si>
  <si>
    <t>1753295811</t>
  </si>
  <si>
    <t>Plné oplocení v. 1,8m, délky 340m, 1x vjezdová brána</t>
  </si>
  <si>
    <t>11</t>
  </si>
  <si>
    <t>030001000</t>
  </si>
  <si>
    <t>CS ÚRS 2020 01</t>
  </si>
  <si>
    <t>-1449234523</t>
  </si>
  <si>
    <t>Buňky, přívod vody a elektro</t>
  </si>
  <si>
    <t>02R-2</t>
  </si>
  <si>
    <t>Dopravně inženýrská opatření</t>
  </si>
  <si>
    <t>-926996131</t>
  </si>
  <si>
    <t>Realizace DIO, DDZ</t>
  </si>
  <si>
    <t>Demontáž DIO, DDZ</t>
  </si>
  <si>
    <t>13</t>
  </si>
  <si>
    <t>11R</t>
  </si>
  <si>
    <t>Zabezpečení ohroženého prostoru</t>
  </si>
  <si>
    <t>-1922548705</t>
  </si>
  <si>
    <t>Opáskování</t>
  </si>
  <si>
    <t>Fyzické střežení v místech ohroženého prostoru</t>
  </si>
  <si>
    <t>Dle požadavků BOZP a technologického předpisu</t>
  </si>
  <si>
    <t>105</t>
  </si>
  <si>
    <t>33R-2</t>
  </si>
  <si>
    <t>Zajištění vyjímky a provedení opatření</t>
  </si>
  <si>
    <t>-255826881</t>
  </si>
  <si>
    <t>Na základě biologického průzkumu a stanoviska</t>
  </si>
  <si>
    <t>26</t>
  </si>
  <si>
    <t>941221111</t>
  </si>
  <si>
    <t>Montáž lešení řadového rámového těžkého pracovního s podlahami  s provozním zatížením tř. 4 do 300 kg/m2 šířky tř. SW09 přes 0,9 do 1,2 m, výšky do 10 m</t>
  </si>
  <si>
    <t>m2</t>
  </si>
  <si>
    <t>357835114</t>
  </si>
  <si>
    <t>Mechanická ochrana objektu trafostanice</t>
  </si>
  <si>
    <t>200</t>
  </si>
  <si>
    <t>83</t>
  </si>
  <si>
    <t>941221211</t>
  </si>
  <si>
    <t>Montáž lešení řadového rámového těžkého pracovního s podlahami  s provozním zatížením tř. 4 do 300 kg/m2 Příplatek za první a každý další den použití lešení k ceně -1111 nebo -1112</t>
  </si>
  <si>
    <t>-2108416152</t>
  </si>
  <si>
    <t>Mechanická ochrana objektu trafostanice, 90 dnů</t>
  </si>
  <si>
    <t>200*90</t>
  </si>
  <si>
    <t>74</t>
  </si>
  <si>
    <t>941221811</t>
  </si>
  <si>
    <t>Demontáž lešení řadového rámového těžkého pracovního  s provozním zatížením tř. 4 do 300 kg/m2 šířky tř. SW09 přes 0,9 do 1,2 m, výšky do 10 m</t>
  </si>
  <si>
    <t>1663809737</t>
  </si>
  <si>
    <t>41</t>
  </si>
  <si>
    <t>944611111</t>
  </si>
  <si>
    <t>Montáž ochranné plachty  zavěšené na konstrukci lešení z textilie z umělých vláken</t>
  </si>
  <si>
    <t>-1644569535</t>
  </si>
  <si>
    <t>270</t>
  </si>
  <si>
    <t>85</t>
  </si>
  <si>
    <t>944611211</t>
  </si>
  <si>
    <t>Montáž ochranné plachty  Příplatek za první a každý další den použití plachty k ceně -1111</t>
  </si>
  <si>
    <t>1875812101</t>
  </si>
  <si>
    <t>270*90</t>
  </si>
  <si>
    <t>84</t>
  </si>
  <si>
    <t>944611811</t>
  </si>
  <si>
    <t>Demontáž ochranné plachty  zavěšené na konstrukci lešení z textilie z umělých vláken</t>
  </si>
  <si>
    <t>-721866164</t>
  </si>
  <si>
    <t>25</t>
  </si>
  <si>
    <t>15R</t>
  </si>
  <si>
    <t>Mechanická ochrana opěrné zídky</t>
  </si>
  <si>
    <t>-1621365821</t>
  </si>
  <si>
    <t>Dřevěné bednění, délka 25m, v. 2m</t>
  </si>
  <si>
    <t>123</t>
  </si>
  <si>
    <t>112251101</t>
  </si>
  <si>
    <t>Odstranění pařezů strojně s jejich vykopáním, vytrháním nebo odstřelením průměru přes 100 do 300 mm</t>
  </si>
  <si>
    <t>kus</t>
  </si>
  <si>
    <t>1808185648</t>
  </si>
  <si>
    <t>29</t>
  </si>
  <si>
    <t>111251101</t>
  </si>
  <si>
    <t>Odstranění křovin a stromů s odstraněním kořenů strojně průměru kmene do 100 mm v rovině nebo ve svahu sklonu terénu do 1:5, při celkové ploše do 100 m2</t>
  </si>
  <si>
    <t>280040376</t>
  </si>
  <si>
    <t>31</t>
  </si>
  <si>
    <t>184818231R</t>
  </si>
  <si>
    <t>Ochrana kmene bedněním před poškozením stavebním provozem zřízení včetně odstranění výšky bednění do 2 m průměru kmene do 300 mm</t>
  </si>
  <si>
    <t>158751445</t>
  </si>
  <si>
    <t>32</t>
  </si>
  <si>
    <t>16R</t>
  </si>
  <si>
    <t>Mechanická ochrana dopravního značení a VO</t>
  </si>
  <si>
    <t>-1549135017</t>
  </si>
  <si>
    <t>42</t>
  </si>
  <si>
    <t>584121112R</t>
  </si>
  <si>
    <t>Osazení silničních dílců ze železového betonu  s podkladem z kameniva těženého do tl. 40 mm jakéhokoliv druhu a velikosti, na plochu jednotlivě přes 200 m2</t>
  </si>
  <si>
    <t>1396441283</t>
  </si>
  <si>
    <t xml:space="preserve"> Mechanická ochrana zpevněných ploch</t>
  </si>
  <si>
    <t>420</t>
  </si>
  <si>
    <t>89</t>
  </si>
  <si>
    <t>M</t>
  </si>
  <si>
    <t>69311088</t>
  </si>
  <si>
    <t>geotextilie netkaná separační, ochranná, filtrační, drenážní PES 500g/m2</t>
  </si>
  <si>
    <t>-1204950853</t>
  </si>
  <si>
    <t>33</t>
  </si>
  <si>
    <t>58337344R</t>
  </si>
  <si>
    <t>štěrkopísek frakce 0/32</t>
  </si>
  <si>
    <t>t</t>
  </si>
  <si>
    <t>1302639492</t>
  </si>
  <si>
    <t>34</t>
  </si>
  <si>
    <t>59381338R</t>
  </si>
  <si>
    <t>panel silniční 3,00x2,00x0,215m + Rezerva</t>
  </si>
  <si>
    <t>124775237</t>
  </si>
  <si>
    <t>36</t>
  </si>
  <si>
    <t>113151111R</t>
  </si>
  <si>
    <t>Rozebírání zpevněných ploch  s přemístěním na skládku na vzdálenost do 20 m nebo s naložením na dopravní prostředek ze silničních panelů</t>
  </si>
  <si>
    <t>-654327863</t>
  </si>
  <si>
    <t>35</t>
  </si>
  <si>
    <t>18R</t>
  </si>
  <si>
    <t>Čištění vozidel, pozemních komunikací</t>
  </si>
  <si>
    <t>-283577216</t>
  </si>
  <si>
    <t>38</t>
  </si>
  <si>
    <t>19R</t>
  </si>
  <si>
    <t>Mobilní dekontaminační komora</t>
  </si>
  <si>
    <t>1821399354</t>
  </si>
  <si>
    <t>39</t>
  </si>
  <si>
    <t>20R</t>
  </si>
  <si>
    <t>Osobní ochranné pracovní prostředky pro práci s azbestem</t>
  </si>
  <si>
    <t>-799696778</t>
  </si>
  <si>
    <t>40</t>
  </si>
  <si>
    <t>21R</t>
  </si>
  <si>
    <t>Enkapsulační přípravek - likvidace azbestu</t>
  </si>
  <si>
    <t>1259394623</t>
  </si>
  <si>
    <t>1.3</t>
  </si>
  <si>
    <t>Odpojení inženýrských sítí</t>
  </si>
  <si>
    <t>16</t>
  </si>
  <si>
    <t>01R-2</t>
  </si>
  <si>
    <t>Vytýčení inženýrských sítí - průběh</t>
  </si>
  <si>
    <t>-548186823</t>
  </si>
  <si>
    <t>90</t>
  </si>
  <si>
    <t>34R</t>
  </si>
  <si>
    <t>Sondy</t>
  </si>
  <si>
    <t>-1810777541</t>
  </si>
  <si>
    <t>Sondy ručně kopané - odpojení inženýrských sítí, ověření průběhu sítí</t>
  </si>
  <si>
    <t>17</t>
  </si>
  <si>
    <t>06R-2</t>
  </si>
  <si>
    <t>Odpojení/přeložka ČEZ Distribuce</t>
  </si>
  <si>
    <t>-2008762987</t>
  </si>
  <si>
    <t>Zajistí vlastník infrastruktury - Neoceňovat</t>
  </si>
  <si>
    <t>Nutno zažádat o přeložku vedení</t>
  </si>
  <si>
    <t>107</t>
  </si>
  <si>
    <t>35R-2</t>
  </si>
  <si>
    <t>Odpojení/přeložka ČEZ Telco Pro Services</t>
  </si>
  <si>
    <t>769054837</t>
  </si>
  <si>
    <t>18</t>
  </si>
  <si>
    <t>07R-2</t>
  </si>
  <si>
    <t>Odpojení horkovodu</t>
  </si>
  <si>
    <t>816064176</t>
  </si>
  <si>
    <t>19</t>
  </si>
  <si>
    <t>08R-2</t>
  </si>
  <si>
    <t>Odpojení CETN</t>
  </si>
  <si>
    <t>431416019</t>
  </si>
  <si>
    <t>Odkopávka trasy vedení cca 70bm - sejmutí ornice, výkop, zpětný zásyp, zatrávnění</t>
  </si>
  <si>
    <t>2x odpojení sítě</t>
  </si>
  <si>
    <t>Smotání a uložení do stávající kabelové komory - ověřit</t>
  </si>
  <si>
    <t>20</t>
  </si>
  <si>
    <t>09R-2</t>
  </si>
  <si>
    <t>Odpojení UPC "Vodafone, INFOTEL"</t>
  </si>
  <si>
    <t>-966473085</t>
  </si>
  <si>
    <t>10R-2</t>
  </si>
  <si>
    <t>727968764</t>
  </si>
  <si>
    <t>Příprava pro odpojení, součinnost</t>
  </si>
  <si>
    <t>- samotné odpojení zajistí investor nad rámec této zakázky</t>
  </si>
  <si>
    <t>24</t>
  </si>
  <si>
    <t>10R-3</t>
  </si>
  <si>
    <t>Odpojení SČVK - Kanalizace</t>
  </si>
  <si>
    <t>-489533511</t>
  </si>
  <si>
    <t>Výkop v místě napojení - výkop jámy 2x2m, sejmutí ornice, zpětný zásyp, zatrávnění</t>
  </si>
  <si>
    <t>V místě komunikace rozřezání asfaltu a zpětná obnova asfaltové plochy</t>
  </si>
  <si>
    <t>Zafoukání cementopopílkovou směsí cca 15 bm</t>
  </si>
  <si>
    <t>Řad zachován, zafoukat pouze přípojky</t>
  </si>
  <si>
    <t>Kamerová zkouška -před a po realizací cca 200bm</t>
  </si>
  <si>
    <t>22</t>
  </si>
  <si>
    <t>13R</t>
  </si>
  <si>
    <t>Odpojení plynu</t>
  </si>
  <si>
    <t>1889557878</t>
  </si>
  <si>
    <t>Plyn od řadu již odpojen</t>
  </si>
  <si>
    <t>Kontrola odpojení - 2x sonda</t>
  </si>
  <si>
    <t>23</t>
  </si>
  <si>
    <t>14R</t>
  </si>
  <si>
    <t>Odpojení dešťové kanalizace</t>
  </si>
  <si>
    <t>-1789065520</t>
  </si>
  <si>
    <t>Odpojení od svodu</t>
  </si>
  <si>
    <t>Odstranění vpusti v místě parkoviště - 1x</t>
  </si>
  <si>
    <t>116</t>
  </si>
  <si>
    <t>R42</t>
  </si>
  <si>
    <t>Zajištění inženýrských sítí ve výkopech</t>
  </si>
  <si>
    <t>-647947995</t>
  </si>
  <si>
    <t>1.4</t>
  </si>
  <si>
    <t>Demolice</t>
  </si>
  <si>
    <t>119</t>
  </si>
  <si>
    <t>121112003</t>
  </si>
  <si>
    <t>Sejmutí ornice ručně při souvislé ploše, tl. vrstvy do 200 mm</t>
  </si>
  <si>
    <t>-1649139886</t>
  </si>
  <si>
    <t>43</t>
  </si>
  <si>
    <t>17R</t>
  </si>
  <si>
    <t>Vyklízení objektu - komunální opad, odvoz vč. likvidace</t>
  </si>
  <si>
    <t>-1008889150</t>
  </si>
  <si>
    <t>Před realizací bude provedeno místní šetření objektu a zjištěn skutečný stav</t>
  </si>
  <si>
    <t>44</t>
  </si>
  <si>
    <t>968062375R</t>
  </si>
  <si>
    <t>Vybourání dřevěných rámů oken s křídly, dveřních zárubní, vrat, stěn, ostění nebo obkladů  rámů oken s křídly zdvojených, plochy nad 2 m2</t>
  </si>
  <si>
    <t>-1950657958</t>
  </si>
  <si>
    <t>Demontáž včetně parapetů</t>
  </si>
  <si>
    <t>4500</t>
  </si>
  <si>
    <t>47</t>
  </si>
  <si>
    <t>22R</t>
  </si>
  <si>
    <t>Vybourání meziokenních vložek, obsahující azbest</t>
  </si>
  <si>
    <t>-714955678</t>
  </si>
  <si>
    <t>Dvojitá azbestocementová deska, minerální vata s obsahem vlájen, tl. 100mm</t>
  </si>
  <si>
    <t>1050</t>
  </si>
  <si>
    <t>46</t>
  </si>
  <si>
    <t>976071111</t>
  </si>
  <si>
    <t>Vybourání kovových madel, zábradlí, dvířek, zděří, kotevních želez  madel a zábradlí</t>
  </si>
  <si>
    <t>m</t>
  </si>
  <si>
    <t>1481583015</t>
  </si>
  <si>
    <t>Schodišťové zábradlí</t>
  </si>
  <si>
    <t>405</t>
  </si>
  <si>
    <t>48</t>
  </si>
  <si>
    <t>23R</t>
  </si>
  <si>
    <t>Demontáž oplechování štítové stěny, včetně minerální izolace obsaující azbest</t>
  </si>
  <si>
    <t>-1226943267</t>
  </si>
  <si>
    <t>91</t>
  </si>
  <si>
    <t>35R</t>
  </si>
  <si>
    <t>Vybourání kovových stěn, zábradlí lodžií</t>
  </si>
  <si>
    <t>-1840739312</t>
  </si>
  <si>
    <t>54</t>
  </si>
  <si>
    <t>25R</t>
  </si>
  <si>
    <t>Vybourání vnitřního potrubí včetně vysekání drážky kameninového přes DN 200 do DN 300</t>
  </si>
  <si>
    <t>2138864908</t>
  </si>
  <si>
    <t>60</t>
  </si>
  <si>
    <t>27R</t>
  </si>
  <si>
    <t>Demontáž střešních ventilačních nástavcu</t>
  </si>
  <si>
    <t>1081962</t>
  </si>
  <si>
    <t>53</t>
  </si>
  <si>
    <t>24R</t>
  </si>
  <si>
    <t>Demontáž střešní krytiny obsahující azbest</t>
  </si>
  <si>
    <t>-1470069569</t>
  </si>
  <si>
    <t>59</t>
  </si>
  <si>
    <t>26R</t>
  </si>
  <si>
    <t>Demontáž střešní teplené izolace, obsahující azbest</t>
  </si>
  <si>
    <t>792087981</t>
  </si>
  <si>
    <t>86</t>
  </si>
  <si>
    <t>981013712</t>
  </si>
  <si>
    <t>Demolice budov  těžkými mechanizačními prostředky z monolitického nebo montovaného železobetonu včetně výplňového zdiva, s podílem konstrukcí přes 10 do 15 %</t>
  </si>
  <si>
    <t>m3</t>
  </si>
  <si>
    <t>1081209074</t>
  </si>
  <si>
    <t>115</t>
  </si>
  <si>
    <t>122211101</t>
  </si>
  <si>
    <t>Odkopávky a prokopávky ručně zapažené i nezapažené v hornině třídy těžitelnosti I skupiny 3</t>
  </si>
  <si>
    <t>-1021967111</t>
  </si>
  <si>
    <t>58</t>
  </si>
  <si>
    <t>961055111</t>
  </si>
  <si>
    <t>Bourání základů z betonu  železového</t>
  </si>
  <si>
    <t>-648745652</t>
  </si>
  <si>
    <t>61</t>
  </si>
  <si>
    <t>28R</t>
  </si>
  <si>
    <t>Zkrápění suti</t>
  </si>
  <si>
    <t>-1630999669</t>
  </si>
  <si>
    <t>66</t>
  </si>
  <si>
    <t>29R</t>
  </si>
  <si>
    <t>Doprava suti v areálu staveniště, včetně uložení</t>
  </si>
  <si>
    <t>2089146084</t>
  </si>
  <si>
    <t>62</t>
  </si>
  <si>
    <t>997006512</t>
  </si>
  <si>
    <t>Vodorovná doprava suti na skládku s naložením na dopravní prostředek a složením přes 100 m do 1 km</t>
  </si>
  <si>
    <t>878819673</t>
  </si>
  <si>
    <t>Na skládku</t>
  </si>
  <si>
    <t>12800</t>
  </si>
  <si>
    <t>Zpět na staveniště (předrcená suť)</t>
  </si>
  <si>
    <t>5750</t>
  </si>
  <si>
    <t>Součet</t>
  </si>
  <si>
    <t>63</t>
  </si>
  <si>
    <t>997006519</t>
  </si>
  <si>
    <t>Vodorovná doprava suti na skládku s naložením na dopravní prostředek a složením Příplatek k ceně za každý další i započatý 1 km</t>
  </si>
  <si>
    <t>989348779</t>
  </si>
  <si>
    <t>Odlišné dopravní vzdálenosti vyhodnotí zhotovitel v ceně</t>
  </si>
  <si>
    <t>Doprava na skládku (předpoklad vzdálenosti - 15,5km)</t>
  </si>
  <si>
    <t>12800*15,5</t>
  </si>
  <si>
    <t>Doprava předrcené suti - zpět na stavenistě pro zásyp jám (předpoklad vzdálenosti - 15,5km)</t>
  </si>
  <si>
    <t>5750*15,5</t>
  </si>
  <si>
    <t>65</t>
  </si>
  <si>
    <t>997006007</t>
  </si>
  <si>
    <t>Drcení stavebního odpadu z demolic  s dopravou na vzdálenost do 100 m a naložením do drtícího zařízení ze zdiva železobetonového</t>
  </si>
  <si>
    <t>1637008687</t>
  </si>
  <si>
    <t>Drcení stavebního odpadu- provedeno na skládce mimo staveniště</t>
  </si>
  <si>
    <t>120</t>
  </si>
  <si>
    <t>44R</t>
  </si>
  <si>
    <t>Příplatek za zajištění opatření proti prašnosti při zhoršení klimatických podmínek</t>
  </si>
  <si>
    <t>-1286699729</t>
  </si>
  <si>
    <t>Mimořádné klimatické vlivy - zvýšení zkrápení, snížení rychlosti demolice apod.</t>
  </si>
  <si>
    <t>110</t>
  </si>
  <si>
    <t>40R</t>
  </si>
  <si>
    <t>Místo, kde se provede drcení stavební suti. Tato suť bude zpětně dovezena pro zásyp jámy.</t>
  </si>
  <si>
    <t>512</t>
  </si>
  <si>
    <t>2080771968</t>
  </si>
  <si>
    <t>64</t>
  </si>
  <si>
    <t>997006551</t>
  </si>
  <si>
    <t>Hrubé urovnání suti na skládce bez zhutnění</t>
  </si>
  <si>
    <t>11225771</t>
  </si>
  <si>
    <t>50</t>
  </si>
  <si>
    <t>997013602</t>
  </si>
  <si>
    <t>Poplatek za uložení stavebního odpadu na skládce (skládkovné) z armovaného betonu zatříděného do Katalogu odpadů pod kódem 17 01 01</t>
  </si>
  <si>
    <t>1937381342</t>
  </si>
  <si>
    <t>Pro zásyp jámy bude použito 5750t předrcené suti</t>
  </si>
  <si>
    <t>12800-5750</t>
  </si>
  <si>
    <t>49</t>
  </si>
  <si>
    <t>997013804</t>
  </si>
  <si>
    <t>Poplatek za uložení stavebního odpadu na skládce (skládkovné) ze skla zatříděného do Katalogu odpadů pod kódem 17 02 02</t>
  </si>
  <si>
    <t>1432868754</t>
  </si>
  <si>
    <t>51</t>
  </si>
  <si>
    <t>997013811</t>
  </si>
  <si>
    <t>Poplatek za uložení stavebního odpadu na skládce (skládkovné) dřevěného zatříděného do Katalogu odpadů pod kódem 17 02 01</t>
  </si>
  <si>
    <t>-1779758836</t>
  </si>
  <si>
    <t>52</t>
  </si>
  <si>
    <t>997013813</t>
  </si>
  <si>
    <t>Poplatek za uložení stavebního odpadu na skládce (skládkovné) z plastických hmot zatříděného do Katalogu odpadů pod kódem 17 02 03</t>
  </si>
  <si>
    <t>65086095</t>
  </si>
  <si>
    <t>45</t>
  </si>
  <si>
    <t>997013821</t>
  </si>
  <si>
    <t>Poplatek za uložení stavebního odpadu na skládce (skládkovné) ze stavebních materiálů obsahujících azbest zatříděných do Katalogu odpadů pod kódem 17 06 05</t>
  </si>
  <si>
    <t>976338607</t>
  </si>
  <si>
    <t>111</t>
  </si>
  <si>
    <t>41R</t>
  </si>
  <si>
    <t>Doprava odpadu v areálu staveniště, včetně uložení</t>
  </si>
  <si>
    <t>1847146699</t>
  </si>
  <si>
    <t>112</t>
  </si>
  <si>
    <t>997006512-R</t>
  </si>
  <si>
    <t>Vodorovná doprava odpadu na skládku s naložením na dopravní prostředek a složením přes 100 m do 1 km</t>
  </si>
  <si>
    <t>1074118647</t>
  </si>
  <si>
    <t>235</t>
  </si>
  <si>
    <t>113</t>
  </si>
  <si>
    <t>997006519-R</t>
  </si>
  <si>
    <t>Vodorovná doprava odpadu na skládku s naložením na dopravní prostředek a složením Příplatek k ceně za každý další i započatý 1 km</t>
  </si>
  <si>
    <t>-712593102</t>
  </si>
  <si>
    <t>235*15,5</t>
  </si>
  <si>
    <t>114</t>
  </si>
  <si>
    <t>997006551-R</t>
  </si>
  <si>
    <t>Hrubé urovnání odpadu na skládce bez zhutnění</t>
  </si>
  <si>
    <t>831822441</t>
  </si>
  <si>
    <t>1.6</t>
  </si>
  <si>
    <t>Zásyp jam, zatravnění, úprava pozemku</t>
  </si>
  <si>
    <t>76</t>
  </si>
  <si>
    <t>174151101-01</t>
  </si>
  <si>
    <t>Zásyp sypaninou z jakékoliv horniny strojně s uložením výkopku ve vrstvách se zhutněním jam, šachet, rýh nebo kolem objektů v těchto vykopávkách</t>
  </si>
  <si>
    <t>-355120603</t>
  </si>
  <si>
    <t>Zásyp předrcenou sutí, hutnění po 300mm, cca 5750t</t>
  </si>
  <si>
    <t>110*14*1,6</t>
  </si>
  <si>
    <t>87</t>
  </si>
  <si>
    <t>174151101-02</t>
  </si>
  <si>
    <t>-1511121609</t>
  </si>
  <si>
    <t>Zásyp zeminou z deponie, tloušťka vrstvy 300 mm</t>
  </si>
  <si>
    <t>480</t>
  </si>
  <si>
    <t>Neuznatelné náklady</t>
  </si>
  <si>
    <t>2.1</t>
  </si>
  <si>
    <t>Náklady na demolici samostatných objektů nebytového charakteru</t>
  </si>
  <si>
    <t>94</t>
  </si>
  <si>
    <t>122211101-01</t>
  </si>
  <si>
    <t>-2020884210</t>
  </si>
  <si>
    <t>68</t>
  </si>
  <si>
    <t>113106121</t>
  </si>
  <si>
    <t>Rozebrání dlažeb komunikací pro pěší s přemístěním hmot na skládku na vzdálenost do 3 m nebo s naložením na dopravní prostředek s ložem z kameniva nebo živice a s jakoukoliv výplní spár ručně z betonových nebo kameninových dlaždic, desek nebo tvarovek</t>
  </si>
  <si>
    <t>-1939862211</t>
  </si>
  <si>
    <t>U kontejnerového stání</t>
  </si>
  <si>
    <t>69</t>
  </si>
  <si>
    <t>113107244</t>
  </si>
  <si>
    <t>Odstranění podkladů nebo krytů strojně plochy jednotlivě přes 200 m2 s přemístěním hmot na skládku na vzdálenost do 20 m nebo s naložením na dopravní prostředek živičných, o tl. vrstvy přes 150 do 200 mm</t>
  </si>
  <si>
    <t>1742254850</t>
  </si>
  <si>
    <t>118</t>
  </si>
  <si>
    <t>113107131</t>
  </si>
  <si>
    <t>Odstranění podkladů nebo krytů ručně s přemístěním hmot na skládku na vzdálenost do 3 m nebo s naložením na dopravní prostředek z betonu prostého, o tl. vrstvy přes 100 do 150 mm</t>
  </si>
  <si>
    <t>-735027573</t>
  </si>
  <si>
    <t>95</t>
  </si>
  <si>
    <t>113107112</t>
  </si>
  <si>
    <t>Odstranění podkladů nebo krytů ručně s přemístěním hmot na skládku na vzdálenost do 3 m nebo s naložením na dopravní prostředek z kameniva těženého, o tl. vrstvy přes 100 do 200 mm</t>
  </si>
  <si>
    <t>1078638867</t>
  </si>
  <si>
    <t>67</t>
  </si>
  <si>
    <t>30R</t>
  </si>
  <si>
    <t>Demolice opěrné zdi u kontejnerového stání</t>
  </si>
  <si>
    <t>-1028285085</t>
  </si>
  <si>
    <t>12,5*1,5*0,4</t>
  </si>
  <si>
    <t>97</t>
  </si>
  <si>
    <t>997006512-01</t>
  </si>
  <si>
    <t>1897802077</t>
  </si>
  <si>
    <t>98</t>
  </si>
  <si>
    <t>997006519-01</t>
  </si>
  <si>
    <t>-557058121</t>
  </si>
  <si>
    <t>680*15,5</t>
  </si>
  <si>
    <t>96</t>
  </si>
  <si>
    <t>29-01R</t>
  </si>
  <si>
    <t>-1333922159</t>
  </si>
  <si>
    <t>99</t>
  </si>
  <si>
    <t>997006551-01</t>
  </si>
  <si>
    <t>197398529</t>
  </si>
  <si>
    <t>101</t>
  </si>
  <si>
    <t>997013801-01</t>
  </si>
  <si>
    <t>Poplatek za uložení stavebního odpadu na skládce (skládkovné) z prostého betonu zatříděného do Katalogu odpadů pod kódem 170 101</t>
  </si>
  <si>
    <t>217607778</t>
  </si>
  <si>
    <t>102</t>
  </si>
  <si>
    <t>997223845-01</t>
  </si>
  <si>
    <t>Poplatek za uložení stavebního odpadu na skládce (skládkovné) asfaltového bez obsahu dehtu zatříděného do Katalogu odpadů pod kódem 170 302</t>
  </si>
  <si>
    <t>693079521</t>
  </si>
  <si>
    <t>103</t>
  </si>
  <si>
    <t>997223855-01</t>
  </si>
  <si>
    <t>Poplatek za uložení stavebního odpadu na skládce (skládkovné) zeminy a kameniva zatříděného do Katalogu odpadů pod kódem 170 504</t>
  </si>
  <si>
    <t>-404505312</t>
  </si>
  <si>
    <t>121</t>
  </si>
  <si>
    <t>174151101-03</t>
  </si>
  <si>
    <t>1052442939</t>
  </si>
  <si>
    <t>Zásyp zeminou (po vybourání zpevněných ploch), tloušťka vrstvy 150 mm</t>
  </si>
  <si>
    <t>270*0,15</t>
  </si>
  <si>
    <t>Zásyp zeminou (po vybourání zpevněných ploch), tloušťka vrstvy 200 mm</t>
  </si>
  <si>
    <t>730*0,2</t>
  </si>
  <si>
    <t>122</t>
  </si>
  <si>
    <t>10364100-r</t>
  </si>
  <si>
    <t>zemina pro terénní úpravy - tříděná</t>
  </si>
  <si>
    <t>699148293</t>
  </si>
  <si>
    <t>2.2</t>
  </si>
  <si>
    <t>Náklady na rekonstrukci nebo výstavbu objektu dotčených realizací demolice</t>
  </si>
  <si>
    <t>14</t>
  </si>
  <si>
    <t>12R</t>
  </si>
  <si>
    <t>Opravy objektu trafostanice po dokončení demoličních prací</t>
  </si>
  <si>
    <t>1586045220</t>
  </si>
  <si>
    <t>Zapravení otvorů po kotvení lešení</t>
  </si>
  <si>
    <t>72</t>
  </si>
  <si>
    <t>916131213</t>
  </si>
  <si>
    <t>Osazení silničního obrubníku betonového se zřízením lože, s vyplněním a zatřením spár cementovou maltou stojatého s boční opěrou z betonu prostého, do lože z betonu prostého</t>
  </si>
  <si>
    <t>342040828</t>
  </si>
  <si>
    <t>+ rezerva 10%</t>
  </si>
  <si>
    <t>80</t>
  </si>
  <si>
    <t>71</t>
  </si>
  <si>
    <t>BTL.0006273.URS</t>
  </si>
  <si>
    <t>obrubník betonový chodníkový ABO 2-15/D 100x15x25cm</t>
  </si>
  <si>
    <t>1114549850</t>
  </si>
  <si>
    <t>73</t>
  </si>
  <si>
    <t>37R</t>
  </si>
  <si>
    <t>Oprava povrchu zpevněných ploch</t>
  </si>
  <si>
    <t>1911206396</t>
  </si>
  <si>
    <t>92</t>
  </si>
  <si>
    <t>36R</t>
  </si>
  <si>
    <t>Vyčištění kanalizačních šachtic od komunálního odpadu + doplnění krycích vík 3ks</t>
  </si>
  <si>
    <t>1154720194</t>
  </si>
  <si>
    <t>2.3</t>
  </si>
  <si>
    <t>Náklady na přípravu pro zatravnění, zatravnění pozemku</t>
  </si>
  <si>
    <t>125</t>
  </si>
  <si>
    <t>1831043R</t>
  </si>
  <si>
    <t>Rýhy pro výsadbu s výměnou 100 % půdy zeminy tř 1-4 hl do 2,0 m š 2,5 m v rovině a svahu do 1:5</t>
  </si>
  <si>
    <t>-236650746</t>
  </si>
  <si>
    <t>dle požadavku dodavatele náhradní výsadby</t>
  </si>
  <si>
    <t>15+25</t>
  </si>
  <si>
    <t>126</t>
  </si>
  <si>
    <t>10321100</t>
  </si>
  <si>
    <t>zahradní substrát pro výsadbu VL</t>
  </si>
  <si>
    <t>1389680449</t>
  </si>
  <si>
    <t>40*5 'Přepočtené koeficientem množství</t>
  </si>
  <si>
    <t>78</t>
  </si>
  <si>
    <t>181311103</t>
  </si>
  <si>
    <t>Rozprostření a urovnání ornice v rovině nebo ve svahu sklonu do 1:5 ručně při souvislé ploše, tl. vrstvy do 200 mm</t>
  </si>
  <si>
    <t>-963629455</t>
  </si>
  <si>
    <t>Tloušťka vrstvy 200 mm - Objekt</t>
  </si>
  <si>
    <t>110*14</t>
  </si>
  <si>
    <t>Tloušťka vrstvy 200 mm - Zpevněné plochy</t>
  </si>
  <si>
    <t>1000</t>
  </si>
  <si>
    <t>79</t>
  </si>
  <si>
    <t>10364101-r</t>
  </si>
  <si>
    <t>zemina pro terénní úpravy -  ornice</t>
  </si>
  <si>
    <t>-610220232</t>
  </si>
  <si>
    <t>2540*0,2-80</t>
  </si>
  <si>
    <t>181451311</t>
  </si>
  <si>
    <t>Založení trávníku strojně výsevem včetně utažení na ploše v rovině nebo na svahu do 1:5</t>
  </si>
  <si>
    <t>1255954244</t>
  </si>
  <si>
    <t>81</t>
  </si>
  <si>
    <t>00572470</t>
  </si>
  <si>
    <t>osivo směs travní univerzál</t>
  </si>
  <si>
    <t>kg</t>
  </si>
  <si>
    <t>-559445196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</si>
</sst>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9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800080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275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4" fillId="0" borderId="0" xfId="0" applyFont="1" applyAlignment="1" applyProtection="1">
      <alignment horizontal="left" vertical="center"/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7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8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8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9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0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8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2" fillId="0" borderId="14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2" fillId="0" borderId="14" xfId="0" applyFont="1" applyBorder="1" applyAlignment="1" applyProtection="1">
      <alignment horizontal="left"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3" fillId="4" borderId="6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3" fillId="4" borderId="7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right" vertical="center"/>
      <protection/>
    </xf>
    <xf numFmtId="0" fontId="23" fillId="4" borderId="8" xfId="0" applyFont="1" applyFill="1" applyBorder="1" applyAlignment="1" applyProtection="1">
      <alignment horizontal="left" vertical="center"/>
      <protection/>
    </xf>
    <xf numFmtId="0" fontId="23" fillId="4" borderId="0" xfId="0" applyFont="1" applyFill="1" applyAlignment="1" applyProtection="1">
      <alignment horizontal="center" vertical="center"/>
      <protection/>
    </xf>
    <xf numFmtId="0" fontId="24" fillId="0" borderId="16" xfId="0" applyFont="1" applyBorder="1" applyAlignment="1" applyProtection="1">
      <alignment horizontal="center" vertical="center" wrapText="1"/>
      <protection/>
    </xf>
    <xf numFmtId="0" fontId="24" fillId="0" borderId="17" xfId="0" applyFont="1" applyBorder="1" applyAlignment="1" applyProtection="1">
      <alignment horizontal="center" vertical="center" wrapText="1"/>
      <protection/>
    </xf>
    <xf numFmtId="0" fontId="24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1" fillId="0" borderId="14" xfId="0" applyNumberFormat="1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4" fontId="21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horizontal="left" vertical="center" wrapText="1"/>
      <protection/>
    </xf>
    <xf numFmtId="0" fontId="29" fillId="0" borderId="0" xfId="0" applyFont="1" applyAlignment="1" applyProtection="1">
      <alignment vertical="center"/>
      <protection/>
    </xf>
    <xf numFmtId="4" fontId="29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0" fillId="0" borderId="19" xfId="0" applyNumberFormat="1" applyFont="1" applyBorder="1" applyAlignment="1" applyProtection="1">
      <alignment vertical="center"/>
      <protection/>
    </xf>
    <xf numFmtId="4" fontId="30" fillId="0" borderId="20" xfId="0" applyNumberFormat="1" applyFont="1" applyBorder="1" applyAlignment="1" applyProtection="1">
      <alignment vertical="center"/>
      <protection/>
    </xf>
    <xf numFmtId="166" fontId="30" fillId="0" borderId="20" xfId="0" applyNumberFormat="1" applyFont="1" applyBorder="1" applyAlignment="1" applyProtection="1">
      <alignment vertical="center"/>
      <protection/>
    </xf>
    <xf numFmtId="4" fontId="30" fillId="0" borderId="21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14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20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23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3" fillId="4" borderId="0" xfId="0" applyFont="1" applyFill="1" applyAlignment="1" applyProtection="1">
      <alignment horizontal="right" vertical="center"/>
      <protection/>
    </xf>
    <xf numFmtId="0" fontId="32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3" fillId="4" borderId="16" xfId="0" applyFont="1" applyFill="1" applyBorder="1" applyAlignment="1" applyProtection="1">
      <alignment horizontal="center" vertical="center" wrapText="1"/>
      <protection/>
    </xf>
    <xf numFmtId="0" fontId="23" fillId="4" borderId="17" xfId="0" applyFont="1" applyFill="1" applyBorder="1" applyAlignment="1" applyProtection="1">
      <alignment horizontal="center" vertical="center" wrapText="1"/>
      <protection/>
    </xf>
    <xf numFmtId="0" fontId="23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3" fillId="0" borderId="12" xfId="0" applyNumberFormat="1" applyFont="1" applyBorder="1" applyAlignment="1" applyProtection="1">
      <alignment/>
      <protection/>
    </xf>
    <xf numFmtId="166" fontId="33" fillId="0" borderId="13" xfId="0" applyNumberFormat="1" applyFont="1" applyBorder="1" applyAlignment="1" applyProtection="1">
      <alignment/>
      <protection/>
    </xf>
    <xf numFmtId="4" fontId="34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3" fillId="0" borderId="22" xfId="0" applyFont="1" applyBorder="1" applyAlignment="1" applyProtection="1">
      <alignment horizontal="center" vertical="center"/>
      <protection/>
    </xf>
    <xf numFmtId="49" fontId="23" fillId="0" borderId="22" xfId="0" applyNumberFormat="1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center" vertical="center" wrapText="1"/>
      <protection/>
    </xf>
    <xf numFmtId="167" fontId="23" fillId="0" borderId="22" xfId="0" applyNumberFormat="1" applyFont="1" applyBorder="1" applyAlignment="1" applyProtection="1">
      <alignment vertical="center"/>
      <protection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/>
    </xf>
    <xf numFmtId="0" fontId="24" fillId="2" borderId="14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center" vertical="center"/>
      <protection/>
    </xf>
    <xf numFmtId="166" fontId="24" fillId="0" borderId="0" xfId="0" applyNumberFormat="1" applyFont="1" applyBorder="1" applyAlignment="1" applyProtection="1">
      <alignment vertical="center"/>
      <protection/>
    </xf>
    <xf numFmtId="166" fontId="24" fillId="0" borderId="15" xfId="0" applyNumberFormat="1" applyFont="1" applyBorder="1" applyAlignment="1" applyProtection="1">
      <alignment vertical="center"/>
      <protection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5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36" fillId="0" borderId="22" xfId="0" applyFont="1" applyBorder="1" applyAlignment="1" applyProtection="1">
      <alignment horizontal="center" vertical="center"/>
      <protection/>
    </xf>
    <xf numFmtId="49" fontId="36" fillId="0" borderId="22" xfId="0" applyNumberFormat="1" applyFont="1" applyBorder="1" applyAlignment="1" applyProtection="1">
      <alignment horizontal="left" vertical="center" wrapText="1"/>
      <protection/>
    </xf>
    <xf numFmtId="0" fontId="36" fillId="0" borderId="22" xfId="0" applyFont="1" applyBorder="1" applyAlignment="1" applyProtection="1">
      <alignment horizontal="left" vertical="center" wrapText="1"/>
      <protection/>
    </xf>
    <xf numFmtId="0" fontId="36" fillId="0" borderId="22" xfId="0" applyFont="1" applyBorder="1" applyAlignment="1" applyProtection="1">
      <alignment horizontal="center" vertical="center" wrapText="1"/>
      <protection/>
    </xf>
    <xf numFmtId="167" fontId="36" fillId="0" borderId="22" xfId="0" applyNumberFormat="1" applyFont="1" applyBorder="1" applyAlignment="1" applyProtection="1">
      <alignment vertical="center"/>
      <protection/>
    </xf>
    <xf numFmtId="4" fontId="36" fillId="2" borderId="22" xfId="0" applyNumberFormat="1" applyFont="1" applyFill="1" applyBorder="1" applyAlignment="1" applyProtection="1">
      <alignment vertical="center"/>
      <protection locked="0"/>
    </xf>
    <xf numFmtId="4" fontId="36" fillId="0" borderId="22" xfId="0" applyNumberFormat="1" applyFont="1" applyBorder="1" applyAlignment="1" applyProtection="1">
      <alignment vertical="center"/>
      <protection/>
    </xf>
    <xf numFmtId="0" fontId="37" fillId="0" borderId="3" xfId="0" applyFont="1" applyBorder="1" applyAlignment="1">
      <alignment vertical="center"/>
    </xf>
    <xf numFmtId="0" fontId="36" fillId="2" borderId="14" xfId="0" applyFont="1" applyFill="1" applyBorder="1" applyAlignment="1" applyProtection="1">
      <alignment horizontal="left" vertical="center"/>
      <protection locked="0"/>
    </xf>
    <xf numFmtId="0" fontId="36" fillId="0" borderId="0" xfId="0" applyFont="1" applyBorder="1" applyAlignment="1" applyProtection="1">
      <alignment horizontal="center" vertical="center"/>
      <protection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36" fillId="2" borderId="19" xfId="0" applyFont="1" applyFill="1" applyBorder="1" applyAlignment="1" applyProtection="1">
      <alignment horizontal="left" vertical="center"/>
      <protection locked="0"/>
    </xf>
    <xf numFmtId="0" fontId="36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4" fillId="0" borderId="20" xfId="0" applyNumberFormat="1" applyFont="1" applyBorder="1" applyAlignment="1" applyProtection="1">
      <alignment vertical="center"/>
      <protection/>
    </xf>
    <xf numFmtId="166" fontId="24" fillId="0" borderId="21" xfId="0" applyNumberFormat="1" applyFont="1" applyBorder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97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7" t="s">
        <v>6</v>
      </c>
      <c r="BT2" s="17" t="s">
        <v>7</v>
      </c>
    </row>
    <row r="3" spans="2:72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2:71" s="1" customFormat="1" ht="24.95" customHeight="1">
      <c r="B4" s="21"/>
      <c r="C4" s="22"/>
      <c r="D4" s="23" t="s">
        <v>9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0"/>
      <c r="AS4" s="24" t="s">
        <v>10</v>
      </c>
      <c r="BE4" s="25" t="s">
        <v>11</v>
      </c>
      <c r="BS4" s="17" t="s">
        <v>12</v>
      </c>
    </row>
    <row r="5" spans="2:71" s="1" customFormat="1" ht="12" customHeight="1">
      <c r="B5" s="21"/>
      <c r="C5" s="22"/>
      <c r="D5" s="26" t="s">
        <v>13</v>
      </c>
      <c r="E5" s="22"/>
      <c r="F5" s="22"/>
      <c r="G5" s="22"/>
      <c r="H5" s="22"/>
      <c r="I5" s="22"/>
      <c r="J5" s="22"/>
      <c r="K5" s="27" t="s">
        <v>14</v>
      </c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0"/>
      <c r="BE5" s="28" t="s">
        <v>15</v>
      </c>
      <c r="BS5" s="17" t="s">
        <v>6</v>
      </c>
    </row>
    <row r="6" spans="2:71" s="1" customFormat="1" ht="36.95" customHeight="1">
      <c r="B6" s="21"/>
      <c r="C6" s="22"/>
      <c r="D6" s="29" t="s">
        <v>16</v>
      </c>
      <c r="E6" s="22"/>
      <c r="F6" s="22"/>
      <c r="G6" s="22"/>
      <c r="H6" s="22"/>
      <c r="I6" s="22"/>
      <c r="J6" s="22"/>
      <c r="K6" s="30" t="s">
        <v>17</v>
      </c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0"/>
      <c r="BE6" s="31"/>
      <c r="BS6" s="17" t="s">
        <v>6</v>
      </c>
    </row>
    <row r="7" spans="2:71" s="1" customFormat="1" ht="12" customHeight="1">
      <c r="B7" s="21"/>
      <c r="C7" s="22"/>
      <c r="D7" s="32" t="s">
        <v>18</v>
      </c>
      <c r="E7" s="22"/>
      <c r="F7" s="22"/>
      <c r="G7" s="22"/>
      <c r="H7" s="22"/>
      <c r="I7" s="22"/>
      <c r="J7" s="22"/>
      <c r="K7" s="27" t="s">
        <v>1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32" t="s">
        <v>19</v>
      </c>
      <c r="AL7" s="22"/>
      <c r="AM7" s="22"/>
      <c r="AN7" s="27" t="s">
        <v>1</v>
      </c>
      <c r="AO7" s="22"/>
      <c r="AP7" s="22"/>
      <c r="AQ7" s="22"/>
      <c r="AR7" s="20"/>
      <c r="BE7" s="31"/>
      <c r="BS7" s="17" t="s">
        <v>6</v>
      </c>
    </row>
    <row r="8" spans="2:71" s="1" customFormat="1" ht="12" customHeight="1">
      <c r="B8" s="21"/>
      <c r="C8" s="22"/>
      <c r="D8" s="32" t="s">
        <v>20</v>
      </c>
      <c r="E8" s="22"/>
      <c r="F8" s="22"/>
      <c r="G8" s="22"/>
      <c r="H8" s="22"/>
      <c r="I8" s="22"/>
      <c r="J8" s="22"/>
      <c r="K8" s="27" t="s">
        <v>21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32" t="s">
        <v>22</v>
      </c>
      <c r="AL8" s="22"/>
      <c r="AM8" s="22"/>
      <c r="AN8" s="33" t="s">
        <v>23</v>
      </c>
      <c r="AO8" s="22"/>
      <c r="AP8" s="22"/>
      <c r="AQ8" s="22"/>
      <c r="AR8" s="20"/>
      <c r="BE8" s="31"/>
      <c r="BS8" s="17" t="s">
        <v>6</v>
      </c>
    </row>
    <row r="9" spans="2:71" s="1" customFormat="1" ht="14.4" customHeight="1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0"/>
      <c r="BE9" s="31"/>
      <c r="BS9" s="17" t="s">
        <v>6</v>
      </c>
    </row>
    <row r="10" spans="2:71" s="1" customFormat="1" ht="12" customHeight="1">
      <c r="B10" s="21"/>
      <c r="C10" s="22"/>
      <c r="D10" s="32" t="s">
        <v>24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32" t="s">
        <v>25</v>
      </c>
      <c r="AL10" s="22"/>
      <c r="AM10" s="22"/>
      <c r="AN10" s="27" t="s">
        <v>26</v>
      </c>
      <c r="AO10" s="22"/>
      <c r="AP10" s="22"/>
      <c r="AQ10" s="22"/>
      <c r="AR10" s="20"/>
      <c r="BE10" s="31"/>
      <c r="BS10" s="17" t="s">
        <v>6</v>
      </c>
    </row>
    <row r="11" spans="2:71" s="1" customFormat="1" ht="18.45" customHeight="1">
      <c r="B11" s="21"/>
      <c r="C11" s="22"/>
      <c r="D11" s="22"/>
      <c r="E11" s="27" t="s">
        <v>27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32" t="s">
        <v>28</v>
      </c>
      <c r="AL11" s="22"/>
      <c r="AM11" s="22"/>
      <c r="AN11" s="27" t="s">
        <v>29</v>
      </c>
      <c r="AO11" s="22"/>
      <c r="AP11" s="22"/>
      <c r="AQ11" s="22"/>
      <c r="AR11" s="20"/>
      <c r="BE11" s="31"/>
      <c r="BS11" s="17" t="s">
        <v>6</v>
      </c>
    </row>
    <row r="12" spans="2:71" s="1" customFormat="1" ht="6.95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0"/>
      <c r="BE12" s="31"/>
      <c r="BS12" s="17" t="s">
        <v>6</v>
      </c>
    </row>
    <row r="13" spans="2:71" s="1" customFormat="1" ht="12" customHeight="1">
      <c r="B13" s="21"/>
      <c r="C13" s="22"/>
      <c r="D13" s="32" t="s">
        <v>30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32" t="s">
        <v>25</v>
      </c>
      <c r="AL13" s="22"/>
      <c r="AM13" s="22"/>
      <c r="AN13" s="34" t="s">
        <v>31</v>
      </c>
      <c r="AO13" s="22"/>
      <c r="AP13" s="22"/>
      <c r="AQ13" s="22"/>
      <c r="AR13" s="20"/>
      <c r="BE13" s="31"/>
      <c r="BS13" s="17" t="s">
        <v>6</v>
      </c>
    </row>
    <row r="14" spans="2:71" ht="12">
      <c r="B14" s="21"/>
      <c r="C14" s="22"/>
      <c r="D14" s="22"/>
      <c r="E14" s="34" t="s">
        <v>31</v>
      </c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2" t="s">
        <v>28</v>
      </c>
      <c r="AL14" s="22"/>
      <c r="AM14" s="22"/>
      <c r="AN14" s="34" t="s">
        <v>31</v>
      </c>
      <c r="AO14" s="22"/>
      <c r="AP14" s="22"/>
      <c r="AQ14" s="22"/>
      <c r="AR14" s="20"/>
      <c r="BE14" s="31"/>
      <c r="BS14" s="17" t="s">
        <v>6</v>
      </c>
    </row>
    <row r="15" spans="2:71" s="1" customFormat="1" ht="6.95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0"/>
      <c r="BE15" s="31"/>
      <c r="BS15" s="17" t="s">
        <v>4</v>
      </c>
    </row>
    <row r="16" spans="2:71" s="1" customFormat="1" ht="12" customHeight="1">
      <c r="B16" s="21"/>
      <c r="C16" s="22"/>
      <c r="D16" s="32" t="s">
        <v>32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32" t="s">
        <v>25</v>
      </c>
      <c r="AL16" s="22"/>
      <c r="AM16" s="22"/>
      <c r="AN16" s="27" t="s">
        <v>33</v>
      </c>
      <c r="AO16" s="22"/>
      <c r="AP16" s="22"/>
      <c r="AQ16" s="22"/>
      <c r="AR16" s="20"/>
      <c r="BE16" s="31"/>
      <c r="BS16" s="17" t="s">
        <v>4</v>
      </c>
    </row>
    <row r="17" spans="2:71" s="1" customFormat="1" ht="18.45" customHeight="1">
      <c r="B17" s="21"/>
      <c r="C17" s="22"/>
      <c r="D17" s="22"/>
      <c r="E17" s="27" t="s">
        <v>34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32" t="s">
        <v>28</v>
      </c>
      <c r="AL17" s="22"/>
      <c r="AM17" s="22"/>
      <c r="AN17" s="27" t="s">
        <v>35</v>
      </c>
      <c r="AO17" s="22"/>
      <c r="AP17" s="22"/>
      <c r="AQ17" s="22"/>
      <c r="AR17" s="20"/>
      <c r="BE17" s="31"/>
      <c r="BS17" s="17" t="s">
        <v>36</v>
      </c>
    </row>
    <row r="18" spans="2:71" s="1" customFormat="1" ht="6.95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0"/>
      <c r="BE18" s="31"/>
      <c r="BS18" s="17" t="s">
        <v>6</v>
      </c>
    </row>
    <row r="19" spans="2:71" s="1" customFormat="1" ht="12" customHeight="1">
      <c r="B19" s="21"/>
      <c r="C19" s="22"/>
      <c r="D19" s="32" t="s">
        <v>37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32" t="s">
        <v>25</v>
      </c>
      <c r="AL19" s="22"/>
      <c r="AM19" s="22"/>
      <c r="AN19" s="27" t="s">
        <v>1</v>
      </c>
      <c r="AO19" s="22"/>
      <c r="AP19" s="22"/>
      <c r="AQ19" s="22"/>
      <c r="AR19" s="20"/>
      <c r="BE19" s="31"/>
      <c r="BS19" s="17" t="s">
        <v>6</v>
      </c>
    </row>
    <row r="20" spans="2:71" s="1" customFormat="1" ht="18.45" customHeight="1">
      <c r="B20" s="21"/>
      <c r="C20" s="22"/>
      <c r="D20" s="22"/>
      <c r="E20" s="27" t="s">
        <v>38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32" t="s">
        <v>28</v>
      </c>
      <c r="AL20" s="22"/>
      <c r="AM20" s="22"/>
      <c r="AN20" s="27" t="s">
        <v>1</v>
      </c>
      <c r="AO20" s="22"/>
      <c r="AP20" s="22"/>
      <c r="AQ20" s="22"/>
      <c r="AR20" s="20"/>
      <c r="BE20" s="31"/>
      <c r="BS20" s="17" t="s">
        <v>4</v>
      </c>
    </row>
    <row r="21" spans="2:57" s="1" customFormat="1" ht="6.95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0"/>
      <c r="BE21" s="31"/>
    </row>
    <row r="22" spans="2:57" s="1" customFormat="1" ht="12" customHeight="1">
      <c r="B22" s="21"/>
      <c r="C22" s="22"/>
      <c r="D22" s="32" t="s">
        <v>39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0"/>
      <c r="BE22" s="31"/>
    </row>
    <row r="23" spans="2:57" s="1" customFormat="1" ht="16.5" customHeight="1">
      <c r="B23" s="21"/>
      <c r="C23" s="22"/>
      <c r="D23" s="22"/>
      <c r="E23" s="36" t="s">
        <v>1</v>
      </c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22"/>
      <c r="AP23" s="22"/>
      <c r="AQ23" s="22"/>
      <c r="AR23" s="20"/>
      <c r="BE23" s="31"/>
    </row>
    <row r="24" spans="2:57" s="1" customFormat="1" ht="6.95" customHeight="1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0"/>
      <c r="BE24" s="31"/>
    </row>
    <row r="25" spans="2:57" s="1" customFormat="1" ht="6.95" customHeight="1">
      <c r="B25" s="21"/>
      <c r="C25" s="22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22"/>
      <c r="AQ25" s="22"/>
      <c r="AR25" s="20"/>
      <c r="BE25" s="31"/>
    </row>
    <row r="26" spans="1:57" s="2" customFormat="1" ht="25.9" customHeight="1">
      <c r="A26" s="38"/>
      <c r="B26" s="39"/>
      <c r="C26" s="40"/>
      <c r="D26" s="41" t="s">
        <v>40</v>
      </c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3">
        <f>ROUND(AG94,2)</f>
        <v>0</v>
      </c>
      <c r="AL26" s="42"/>
      <c r="AM26" s="42"/>
      <c r="AN26" s="42"/>
      <c r="AO26" s="42"/>
      <c r="AP26" s="40"/>
      <c r="AQ26" s="40"/>
      <c r="AR26" s="44"/>
      <c r="BE26" s="31"/>
    </row>
    <row r="27" spans="1:57" s="2" customFormat="1" ht="6.95" customHeight="1">
      <c r="A27" s="38"/>
      <c r="B27" s="39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4"/>
      <c r="BE27" s="31"/>
    </row>
    <row r="28" spans="1:57" s="2" customFormat="1" ht="12">
      <c r="A28" s="38"/>
      <c r="B28" s="39"/>
      <c r="C28" s="40"/>
      <c r="D28" s="40"/>
      <c r="E28" s="40"/>
      <c r="F28" s="40"/>
      <c r="G28" s="40"/>
      <c r="H28" s="40"/>
      <c r="I28" s="40"/>
      <c r="J28" s="40"/>
      <c r="K28" s="40"/>
      <c r="L28" s="45" t="s">
        <v>41</v>
      </c>
      <c r="M28" s="45"/>
      <c r="N28" s="45"/>
      <c r="O28" s="45"/>
      <c r="P28" s="45"/>
      <c r="Q28" s="40"/>
      <c r="R28" s="40"/>
      <c r="S28" s="40"/>
      <c r="T28" s="40"/>
      <c r="U28" s="40"/>
      <c r="V28" s="40"/>
      <c r="W28" s="45" t="s">
        <v>42</v>
      </c>
      <c r="X28" s="45"/>
      <c r="Y28" s="45"/>
      <c r="Z28" s="45"/>
      <c r="AA28" s="45"/>
      <c r="AB28" s="45"/>
      <c r="AC28" s="45"/>
      <c r="AD28" s="45"/>
      <c r="AE28" s="45"/>
      <c r="AF28" s="40"/>
      <c r="AG28" s="40"/>
      <c r="AH28" s="40"/>
      <c r="AI28" s="40"/>
      <c r="AJ28" s="40"/>
      <c r="AK28" s="45" t="s">
        <v>43</v>
      </c>
      <c r="AL28" s="45"/>
      <c r="AM28" s="45"/>
      <c r="AN28" s="45"/>
      <c r="AO28" s="45"/>
      <c r="AP28" s="40"/>
      <c r="AQ28" s="40"/>
      <c r="AR28" s="44"/>
      <c r="BE28" s="31"/>
    </row>
    <row r="29" spans="1:57" s="3" customFormat="1" ht="14.4" customHeight="1">
      <c r="A29" s="3"/>
      <c r="B29" s="46"/>
      <c r="C29" s="47"/>
      <c r="D29" s="32" t="s">
        <v>44</v>
      </c>
      <c r="E29" s="47"/>
      <c r="F29" s="32" t="s">
        <v>45</v>
      </c>
      <c r="G29" s="47"/>
      <c r="H29" s="47"/>
      <c r="I29" s="47"/>
      <c r="J29" s="47"/>
      <c r="K29" s="47"/>
      <c r="L29" s="48">
        <v>0.21</v>
      </c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9">
        <f>ROUND(AZ94,2)</f>
        <v>0</v>
      </c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9">
        <f>ROUND(AV94,2)</f>
        <v>0</v>
      </c>
      <c r="AL29" s="47"/>
      <c r="AM29" s="47"/>
      <c r="AN29" s="47"/>
      <c r="AO29" s="47"/>
      <c r="AP29" s="47"/>
      <c r="AQ29" s="47"/>
      <c r="AR29" s="50"/>
      <c r="BE29" s="51"/>
    </row>
    <row r="30" spans="1:57" s="3" customFormat="1" ht="14.4" customHeight="1">
      <c r="A30" s="3"/>
      <c r="B30" s="46"/>
      <c r="C30" s="47"/>
      <c r="D30" s="47"/>
      <c r="E30" s="47"/>
      <c r="F30" s="32" t="s">
        <v>46</v>
      </c>
      <c r="G30" s="47"/>
      <c r="H30" s="47"/>
      <c r="I30" s="47"/>
      <c r="J30" s="47"/>
      <c r="K30" s="47"/>
      <c r="L30" s="48">
        <v>0.15</v>
      </c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9">
        <f>ROUND(BA94,2)</f>
        <v>0</v>
      </c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9">
        <f>ROUND(AW94,2)</f>
        <v>0</v>
      </c>
      <c r="AL30" s="47"/>
      <c r="AM30" s="47"/>
      <c r="AN30" s="47"/>
      <c r="AO30" s="47"/>
      <c r="AP30" s="47"/>
      <c r="AQ30" s="47"/>
      <c r="AR30" s="50"/>
      <c r="BE30" s="51"/>
    </row>
    <row r="31" spans="1:57" s="3" customFormat="1" ht="14.4" customHeight="1" hidden="1">
      <c r="A31" s="3"/>
      <c r="B31" s="46"/>
      <c r="C31" s="47"/>
      <c r="D31" s="47"/>
      <c r="E31" s="47"/>
      <c r="F31" s="32" t="s">
        <v>47</v>
      </c>
      <c r="G31" s="47"/>
      <c r="H31" s="47"/>
      <c r="I31" s="47"/>
      <c r="J31" s="47"/>
      <c r="K31" s="47"/>
      <c r="L31" s="48">
        <v>0.21</v>
      </c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9">
        <f>ROUND(BB94,2)</f>
        <v>0</v>
      </c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9">
        <v>0</v>
      </c>
      <c r="AL31" s="47"/>
      <c r="AM31" s="47"/>
      <c r="AN31" s="47"/>
      <c r="AO31" s="47"/>
      <c r="AP31" s="47"/>
      <c r="AQ31" s="47"/>
      <c r="AR31" s="50"/>
      <c r="BE31" s="51"/>
    </row>
    <row r="32" spans="1:57" s="3" customFormat="1" ht="14.4" customHeight="1" hidden="1">
      <c r="A32" s="3"/>
      <c r="B32" s="46"/>
      <c r="C32" s="47"/>
      <c r="D32" s="47"/>
      <c r="E32" s="47"/>
      <c r="F32" s="32" t="s">
        <v>48</v>
      </c>
      <c r="G32" s="47"/>
      <c r="H32" s="47"/>
      <c r="I32" s="47"/>
      <c r="J32" s="47"/>
      <c r="K32" s="47"/>
      <c r="L32" s="48">
        <v>0.15</v>
      </c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9">
        <f>ROUND(BC94,2)</f>
        <v>0</v>
      </c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9">
        <v>0</v>
      </c>
      <c r="AL32" s="47"/>
      <c r="AM32" s="47"/>
      <c r="AN32" s="47"/>
      <c r="AO32" s="47"/>
      <c r="AP32" s="47"/>
      <c r="AQ32" s="47"/>
      <c r="AR32" s="50"/>
      <c r="BE32" s="51"/>
    </row>
    <row r="33" spans="1:57" s="3" customFormat="1" ht="14.4" customHeight="1" hidden="1">
      <c r="A33" s="3"/>
      <c r="B33" s="46"/>
      <c r="C33" s="47"/>
      <c r="D33" s="47"/>
      <c r="E33" s="47"/>
      <c r="F33" s="32" t="s">
        <v>49</v>
      </c>
      <c r="G33" s="47"/>
      <c r="H33" s="47"/>
      <c r="I33" s="47"/>
      <c r="J33" s="47"/>
      <c r="K33" s="47"/>
      <c r="L33" s="48">
        <v>0</v>
      </c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9">
        <f>ROUND(BD94,2)</f>
        <v>0</v>
      </c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9">
        <v>0</v>
      </c>
      <c r="AL33" s="47"/>
      <c r="AM33" s="47"/>
      <c r="AN33" s="47"/>
      <c r="AO33" s="47"/>
      <c r="AP33" s="47"/>
      <c r="AQ33" s="47"/>
      <c r="AR33" s="50"/>
      <c r="BE33" s="51"/>
    </row>
    <row r="34" spans="1:57" s="2" customFormat="1" ht="6.95" customHeight="1">
      <c r="A34" s="38"/>
      <c r="B34" s="39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4"/>
      <c r="BE34" s="31"/>
    </row>
    <row r="35" spans="1:57" s="2" customFormat="1" ht="25.9" customHeight="1">
      <c r="A35" s="38"/>
      <c r="B35" s="39"/>
      <c r="C35" s="52"/>
      <c r="D35" s="53" t="s">
        <v>50</v>
      </c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5" t="s">
        <v>51</v>
      </c>
      <c r="U35" s="54"/>
      <c r="V35" s="54"/>
      <c r="W35" s="54"/>
      <c r="X35" s="56" t="s">
        <v>52</v>
      </c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7">
        <f>SUM(AK26:AK33)</f>
        <v>0</v>
      </c>
      <c r="AL35" s="54"/>
      <c r="AM35" s="54"/>
      <c r="AN35" s="54"/>
      <c r="AO35" s="58"/>
      <c r="AP35" s="52"/>
      <c r="AQ35" s="52"/>
      <c r="AR35" s="44"/>
      <c r="BE35" s="38"/>
    </row>
    <row r="36" spans="1:57" s="2" customFormat="1" ht="6.95" customHeight="1">
      <c r="A36" s="38"/>
      <c r="B36" s="39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4"/>
      <c r="BE36" s="38"/>
    </row>
    <row r="37" spans="1:57" s="2" customFormat="1" ht="14.4" customHeight="1">
      <c r="A37" s="38"/>
      <c r="B37" s="39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4"/>
      <c r="BE37" s="38"/>
    </row>
    <row r="38" spans="2:44" s="1" customFormat="1" ht="14.4" customHeight="1">
      <c r="B38" s="21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0"/>
    </row>
    <row r="39" spans="2:44" s="1" customFormat="1" ht="14.4" customHeight="1">
      <c r="B39" s="21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0"/>
    </row>
    <row r="40" spans="2:44" s="1" customFormat="1" ht="14.4" customHeight="1">
      <c r="B40" s="21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0"/>
    </row>
    <row r="41" spans="2:44" s="1" customFormat="1" ht="14.4" customHeight="1">
      <c r="B41" s="21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0"/>
    </row>
    <row r="42" spans="2:44" s="1" customFormat="1" ht="14.4" customHeight="1">
      <c r="B42" s="21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0"/>
    </row>
    <row r="43" spans="2:44" s="1" customFormat="1" ht="14.4" customHeight="1">
      <c r="B43" s="21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0"/>
    </row>
    <row r="44" spans="2:44" s="1" customFormat="1" ht="14.4" customHeight="1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0"/>
    </row>
    <row r="45" spans="2:44" s="1" customFormat="1" ht="14.4" customHeight="1">
      <c r="B45" s="21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0"/>
    </row>
    <row r="46" spans="2:44" s="1" customFormat="1" ht="14.4" customHeight="1">
      <c r="B46" s="21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0"/>
    </row>
    <row r="47" spans="2:44" s="1" customFormat="1" ht="14.4" customHeight="1">
      <c r="B47" s="21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0"/>
    </row>
    <row r="48" spans="2:44" s="1" customFormat="1" ht="14.4" customHeight="1">
      <c r="B48" s="21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0"/>
    </row>
    <row r="49" spans="2:44" s="2" customFormat="1" ht="14.4" customHeight="1">
      <c r="B49" s="59"/>
      <c r="C49" s="60"/>
      <c r="D49" s="61" t="s">
        <v>53</v>
      </c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2"/>
      <c r="AC49" s="62"/>
      <c r="AD49" s="62"/>
      <c r="AE49" s="62"/>
      <c r="AF49" s="62"/>
      <c r="AG49" s="62"/>
      <c r="AH49" s="61" t="s">
        <v>54</v>
      </c>
      <c r="AI49" s="62"/>
      <c r="AJ49" s="62"/>
      <c r="AK49" s="62"/>
      <c r="AL49" s="62"/>
      <c r="AM49" s="62"/>
      <c r="AN49" s="62"/>
      <c r="AO49" s="62"/>
      <c r="AP49" s="60"/>
      <c r="AQ49" s="60"/>
      <c r="AR49" s="63"/>
    </row>
    <row r="50" spans="2:44" ht="12">
      <c r="B50" s="21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0"/>
    </row>
    <row r="51" spans="2:44" ht="12">
      <c r="B51" s="21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0"/>
    </row>
    <row r="52" spans="2:44" ht="12">
      <c r="B52" s="21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0"/>
    </row>
    <row r="53" spans="2:44" ht="12">
      <c r="B53" s="21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0"/>
    </row>
    <row r="54" spans="2:44" ht="12">
      <c r="B54" s="21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0"/>
    </row>
    <row r="55" spans="2:44" ht="12">
      <c r="B55" s="21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0"/>
    </row>
    <row r="56" spans="2:44" ht="12">
      <c r="B56" s="21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0"/>
    </row>
    <row r="57" spans="2:44" ht="12">
      <c r="B57" s="21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0"/>
    </row>
    <row r="58" spans="2:44" ht="12">
      <c r="B58" s="21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0"/>
    </row>
    <row r="59" spans="2:44" ht="12"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0"/>
    </row>
    <row r="60" spans="1:57" s="2" customFormat="1" ht="12">
      <c r="A60" s="38"/>
      <c r="B60" s="39"/>
      <c r="C60" s="40"/>
      <c r="D60" s="64" t="s">
        <v>55</v>
      </c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64" t="s">
        <v>56</v>
      </c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64" t="s">
        <v>55</v>
      </c>
      <c r="AI60" s="42"/>
      <c r="AJ60" s="42"/>
      <c r="AK60" s="42"/>
      <c r="AL60" s="42"/>
      <c r="AM60" s="64" t="s">
        <v>56</v>
      </c>
      <c r="AN60" s="42"/>
      <c r="AO60" s="42"/>
      <c r="AP60" s="40"/>
      <c r="AQ60" s="40"/>
      <c r="AR60" s="44"/>
      <c r="BE60" s="38"/>
    </row>
    <row r="61" spans="2:44" ht="12">
      <c r="B61" s="21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0"/>
    </row>
    <row r="62" spans="2:44" ht="12">
      <c r="B62" s="21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0"/>
    </row>
    <row r="63" spans="2:44" ht="12">
      <c r="B63" s="21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0"/>
    </row>
    <row r="64" spans="1:57" s="2" customFormat="1" ht="12">
      <c r="A64" s="38"/>
      <c r="B64" s="39"/>
      <c r="C64" s="40"/>
      <c r="D64" s="61" t="s">
        <v>57</v>
      </c>
      <c r="E64" s="65"/>
      <c r="F64" s="65"/>
      <c r="G64" s="65"/>
      <c r="H64" s="65"/>
      <c r="I64" s="65"/>
      <c r="J64" s="65"/>
      <c r="K64" s="65"/>
      <c r="L64" s="65"/>
      <c r="M64" s="65"/>
      <c r="N64" s="65"/>
      <c r="O64" s="65"/>
      <c r="P64" s="65"/>
      <c r="Q64" s="65"/>
      <c r="R64" s="65"/>
      <c r="S64" s="65"/>
      <c r="T64" s="65"/>
      <c r="U64" s="65"/>
      <c r="V64" s="65"/>
      <c r="W64" s="65"/>
      <c r="X64" s="65"/>
      <c r="Y64" s="65"/>
      <c r="Z64" s="65"/>
      <c r="AA64" s="65"/>
      <c r="AB64" s="65"/>
      <c r="AC64" s="65"/>
      <c r="AD64" s="65"/>
      <c r="AE64" s="65"/>
      <c r="AF64" s="65"/>
      <c r="AG64" s="65"/>
      <c r="AH64" s="61" t="s">
        <v>58</v>
      </c>
      <c r="AI64" s="65"/>
      <c r="AJ64" s="65"/>
      <c r="AK64" s="65"/>
      <c r="AL64" s="65"/>
      <c r="AM64" s="65"/>
      <c r="AN64" s="65"/>
      <c r="AO64" s="65"/>
      <c r="AP64" s="40"/>
      <c r="AQ64" s="40"/>
      <c r="AR64" s="44"/>
      <c r="BE64" s="38"/>
    </row>
    <row r="65" spans="2:44" ht="12">
      <c r="B65" s="21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0"/>
    </row>
    <row r="66" spans="2:44" ht="12">
      <c r="B66" s="21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0"/>
    </row>
    <row r="67" spans="2:44" ht="12">
      <c r="B67" s="21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0"/>
    </row>
    <row r="68" spans="2:44" ht="12">
      <c r="B68" s="21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0"/>
    </row>
    <row r="69" spans="2:44" ht="12">
      <c r="B69" s="21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0"/>
    </row>
    <row r="70" spans="2:44" ht="12">
      <c r="B70" s="21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0"/>
    </row>
    <row r="71" spans="2:44" ht="12">
      <c r="B71" s="21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0"/>
    </row>
    <row r="72" spans="2:44" ht="12">
      <c r="B72" s="21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0"/>
    </row>
    <row r="73" spans="2:44" ht="12">
      <c r="B73" s="21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0"/>
    </row>
    <row r="74" spans="2:44" ht="12">
      <c r="B74" s="21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0"/>
    </row>
    <row r="75" spans="1:57" s="2" customFormat="1" ht="12">
      <c r="A75" s="38"/>
      <c r="B75" s="39"/>
      <c r="C75" s="40"/>
      <c r="D75" s="64" t="s">
        <v>55</v>
      </c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64" t="s">
        <v>56</v>
      </c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64" t="s">
        <v>55</v>
      </c>
      <c r="AI75" s="42"/>
      <c r="AJ75" s="42"/>
      <c r="AK75" s="42"/>
      <c r="AL75" s="42"/>
      <c r="AM75" s="64" t="s">
        <v>56</v>
      </c>
      <c r="AN75" s="42"/>
      <c r="AO75" s="42"/>
      <c r="AP75" s="40"/>
      <c r="AQ75" s="40"/>
      <c r="AR75" s="44"/>
      <c r="BE75" s="38"/>
    </row>
    <row r="76" spans="1:57" s="2" customFormat="1" ht="12">
      <c r="A76" s="38"/>
      <c r="B76" s="39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0"/>
      <c r="AK76" s="40"/>
      <c r="AL76" s="40"/>
      <c r="AM76" s="40"/>
      <c r="AN76" s="40"/>
      <c r="AO76" s="40"/>
      <c r="AP76" s="40"/>
      <c r="AQ76" s="40"/>
      <c r="AR76" s="44"/>
      <c r="BE76" s="38"/>
    </row>
    <row r="77" spans="1:57" s="2" customFormat="1" ht="6.95" customHeight="1">
      <c r="A77" s="38"/>
      <c r="B77" s="66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67"/>
      <c r="R77" s="67"/>
      <c r="S77" s="67"/>
      <c r="T77" s="67"/>
      <c r="U77" s="67"/>
      <c r="V77" s="67"/>
      <c r="W77" s="67"/>
      <c r="X77" s="67"/>
      <c r="Y77" s="67"/>
      <c r="Z77" s="67"/>
      <c r="AA77" s="67"/>
      <c r="AB77" s="67"/>
      <c r="AC77" s="67"/>
      <c r="AD77" s="67"/>
      <c r="AE77" s="67"/>
      <c r="AF77" s="67"/>
      <c r="AG77" s="67"/>
      <c r="AH77" s="67"/>
      <c r="AI77" s="67"/>
      <c r="AJ77" s="67"/>
      <c r="AK77" s="67"/>
      <c r="AL77" s="67"/>
      <c r="AM77" s="67"/>
      <c r="AN77" s="67"/>
      <c r="AO77" s="67"/>
      <c r="AP77" s="67"/>
      <c r="AQ77" s="67"/>
      <c r="AR77" s="44"/>
      <c r="BE77" s="38"/>
    </row>
    <row r="81" spans="1:57" s="2" customFormat="1" ht="6.95" customHeight="1">
      <c r="A81" s="38"/>
      <c r="B81" s="68"/>
      <c r="C81" s="69"/>
      <c r="D81" s="69"/>
      <c r="E81" s="69"/>
      <c r="F81" s="69"/>
      <c r="G81" s="69"/>
      <c r="H81" s="69"/>
      <c r="I81" s="69"/>
      <c r="J81" s="69"/>
      <c r="K81" s="69"/>
      <c r="L81" s="69"/>
      <c r="M81" s="69"/>
      <c r="N81" s="69"/>
      <c r="O81" s="69"/>
      <c r="P81" s="69"/>
      <c r="Q81" s="69"/>
      <c r="R81" s="69"/>
      <c r="S81" s="69"/>
      <c r="T81" s="69"/>
      <c r="U81" s="69"/>
      <c r="V81" s="69"/>
      <c r="W81" s="69"/>
      <c r="X81" s="69"/>
      <c r="Y81" s="69"/>
      <c r="Z81" s="69"/>
      <c r="AA81" s="69"/>
      <c r="AB81" s="69"/>
      <c r="AC81" s="69"/>
      <c r="AD81" s="69"/>
      <c r="AE81" s="69"/>
      <c r="AF81" s="69"/>
      <c r="AG81" s="69"/>
      <c r="AH81" s="69"/>
      <c r="AI81" s="69"/>
      <c r="AJ81" s="69"/>
      <c r="AK81" s="69"/>
      <c r="AL81" s="69"/>
      <c r="AM81" s="69"/>
      <c r="AN81" s="69"/>
      <c r="AO81" s="69"/>
      <c r="AP81" s="69"/>
      <c r="AQ81" s="69"/>
      <c r="AR81" s="44"/>
      <c r="BE81" s="38"/>
    </row>
    <row r="82" spans="1:57" s="2" customFormat="1" ht="24.95" customHeight="1">
      <c r="A82" s="38"/>
      <c r="B82" s="39"/>
      <c r="C82" s="23" t="s">
        <v>59</v>
      </c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4"/>
      <c r="BE82" s="38"/>
    </row>
    <row r="83" spans="1:57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AR83" s="44"/>
      <c r="BE83" s="38"/>
    </row>
    <row r="84" spans="1:57" s="4" customFormat="1" ht="12" customHeight="1">
      <c r="A84" s="4"/>
      <c r="B84" s="70"/>
      <c r="C84" s="32" t="s">
        <v>13</v>
      </c>
      <c r="D84" s="71"/>
      <c r="E84" s="71"/>
      <c r="F84" s="71"/>
      <c r="G84" s="71"/>
      <c r="H84" s="71"/>
      <c r="I84" s="71"/>
      <c r="J84" s="71"/>
      <c r="K84" s="71"/>
      <c r="L84" s="71" t="str">
        <f>K5</f>
        <v>20A002_2022</v>
      </c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1"/>
      <c r="Z84" s="71"/>
      <c r="AA84" s="71"/>
      <c r="AB84" s="71"/>
      <c r="AC84" s="71"/>
      <c r="AD84" s="71"/>
      <c r="AE84" s="71"/>
      <c r="AF84" s="71"/>
      <c r="AG84" s="71"/>
      <c r="AH84" s="71"/>
      <c r="AI84" s="71"/>
      <c r="AJ84" s="71"/>
      <c r="AK84" s="71"/>
      <c r="AL84" s="71"/>
      <c r="AM84" s="71"/>
      <c r="AN84" s="71"/>
      <c r="AO84" s="71"/>
      <c r="AP84" s="71"/>
      <c r="AQ84" s="71"/>
      <c r="AR84" s="72"/>
      <c r="BE84" s="4"/>
    </row>
    <row r="85" spans="1:57" s="5" customFormat="1" ht="36.95" customHeight="1">
      <c r="A85" s="5"/>
      <c r="B85" s="73"/>
      <c r="C85" s="74" t="s">
        <v>16</v>
      </c>
      <c r="D85" s="75"/>
      <c r="E85" s="75"/>
      <c r="F85" s="75"/>
      <c r="G85" s="75"/>
      <c r="H85" s="75"/>
      <c r="I85" s="75"/>
      <c r="J85" s="75"/>
      <c r="K85" s="75"/>
      <c r="L85" s="76" t="str">
        <f>K6</f>
        <v>O1804 Demolice bytového domu ul. Jiřetinská č.p. 265-270 v Janově - revize 2022</v>
      </c>
      <c r="M85" s="75"/>
      <c r="N85" s="75"/>
      <c r="O85" s="75"/>
      <c r="P85" s="75"/>
      <c r="Q85" s="75"/>
      <c r="R85" s="75"/>
      <c r="S85" s="75"/>
      <c r="T85" s="75"/>
      <c r="U85" s="75"/>
      <c r="V85" s="75"/>
      <c r="W85" s="75"/>
      <c r="X85" s="75"/>
      <c r="Y85" s="75"/>
      <c r="Z85" s="75"/>
      <c r="AA85" s="75"/>
      <c r="AB85" s="75"/>
      <c r="AC85" s="75"/>
      <c r="AD85" s="75"/>
      <c r="AE85" s="75"/>
      <c r="AF85" s="75"/>
      <c r="AG85" s="75"/>
      <c r="AH85" s="75"/>
      <c r="AI85" s="75"/>
      <c r="AJ85" s="75"/>
      <c r="AK85" s="75"/>
      <c r="AL85" s="75"/>
      <c r="AM85" s="75"/>
      <c r="AN85" s="75"/>
      <c r="AO85" s="75"/>
      <c r="AP85" s="75"/>
      <c r="AQ85" s="75"/>
      <c r="AR85" s="77"/>
      <c r="BE85" s="5"/>
    </row>
    <row r="86" spans="1:57" s="2" customFormat="1" ht="6.95" customHeight="1">
      <c r="A86" s="38"/>
      <c r="B86" s="39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0"/>
      <c r="AR86" s="44"/>
      <c r="BE86" s="38"/>
    </row>
    <row r="87" spans="1:57" s="2" customFormat="1" ht="12" customHeight="1">
      <c r="A87" s="38"/>
      <c r="B87" s="39"/>
      <c r="C87" s="32" t="s">
        <v>20</v>
      </c>
      <c r="D87" s="40"/>
      <c r="E87" s="40"/>
      <c r="F87" s="40"/>
      <c r="G87" s="40"/>
      <c r="H87" s="40"/>
      <c r="I87" s="40"/>
      <c r="J87" s="40"/>
      <c r="K87" s="40"/>
      <c r="L87" s="78" t="str">
        <f>IF(K8="","",K8)</f>
        <v xml:space="preserve"> </v>
      </c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32" t="s">
        <v>22</v>
      </c>
      <c r="AJ87" s="40"/>
      <c r="AK87" s="40"/>
      <c r="AL87" s="40"/>
      <c r="AM87" s="79" t="str">
        <f>IF(AN8="","",AN8)</f>
        <v>28. 5. 2020</v>
      </c>
      <c r="AN87" s="79"/>
      <c r="AO87" s="40"/>
      <c r="AP87" s="40"/>
      <c r="AQ87" s="40"/>
      <c r="AR87" s="44"/>
      <c r="BE87" s="38"/>
    </row>
    <row r="88" spans="1:57" s="2" customFormat="1" ht="6.95" customHeight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40"/>
      <c r="AH88" s="40"/>
      <c r="AI88" s="40"/>
      <c r="AJ88" s="40"/>
      <c r="AK88" s="40"/>
      <c r="AL88" s="40"/>
      <c r="AM88" s="40"/>
      <c r="AN88" s="40"/>
      <c r="AO88" s="40"/>
      <c r="AP88" s="40"/>
      <c r="AQ88" s="40"/>
      <c r="AR88" s="44"/>
      <c r="BE88" s="38"/>
    </row>
    <row r="89" spans="1:57" s="2" customFormat="1" ht="15.15" customHeight="1">
      <c r="A89" s="38"/>
      <c r="B89" s="39"/>
      <c r="C89" s="32" t="s">
        <v>24</v>
      </c>
      <c r="D89" s="40"/>
      <c r="E89" s="40"/>
      <c r="F89" s="40"/>
      <c r="G89" s="40"/>
      <c r="H89" s="40"/>
      <c r="I89" s="40"/>
      <c r="J89" s="40"/>
      <c r="K89" s="40"/>
      <c r="L89" s="71" t="str">
        <f>IF(E11="","",E11)</f>
        <v>Město Litvínov</v>
      </c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F89" s="40"/>
      <c r="AG89" s="40"/>
      <c r="AH89" s="40"/>
      <c r="AI89" s="32" t="s">
        <v>32</v>
      </c>
      <c r="AJ89" s="40"/>
      <c r="AK89" s="40"/>
      <c r="AL89" s="40"/>
      <c r="AM89" s="80" t="str">
        <f>IF(E17="","",E17)</f>
        <v>AWT Rekultivace a.s.</v>
      </c>
      <c r="AN89" s="71"/>
      <c r="AO89" s="71"/>
      <c r="AP89" s="71"/>
      <c r="AQ89" s="40"/>
      <c r="AR89" s="44"/>
      <c r="AS89" s="81" t="s">
        <v>60</v>
      </c>
      <c r="AT89" s="82"/>
      <c r="AU89" s="83"/>
      <c r="AV89" s="83"/>
      <c r="AW89" s="83"/>
      <c r="AX89" s="83"/>
      <c r="AY89" s="83"/>
      <c r="AZ89" s="83"/>
      <c r="BA89" s="83"/>
      <c r="BB89" s="83"/>
      <c r="BC89" s="83"/>
      <c r="BD89" s="84"/>
      <c r="BE89" s="38"/>
    </row>
    <row r="90" spans="1:57" s="2" customFormat="1" ht="15.15" customHeight="1">
      <c r="A90" s="38"/>
      <c r="B90" s="39"/>
      <c r="C90" s="32" t="s">
        <v>30</v>
      </c>
      <c r="D90" s="40"/>
      <c r="E90" s="40"/>
      <c r="F90" s="40"/>
      <c r="G90" s="40"/>
      <c r="H90" s="40"/>
      <c r="I90" s="40"/>
      <c r="J90" s="40"/>
      <c r="K90" s="40"/>
      <c r="L90" s="71" t="str">
        <f>IF(E14="Vyplň údaj","",E14)</f>
        <v/>
      </c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F90" s="40"/>
      <c r="AG90" s="40"/>
      <c r="AH90" s="40"/>
      <c r="AI90" s="32" t="s">
        <v>37</v>
      </c>
      <c r="AJ90" s="40"/>
      <c r="AK90" s="40"/>
      <c r="AL90" s="40"/>
      <c r="AM90" s="80" t="str">
        <f>IF(E20="","",E20)</f>
        <v>Toman Eduard</v>
      </c>
      <c r="AN90" s="71"/>
      <c r="AO90" s="71"/>
      <c r="AP90" s="71"/>
      <c r="AQ90" s="40"/>
      <c r="AR90" s="44"/>
      <c r="AS90" s="85"/>
      <c r="AT90" s="86"/>
      <c r="AU90" s="87"/>
      <c r="AV90" s="87"/>
      <c r="AW90" s="87"/>
      <c r="AX90" s="87"/>
      <c r="AY90" s="87"/>
      <c r="AZ90" s="87"/>
      <c r="BA90" s="87"/>
      <c r="BB90" s="87"/>
      <c r="BC90" s="87"/>
      <c r="BD90" s="88"/>
      <c r="BE90" s="38"/>
    </row>
    <row r="91" spans="1:57" s="2" customFormat="1" ht="10.8" customHeight="1">
      <c r="A91" s="38"/>
      <c r="B91" s="39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40"/>
      <c r="AH91" s="40"/>
      <c r="AI91" s="40"/>
      <c r="AJ91" s="40"/>
      <c r="AK91" s="40"/>
      <c r="AL91" s="40"/>
      <c r="AM91" s="40"/>
      <c r="AN91" s="40"/>
      <c r="AO91" s="40"/>
      <c r="AP91" s="40"/>
      <c r="AQ91" s="40"/>
      <c r="AR91" s="44"/>
      <c r="AS91" s="89"/>
      <c r="AT91" s="90"/>
      <c r="AU91" s="91"/>
      <c r="AV91" s="91"/>
      <c r="AW91" s="91"/>
      <c r="AX91" s="91"/>
      <c r="AY91" s="91"/>
      <c r="AZ91" s="91"/>
      <c r="BA91" s="91"/>
      <c r="BB91" s="91"/>
      <c r="BC91" s="91"/>
      <c r="BD91" s="92"/>
      <c r="BE91" s="38"/>
    </row>
    <row r="92" spans="1:57" s="2" customFormat="1" ht="29.25" customHeight="1">
      <c r="A92" s="38"/>
      <c r="B92" s="39"/>
      <c r="C92" s="93" t="s">
        <v>61</v>
      </c>
      <c r="D92" s="94"/>
      <c r="E92" s="94"/>
      <c r="F92" s="94"/>
      <c r="G92" s="94"/>
      <c r="H92" s="95"/>
      <c r="I92" s="96" t="s">
        <v>62</v>
      </c>
      <c r="J92" s="94"/>
      <c r="K92" s="94"/>
      <c r="L92" s="94"/>
      <c r="M92" s="94"/>
      <c r="N92" s="94"/>
      <c r="O92" s="94"/>
      <c r="P92" s="94"/>
      <c r="Q92" s="94"/>
      <c r="R92" s="94"/>
      <c r="S92" s="94"/>
      <c r="T92" s="94"/>
      <c r="U92" s="94"/>
      <c r="V92" s="94"/>
      <c r="W92" s="94"/>
      <c r="X92" s="94"/>
      <c r="Y92" s="94"/>
      <c r="Z92" s="94"/>
      <c r="AA92" s="94"/>
      <c r="AB92" s="94"/>
      <c r="AC92" s="94"/>
      <c r="AD92" s="94"/>
      <c r="AE92" s="94"/>
      <c r="AF92" s="94"/>
      <c r="AG92" s="97" t="s">
        <v>63</v>
      </c>
      <c r="AH92" s="94"/>
      <c r="AI92" s="94"/>
      <c r="AJ92" s="94"/>
      <c r="AK92" s="94"/>
      <c r="AL92" s="94"/>
      <c r="AM92" s="94"/>
      <c r="AN92" s="96" t="s">
        <v>64</v>
      </c>
      <c r="AO92" s="94"/>
      <c r="AP92" s="98"/>
      <c r="AQ92" s="99" t="s">
        <v>65</v>
      </c>
      <c r="AR92" s="44"/>
      <c r="AS92" s="100" t="s">
        <v>66</v>
      </c>
      <c r="AT92" s="101" t="s">
        <v>67</v>
      </c>
      <c r="AU92" s="101" t="s">
        <v>68</v>
      </c>
      <c r="AV92" s="101" t="s">
        <v>69</v>
      </c>
      <c r="AW92" s="101" t="s">
        <v>70</v>
      </c>
      <c r="AX92" s="101" t="s">
        <v>71</v>
      </c>
      <c r="AY92" s="101" t="s">
        <v>72</v>
      </c>
      <c r="AZ92" s="101" t="s">
        <v>73</v>
      </c>
      <c r="BA92" s="101" t="s">
        <v>74</v>
      </c>
      <c r="BB92" s="101" t="s">
        <v>75</v>
      </c>
      <c r="BC92" s="101" t="s">
        <v>76</v>
      </c>
      <c r="BD92" s="102" t="s">
        <v>77</v>
      </c>
      <c r="BE92" s="38"/>
    </row>
    <row r="93" spans="1:57" s="2" customFormat="1" ht="10.8" customHeight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40"/>
      <c r="AL93" s="40"/>
      <c r="AM93" s="40"/>
      <c r="AN93" s="40"/>
      <c r="AO93" s="40"/>
      <c r="AP93" s="40"/>
      <c r="AQ93" s="40"/>
      <c r="AR93" s="44"/>
      <c r="AS93" s="103"/>
      <c r="AT93" s="104"/>
      <c r="AU93" s="104"/>
      <c r="AV93" s="104"/>
      <c r="AW93" s="104"/>
      <c r="AX93" s="104"/>
      <c r="AY93" s="104"/>
      <c r="AZ93" s="104"/>
      <c r="BA93" s="104"/>
      <c r="BB93" s="104"/>
      <c r="BC93" s="104"/>
      <c r="BD93" s="105"/>
      <c r="BE93" s="38"/>
    </row>
    <row r="94" spans="1:90" s="6" customFormat="1" ht="32.4" customHeight="1">
      <c r="A94" s="6"/>
      <c r="B94" s="106"/>
      <c r="C94" s="107" t="s">
        <v>78</v>
      </c>
      <c r="D94" s="108"/>
      <c r="E94" s="108"/>
      <c r="F94" s="108"/>
      <c r="G94" s="108"/>
      <c r="H94" s="108"/>
      <c r="I94" s="108"/>
      <c r="J94" s="108"/>
      <c r="K94" s="108"/>
      <c r="L94" s="108"/>
      <c r="M94" s="108"/>
      <c r="N94" s="108"/>
      <c r="O94" s="108"/>
      <c r="P94" s="108"/>
      <c r="Q94" s="108"/>
      <c r="R94" s="108"/>
      <c r="S94" s="108"/>
      <c r="T94" s="108"/>
      <c r="U94" s="108"/>
      <c r="V94" s="108"/>
      <c r="W94" s="108"/>
      <c r="X94" s="108"/>
      <c r="Y94" s="108"/>
      <c r="Z94" s="108"/>
      <c r="AA94" s="108"/>
      <c r="AB94" s="108"/>
      <c r="AC94" s="108"/>
      <c r="AD94" s="108"/>
      <c r="AE94" s="108"/>
      <c r="AF94" s="108"/>
      <c r="AG94" s="109">
        <f>ROUND(AG95,2)</f>
        <v>0</v>
      </c>
      <c r="AH94" s="109"/>
      <c r="AI94" s="109"/>
      <c r="AJ94" s="109"/>
      <c r="AK94" s="109"/>
      <c r="AL94" s="109"/>
      <c r="AM94" s="109"/>
      <c r="AN94" s="110">
        <f>SUM(AG94,AT94)</f>
        <v>0</v>
      </c>
      <c r="AO94" s="110"/>
      <c r="AP94" s="110"/>
      <c r="AQ94" s="111" t="s">
        <v>1</v>
      </c>
      <c r="AR94" s="112"/>
      <c r="AS94" s="113">
        <f>ROUND(AS95,2)</f>
        <v>0</v>
      </c>
      <c r="AT94" s="114">
        <f>ROUND(SUM(AV94:AW94),2)</f>
        <v>0</v>
      </c>
      <c r="AU94" s="115">
        <f>ROUND(AU95,5)</f>
        <v>0</v>
      </c>
      <c r="AV94" s="114">
        <f>ROUND(AZ94*L29,2)</f>
        <v>0</v>
      </c>
      <c r="AW94" s="114">
        <f>ROUND(BA94*L30,2)</f>
        <v>0</v>
      </c>
      <c r="AX94" s="114">
        <f>ROUND(BB94*L29,2)</f>
        <v>0</v>
      </c>
      <c r="AY94" s="114">
        <f>ROUND(BC94*L30,2)</f>
        <v>0</v>
      </c>
      <c r="AZ94" s="114">
        <f>ROUND(AZ95,2)</f>
        <v>0</v>
      </c>
      <c r="BA94" s="114">
        <f>ROUND(BA95,2)</f>
        <v>0</v>
      </c>
      <c r="BB94" s="114">
        <f>ROUND(BB95,2)</f>
        <v>0</v>
      </c>
      <c r="BC94" s="114">
        <f>ROUND(BC95,2)</f>
        <v>0</v>
      </c>
      <c r="BD94" s="116">
        <f>ROUND(BD95,2)</f>
        <v>0</v>
      </c>
      <c r="BE94" s="6"/>
      <c r="BS94" s="117" t="s">
        <v>79</v>
      </c>
      <c r="BT94" s="117" t="s">
        <v>80</v>
      </c>
      <c r="BU94" s="118" t="s">
        <v>81</v>
      </c>
      <c r="BV94" s="117" t="s">
        <v>82</v>
      </c>
      <c r="BW94" s="117" t="s">
        <v>5</v>
      </c>
      <c r="BX94" s="117" t="s">
        <v>83</v>
      </c>
      <c r="CL94" s="117" t="s">
        <v>1</v>
      </c>
    </row>
    <row r="95" spans="1:91" s="7" customFormat="1" ht="16.5" customHeight="1">
      <c r="A95" s="119" t="s">
        <v>84</v>
      </c>
      <c r="B95" s="120"/>
      <c r="C95" s="121"/>
      <c r="D95" s="122" t="s">
        <v>85</v>
      </c>
      <c r="E95" s="122"/>
      <c r="F95" s="122"/>
      <c r="G95" s="122"/>
      <c r="H95" s="122"/>
      <c r="I95" s="123"/>
      <c r="J95" s="122" t="s">
        <v>86</v>
      </c>
      <c r="K95" s="122"/>
      <c r="L95" s="122"/>
      <c r="M95" s="122"/>
      <c r="N95" s="122"/>
      <c r="O95" s="122"/>
      <c r="P95" s="122"/>
      <c r="Q95" s="122"/>
      <c r="R95" s="122"/>
      <c r="S95" s="122"/>
      <c r="T95" s="122"/>
      <c r="U95" s="122"/>
      <c r="V95" s="122"/>
      <c r="W95" s="122"/>
      <c r="X95" s="122"/>
      <c r="Y95" s="122"/>
      <c r="Z95" s="122"/>
      <c r="AA95" s="122"/>
      <c r="AB95" s="122"/>
      <c r="AC95" s="122"/>
      <c r="AD95" s="122"/>
      <c r="AE95" s="122"/>
      <c r="AF95" s="122"/>
      <c r="AG95" s="124">
        <f>'20A002 - Demolice BD č.p....'!J30</f>
        <v>0</v>
      </c>
      <c r="AH95" s="123"/>
      <c r="AI95" s="123"/>
      <c r="AJ95" s="123"/>
      <c r="AK95" s="123"/>
      <c r="AL95" s="123"/>
      <c r="AM95" s="123"/>
      <c r="AN95" s="124">
        <f>SUM(AG95,AT95)</f>
        <v>0</v>
      </c>
      <c r="AO95" s="123"/>
      <c r="AP95" s="123"/>
      <c r="AQ95" s="125" t="s">
        <v>87</v>
      </c>
      <c r="AR95" s="126"/>
      <c r="AS95" s="127">
        <v>0</v>
      </c>
      <c r="AT95" s="128">
        <f>ROUND(SUM(AV95:AW95),2)</f>
        <v>0</v>
      </c>
      <c r="AU95" s="129">
        <f>'20A002 - Demolice BD č.p....'!P126</f>
        <v>0</v>
      </c>
      <c r="AV95" s="128">
        <f>'20A002 - Demolice BD č.p....'!J33</f>
        <v>0</v>
      </c>
      <c r="AW95" s="128">
        <f>'20A002 - Demolice BD č.p....'!J34</f>
        <v>0</v>
      </c>
      <c r="AX95" s="128">
        <f>'20A002 - Demolice BD č.p....'!J35</f>
        <v>0</v>
      </c>
      <c r="AY95" s="128">
        <f>'20A002 - Demolice BD č.p....'!J36</f>
        <v>0</v>
      </c>
      <c r="AZ95" s="128">
        <f>'20A002 - Demolice BD č.p....'!F33</f>
        <v>0</v>
      </c>
      <c r="BA95" s="128">
        <f>'20A002 - Demolice BD č.p....'!F34</f>
        <v>0</v>
      </c>
      <c r="BB95" s="128">
        <f>'20A002 - Demolice BD č.p....'!F35</f>
        <v>0</v>
      </c>
      <c r="BC95" s="128">
        <f>'20A002 - Demolice BD č.p....'!F36</f>
        <v>0</v>
      </c>
      <c r="BD95" s="130">
        <f>'20A002 - Demolice BD č.p....'!F37</f>
        <v>0</v>
      </c>
      <c r="BE95" s="7"/>
      <c r="BT95" s="131" t="s">
        <v>88</v>
      </c>
      <c r="BV95" s="131" t="s">
        <v>82</v>
      </c>
      <c r="BW95" s="131" t="s">
        <v>89</v>
      </c>
      <c r="BX95" s="131" t="s">
        <v>5</v>
      </c>
      <c r="CL95" s="131" t="s">
        <v>1</v>
      </c>
      <c r="CM95" s="131" t="s">
        <v>90</v>
      </c>
    </row>
    <row r="96" spans="1:57" s="2" customFormat="1" ht="30" customHeight="1">
      <c r="A96" s="38"/>
      <c r="B96" s="39"/>
      <c r="C96" s="40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F96" s="40"/>
      <c r="AG96" s="40"/>
      <c r="AH96" s="40"/>
      <c r="AI96" s="40"/>
      <c r="AJ96" s="40"/>
      <c r="AK96" s="40"/>
      <c r="AL96" s="40"/>
      <c r="AM96" s="40"/>
      <c r="AN96" s="40"/>
      <c r="AO96" s="40"/>
      <c r="AP96" s="40"/>
      <c r="AQ96" s="40"/>
      <c r="AR96" s="44"/>
      <c r="AS96" s="38"/>
      <c r="AT96" s="38"/>
      <c r="AU96" s="38"/>
      <c r="AV96" s="38"/>
      <c r="AW96" s="38"/>
      <c r="AX96" s="38"/>
      <c r="AY96" s="38"/>
      <c r="AZ96" s="38"/>
      <c r="BA96" s="38"/>
      <c r="BB96" s="38"/>
      <c r="BC96" s="38"/>
      <c r="BD96" s="38"/>
      <c r="BE96" s="38"/>
    </row>
    <row r="97" spans="1:57" s="2" customFormat="1" ht="6.95" customHeight="1">
      <c r="A97" s="38"/>
      <c r="B97" s="66"/>
      <c r="C97" s="67"/>
      <c r="D97" s="67"/>
      <c r="E97" s="67"/>
      <c r="F97" s="67"/>
      <c r="G97" s="67"/>
      <c r="H97" s="67"/>
      <c r="I97" s="67"/>
      <c r="J97" s="67"/>
      <c r="K97" s="67"/>
      <c r="L97" s="67"/>
      <c r="M97" s="67"/>
      <c r="N97" s="67"/>
      <c r="O97" s="67"/>
      <c r="P97" s="67"/>
      <c r="Q97" s="67"/>
      <c r="R97" s="67"/>
      <c r="S97" s="67"/>
      <c r="T97" s="67"/>
      <c r="U97" s="67"/>
      <c r="V97" s="67"/>
      <c r="W97" s="67"/>
      <c r="X97" s="67"/>
      <c r="Y97" s="67"/>
      <c r="Z97" s="67"/>
      <c r="AA97" s="67"/>
      <c r="AB97" s="67"/>
      <c r="AC97" s="67"/>
      <c r="AD97" s="67"/>
      <c r="AE97" s="67"/>
      <c r="AF97" s="67"/>
      <c r="AG97" s="67"/>
      <c r="AH97" s="67"/>
      <c r="AI97" s="67"/>
      <c r="AJ97" s="67"/>
      <c r="AK97" s="67"/>
      <c r="AL97" s="67"/>
      <c r="AM97" s="67"/>
      <c r="AN97" s="67"/>
      <c r="AO97" s="67"/>
      <c r="AP97" s="67"/>
      <c r="AQ97" s="67"/>
      <c r="AR97" s="44"/>
      <c r="AS97" s="38"/>
      <c r="AT97" s="38"/>
      <c r="AU97" s="38"/>
      <c r="AV97" s="38"/>
      <c r="AW97" s="38"/>
      <c r="AX97" s="38"/>
      <c r="AY97" s="38"/>
      <c r="AZ97" s="38"/>
      <c r="BA97" s="38"/>
      <c r="BB97" s="38"/>
      <c r="BC97" s="38"/>
      <c r="BD97" s="38"/>
      <c r="BE97" s="38"/>
    </row>
  </sheetData>
  <sheetProtection password="CC35" sheet="1" objects="1" scenarios="1" formatColumns="0" formatRows="0"/>
  <mergeCells count="42"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85:AO85"/>
    <mergeCell ref="AM87:AN87"/>
    <mergeCell ref="AM89:AP89"/>
    <mergeCell ref="AS89:AT91"/>
    <mergeCell ref="AM90:AP90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G94:AM94"/>
    <mergeCell ref="AN94:AP94"/>
    <mergeCell ref="AR2:BE2"/>
  </mergeCells>
  <hyperlinks>
    <hyperlink ref="A95" location="'20A002 - Demolice BD č.p.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39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89</v>
      </c>
    </row>
    <row r="3" spans="2:46" s="1" customFormat="1" ht="6.95" customHeight="1">
      <c r="B3" s="132"/>
      <c r="C3" s="133"/>
      <c r="D3" s="133"/>
      <c r="E3" s="133"/>
      <c r="F3" s="133"/>
      <c r="G3" s="133"/>
      <c r="H3" s="133"/>
      <c r="I3" s="133"/>
      <c r="J3" s="133"/>
      <c r="K3" s="133"/>
      <c r="L3" s="20"/>
      <c r="AT3" s="17" t="s">
        <v>90</v>
      </c>
    </row>
    <row r="4" spans="2:46" s="1" customFormat="1" ht="24.95" customHeight="1">
      <c r="B4" s="20"/>
      <c r="D4" s="134" t="s">
        <v>91</v>
      </c>
      <c r="L4" s="20"/>
      <c r="M4" s="135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36" t="s">
        <v>16</v>
      </c>
      <c r="L6" s="20"/>
    </row>
    <row r="7" spans="2:12" s="1" customFormat="1" ht="26.25" customHeight="1">
      <c r="B7" s="20"/>
      <c r="E7" s="137" t="str">
        <f>'Rekapitulace stavby'!K6</f>
        <v>O1804 Demolice bytového domu ul. Jiřetinská č.p. 265-270 v Janově - revize 2022</v>
      </c>
      <c r="F7" s="136"/>
      <c r="G7" s="136"/>
      <c r="H7" s="136"/>
      <c r="L7" s="20"/>
    </row>
    <row r="8" spans="1:31" s="2" customFormat="1" ht="12" customHeight="1">
      <c r="A8" s="38"/>
      <c r="B8" s="44"/>
      <c r="C8" s="38"/>
      <c r="D8" s="136" t="s">
        <v>92</v>
      </c>
      <c r="E8" s="38"/>
      <c r="F8" s="38"/>
      <c r="G8" s="38"/>
      <c r="H8" s="38"/>
      <c r="I8" s="38"/>
      <c r="J8" s="38"/>
      <c r="K8" s="38"/>
      <c r="L8" s="63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>
      <c r="A9" s="38"/>
      <c r="B9" s="44"/>
      <c r="C9" s="38"/>
      <c r="D9" s="38"/>
      <c r="E9" s="138" t="s">
        <v>93</v>
      </c>
      <c r="F9" s="38"/>
      <c r="G9" s="38"/>
      <c r="H9" s="38"/>
      <c r="I9" s="38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36" t="s">
        <v>18</v>
      </c>
      <c r="E11" s="38"/>
      <c r="F11" s="139" t="s">
        <v>1</v>
      </c>
      <c r="G11" s="38"/>
      <c r="H11" s="38"/>
      <c r="I11" s="136" t="s">
        <v>19</v>
      </c>
      <c r="J11" s="139" t="s">
        <v>1</v>
      </c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36" t="s">
        <v>20</v>
      </c>
      <c r="E12" s="38"/>
      <c r="F12" s="139" t="s">
        <v>21</v>
      </c>
      <c r="G12" s="38"/>
      <c r="H12" s="38"/>
      <c r="I12" s="136" t="s">
        <v>22</v>
      </c>
      <c r="J12" s="140" t="str">
        <f>'Rekapitulace stavby'!AN8</f>
        <v>28. 5. 2020</v>
      </c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36" t="s">
        <v>24</v>
      </c>
      <c r="E14" s="38"/>
      <c r="F14" s="38"/>
      <c r="G14" s="38"/>
      <c r="H14" s="38"/>
      <c r="I14" s="136" t="s">
        <v>25</v>
      </c>
      <c r="J14" s="139" t="s">
        <v>26</v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39" t="s">
        <v>27</v>
      </c>
      <c r="F15" s="38"/>
      <c r="G15" s="38"/>
      <c r="H15" s="38"/>
      <c r="I15" s="136" t="s">
        <v>28</v>
      </c>
      <c r="J15" s="139" t="s">
        <v>29</v>
      </c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36" t="s">
        <v>30</v>
      </c>
      <c r="E17" s="38"/>
      <c r="F17" s="38"/>
      <c r="G17" s="38"/>
      <c r="H17" s="38"/>
      <c r="I17" s="136" t="s">
        <v>25</v>
      </c>
      <c r="J17" s="33" t="str">
        <f>'Rekapitulace stavby'!AN13</f>
        <v>Vyplň údaj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39"/>
      <c r="G18" s="139"/>
      <c r="H18" s="139"/>
      <c r="I18" s="136" t="s">
        <v>28</v>
      </c>
      <c r="J18" s="33" t="str">
        <f>'Rekapitulace stavby'!AN14</f>
        <v>Vyplň údaj</v>
      </c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36" t="s">
        <v>32</v>
      </c>
      <c r="E20" s="38"/>
      <c r="F20" s="38"/>
      <c r="G20" s="38"/>
      <c r="H20" s="38"/>
      <c r="I20" s="136" t="s">
        <v>25</v>
      </c>
      <c r="J20" s="139" t="s">
        <v>33</v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39" t="s">
        <v>34</v>
      </c>
      <c r="F21" s="38"/>
      <c r="G21" s="38"/>
      <c r="H21" s="38"/>
      <c r="I21" s="136" t="s">
        <v>28</v>
      </c>
      <c r="J21" s="139" t="s">
        <v>35</v>
      </c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36" t="s">
        <v>37</v>
      </c>
      <c r="E23" s="38"/>
      <c r="F23" s="38"/>
      <c r="G23" s="38"/>
      <c r="H23" s="38"/>
      <c r="I23" s="136" t="s">
        <v>25</v>
      </c>
      <c r="J23" s="139" t="s">
        <v>1</v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39" t="s">
        <v>38</v>
      </c>
      <c r="F24" s="38"/>
      <c r="G24" s="38"/>
      <c r="H24" s="38"/>
      <c r="I24" s="136" t="s">
        <v>28</v>
      </c>
      <c r="J24" s="139" t="s">
        <v>1</v>
      </c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36" t="s">
        <v>39</v>
      </c>
      <c r="E26" s="38"/>
      <c r="F26" s="38"/>
      <c r="G26" s="38"/>
      <c r="H26" s="38"/>
      <c r="I26" s="38"/>
      <c r="J26" s="38"/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6.5" customHeight="1">
      <c r="A27" s="141"/>
      <c r="B27" s="142"/>
      <c r="C27" s="141"/>
      <c r="D27" s="141"/>
      <c r="E27" s="143" t="s">
        <v>1</v>
      </c>
      <c r="F27" s="143"/>
      <c r="G27" s="143"/>
      <c r="H27" s="143"/>
      <c r="I27" s="141"/>
      <c r="J27" s="141"/>
      <c r="K27" s="141"/>
      <c r="L27" s="144"/>
      <c r="S27" s="141"/>
      <c r="T27" s="141"/>
      <c r="U27" s="141"/>
      <c r="V27" s="141"/>
      <c r="W27" s="141"/>
      <c r="X27" s="141"/>
      <c r="Y27" s="141"/>
      <c r="Z27" s="141"/>
      <c r="AA27" s="141"/>
      <c r="AB27" s="141"/>
      <c r="AC27" s="141"/>
      <c r="AD27" s="141"/>
      <c r="AE27" s="141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45"/>
      <c r="E29" s="145"/>
      <c r="F29" s="145"/>
      <c r="G29" s="145"/>
      <c r="H29" s="145"/>
      <c r="I29" s="145"/>
      <c r="J29" s="145"/>
      <c r="K29" s="145"/>
      <c r="L29" s="63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44"/>
      <c r="C30" s="38"/>
      <c r="D30" s="146" t="s">
        <v>40</v>
      </c>
      <c r="E30" s="38"/>
      <c r="F30" s="38"/>
      <c r="G30" s="38"/>
      <c r="H30" s="38"/>
      <c r="I30" s="38"/>
      <c r="J30" s="147">
        <f>ROUND(J126,2)</f>
        <v>0</v>
      </c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45"/>
      <c r="E31" s="145"/>
      <c r="F31" s="145"/>
      <c r="G31" s="145"/>
      <c r="H31" s="145"/>
      <c r="I31" s="145"/>
      <c r="J31" s="145"/>
      <c r="K31" s="145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38"/>
      <c r="F32" s="148" t="s">
        <v>42</v>
      </c>
      <c r="G32" s="38"/>
      <c r="H32" s="38"/>
      <c r="I32" s="148" t="s">
        <v>41</v>
      </c>
      <c r="J32" s="148" t="s">
        <v>43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44"/>
      <c r="C33" s="38"/>
      <c r="D33" s="149" t="s">
        <v>44</v>
      </c>
      <c r="E33" s="136" t="s">
        <v>45</v>
      </c>
      <c r="F33" s="150">
        <f>ROUND((SUM(BE126:BE390)),2)</f>
        <v>0</v>
      </c>
      <c r="G33" s="38"/>
      <c r="H33" s="38"/>
      <c r="I33" s="151">
        <v>0.21</v>
      </c>
      <c r="J33" s="150">
        <f>ROUND(((SUM(BE126:BE390))*I33),2)</f>
        <v>0</v>
      </c>
      <c r="K33" s="3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136" t="s">
        <v>46</v>
      </c>
      <c r="F34" s="150">
        <f>ROUND((SUM(BF126:BF390)),2)</f>
        <v>0</v>
      </c>
      <c r="G34" s="38"/>
      <c r="H34" s="38"/>
      <c r="I34" s="151">
        <v>0.15</v>
      </c>
      <c r="J34" s="150">
        <f>ROUND(((SUM(BF126:BF390))*I34),2)</f>
        <v>0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36" t="s">
        <v>47</v>
      </c>
      <c r="F35" s="150">
        <f>ROUND((SUM(BG126:BG390)),2)</f>
        <v>0</v>
      </c>
      <c r="G35" s="38"/>
      <c r="H35" s="38"/>
      <c r="I35" s="151">
        <v>0.21</v>
      </c>
      <c r="J35" s="150">
        <f>0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36" t="s">
        <v>48</v>
      </c>
      <c r="F36" s="150">
        <f>ROUND((SUM(BH126:BH390)),2)</f>
        <v>0</v>
      </c>
      <c r="G36" s="38"/>
      <c r="H36" s="38"/>
      <c r="I36" s="151">
        <v>0.15</v>
      </c>
      <c r="J36" s="150">
        <f>0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36" t="s">
        <v>49</v>
      </c>
      <c r="F37" s="150">
        <f>ROUND((SUM(BI126:BI390)),2)</f>
        <v>0</v>
      </c>
      <c r="G37" s="38"/>
      <c r="H37" s="38"/>
      <c r="I37" s="151">
        <v>0</v>
      </c>
      <c r="J37" s="150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44"/>
      <c r="C39" s="152"/>
      <c r="D39" s="153" t="s">
        <v>50</v>
      </c>
      <c r="E39" s="154"/>
      <c r="F39" s="154"/>
      <c r="G39" s="155" t="s">
        <v>51</v>
      </c>
      <c r="H39" s="156" t="s">
        <v>52</v>
      </c>
      <c r="I39" s="154"/>
      <c r="J39" s="157">
        <f>SUM(J30:J37)</f>
        <v>0</v>
      </c>
      <c r="K39" s="158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2:12" s="1" customFormat="1" ht="14.4" customHeight="1">
      <c r="B41" s="20"/>
      <c r="L41" s="20"/>
    </row>
    <row r="42" spans="2:12" s="1" customFormat="1" ht="14.4" customHeight="1">
      <c r="B42" s="20"/>
      <c r="L42" s="20"/>
    </row>
    <row r="43" spans="2:12" s="1" customFormat="1" ht="14.4" customHeight="1">
      <c r="B43" s="20"/>
      <c r="L43" s="20"/>
    </row>
    <row r="44" spans="2:12" s="1" customFormat="1" ht="14.4" customHeight="1">
      <c r="B44" s="20"/>
      <c r="L44" s="20"/>
    </row>
    <row r="45" spans="2:12" s="1" customFormat="1" ht="14.4" customHeight="1">
      <c r="B45" s="20"/>
      <c r="L45" s="20"/>
    </row>
    <row r="46" spans="2:12" s="1" customFormat="1" ht="14.4" customHeight="1">
      <c r="B46" s="20"/>
      <c r="L46" s="20"/>
    </row>
    <row r="47" spans="2:12" s="1" customFormat="1" ht="14.4" customHeight="1">
      <c r="B47" s="20"/>
      <c r="L47" s="20"/>
    </row>
    <row r="48" spans="2:12" s="1" customFormat="1" ht="14.4" customHeight="1">
      <c r="B48" s="20"/>
      <c r="L48" s="20"/>
    </row>
    <row r="49" spans="2:12" s="1" customFormat="1" ht="14.4" customHeight="1">
      <c r="B49" s="20"/>
      <c r="L49" s="20"/>
    </row>
    <row r="50" spans="2:12" s="2" customFormat="1" ht="14.4" customHeight="1">
      <c r="B50" s="63"/>
      <c r="D50" s="159" t="s">
        <v>53</v>
      </c>
      <c r="E50" s="160"/>
      <c r="F50" s="160"/>
      <c r="G50" s="159" t="s">
        <v>54</v>
      </c>
      <c r="H50" s="160"/>
      <c r="I50" s="160"/>
      <c r="J50" s="160"/>
      <c r="K50" s="160"/>
      <c r="L50" s="6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8"/>
      <c r="B61" s="44"/>
      <c r="C61" s="38"/>
      <c r="D61" s="161" t="s">
        <v>55</v>
      </c>
      <c r="E61" s="162"/>
      <c r="F61" s="163" t="s">
        <v>56</v>
      </c>
      <c r="G61" s="161" t="s">
        <v>55</v>
      </c>
      <c r="H61" s="162"/>
      <c r="I61" s="162"/>
      <c r="J61" s="164" t="s">
        <v>56</v>
      </c>
      <c r="K61" s="162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8"/>
      <c r="B65" s="44"/>
      <c r="C65" s="38"/>
      <c r="D65" s="159" t="s">
        <v>57</v>
      </c>
      <c r="E65" s="165"/>
      <c r="F65" s="165"/>
      <c r="G65" s="159" t="s">
        <v>58</v>
      </c>
      <c r="H65" s="165"/>
      <c r="I65" s="165"/>
      <c r="J65" s="165"/>
      <c r="K65" s="165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8"/>
      <c r="B76" s="44"/>
      <c r="C76" s="38"/>
      <c r="D76" s="161" t="s">
        <v>55</v>
      </c>
      <c r="E76" s="162"/>
      <c r="F76" s="163" t="s">
        <v>56</v>
      </c>
      <c r="G76" s="161" t="s">
        <v>55</v>
      </c>
      <c r="H76" s="162"/>
      <c r="I76" s="162"/>
      <c r="J76" s="164" t="s">
        <v>56</v>
      </c>
      <c r="K76" s="162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166"/>
      <c r="C77" s="167"/>
      <c r="D77" s="167"/>
      <c r="E77" s="167"/>
      <c r="F77" s="167"/>
      <c r="G77" s="167"/>
      <c r="H77" s="167"/>
      <c r="I77" s="167"/>
      <c r="J77" s="167"/>
      <c r="K77" s="167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168"/>
      <c r="C81" s="169"/>
      <c r="D81" s="169"/>
      <c r="E81" s="169"/>
      <c r="F81" s="169"/>
      <c r="G81" s="169"/>
      <c r="H81" s="169"/>
      <c r="I81" s="169"/>
      <c r="J81" s="169"/>
      <c r="K81" s="169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94</v>
      </c>
      <c r="D82" s="40"/>
      <c r="E82" s="40"/>
      <c r="F82" s="40"/>
      <c r="G82" s="40"/>
      <c r="H82" s="40"/>
      <c r="I82" s="40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40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26.25" customHeight="1">
      <c r="A85" s="38"/>
      <c r="B85" s="39"/>
      <c r="C85" s="40"/>
      <c r="D85" s="40"/>
      <c r="E85" s="170" t="str">
        <f>E7</f>
        <v>O1804 Demolice bytového domu ul. Jiřetinská č.p. 265-270 v Janově - revize 2022</v>
      </c>
      <c r="F85" s="32"/>
      <c r="G85" s="32"/>
      <c r="H85" s="32"/>
      <c r="I85" s="40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12" customHeight="1">
      <c r="A86" s="38"/>
      <c r="B86" s="39"/>
      <c r="C86" s="32" t="s">
        <v>92</v>
      </c>
      <c r="D86" s="40"/>
      <c r="E86" s="40"/>
      <c r="F86" s="40"/>
      <c r="G86" s="40"/>
      <c r="H86" s="40"/>
      <c r="I86" s="40"/>
      <c r="J86" s="40"/>
      <c r="K86" s="40"/>
      <c r="L86" s="63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16.5" customHeight="1">
      <c r="A87" s="38"/>
      <c r="B87" s="39"/>
      <c r="C87" s="40"/>
      <c r="D87" s="40"/>
      <c r="E87" s="76" t="str">
        <f>E9</f>
        <v>20A002 - Demolice BD č.p. 265-270</v>
      </c>
      <c r="F87" s="40"/>
      <c r="G87" s="40"/>
      <c r="H87" s="40"/>
      <c r="I87" s="40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6.95" customHeight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2" customHeight="1">
      <c r="A89" s="38"/>
      <c r="B89" s="39"/>
      <c r="C89" s="32" t="s">
        <v>20</v>
      </c>
      <c r="D89" s="40"/>
      <c r="E89" s="40"/>
      <c r="F89" s="27" t="str">
        <f>F12</f>
        <v xml:space="preserve"> </v>
      </c>
      <c r="G89" s="40"/>
      <c r="H89" s="40"/>
      <c r="I89" s="32" t="s">
        <v>22</v>
      </c>
      <c r="J89" s="79" t="str">
        <f>IF(J12="","",J12)</f>
        <v>28. 5. 2020</v>
      </c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40"/>
      <c r="D90" s="40"/>
      <c r="E90" s="40"/>
      <c r="F90" s="40"/>
      <c r="G90" s="40"/>
      <c r="H90" s="40"/>
      <c r="I90" s="40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5.15" customHeight="1">
      <c r="A91" s="38"/>
      <c r="B91" s="39"/>
      <c r="C91" s="32" t="s">
        <v>24</v>
      </c>
      <c r="D91" s="40"/>
      <c r="E91" s="40"/>
      <c r="F91" s="27" t="str">
        <f>E15</f>
        <v>Město Litvínov</v>
      </c>
      <c r="G91" s="40"/>
      <c r="H91" s="40"/>
      <c r="I91" s="32" t="s">
        <v>32</v>
      </c>
      <c r="J91" s="36" t="str">
        <f>E21</f>
        <v>AWT Rekultivace a.s.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15.15" customHeight="1">
      <c r="A92" s="38"/>
      <c r="B92" s="39"/>
      <c r="C92" s="32" t="s">
        <v>30</v>
      </c>
      <c r="D92" s="40"/>
      <c r="E92" s="40"/>
      <c r="F92" s="27" t="str">
        <f>IF(E18="","",E18)</f>
        <v>Vyplň údaj</v>
      </c>
      <c r="G92" s="40"/>
      <c r="H92" s="40"/>
      <c r="I92" s="32" t="s">
        <v>37</v>
      </c>
      <c r="J92" s="36" t="str">
        <f>E24</f>
        <v>Toman Eduard</v>
      </c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0.3" customHeight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29.25" customHeight="1">
      <c r="A94" s="38"/>
      <c r="B94" s="39"/>
      <c r="C94" s="171" t="s">
        <v>95</v>
      </c>
      <c r="D94" s="172"/>
      <c r="E94" s="172"/>
      <c r="F94" s="172"/>
      <c r="G94" s="172"/>
      <c r="H94" s="172"/>
      <c r="I94" s="172"/>
      <c r="J94" s="173" t="s">
        <v>96</v>
      </c>
      <c r="K94" s="172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>
      <c r="A95" s="38"/>
      <c r="B95" s="39"/>
      <c r="C95" s="40"/>
      <c r="D95" s="40"/>
      <c r="E95" s="40"/>
      <c r="F95" s="40"/>
      <c r="G95" s="40"/>
      <c r="H95" s="40"/>
      <c r="I95" s="40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47" s="2" customFormat="1" ht="22.8" customHeight="1">
      <c r="A96" s="38"/>
      <c r="B96" s="39"/>
      <c r="C96" s="174" t="s">
        <v>97</v>
      </c>
      <c r="D96" s="40"/>
      <c r="E96" s="40"/>
      <c r="F96" s="40"/>
      <c r="G96" s="40"/>
      <c r="H96" s="40"/>
      <c r="I96" s="40"/>
      <c r="J96" s="110">
        <f>J126</f>
        <v>0</v>
      </c>
      <c r="K96" s="40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U96" s="17" t="s">
        <v>98</v>
      </c>
    </row>
    <row r="97" spans="1:31" s="9" customFormat="1" ht="24.95" customHeight="1">
      <c r="A97" s="9"/>
      <c r="B97" s="175"/>
      <c r="C97" s="176"/>
      <c r="D97" s="177" t="s">
        <v>99</v>
      </c>
      <c r="E97" s="178"/>
      <c r="F97" s="178"/>
      <c r="G97" s="178"/>
      <c r="H97" s="178"/>
      <c r="I97" s="178"/>
      <c r="J97" s="179">
        <f>J127</f>
        <v>0</v>
      </c>
      <c r="K97" s="176"/>
      <c r="L97" s="180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1"/>
      <c r="C98" s="182"/>
      <c r="D98" s="183" t="s">
        <v>100</v>
      </c>
      <c r="E98" s="184"/>
      <c r="F98" s="184"/>
      <c r="G98" s="184"/>
      <c r="H98" s="184"/>
      <c r="I98" s="184"/>
      <c r="J98" s="185">
        <f>J128</f>
        <v>0</v>
      </c>
      <c r="K98" s="182"/>
      <c r="L98" s="186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81"/>
      <c r="C99" s="182"/>
      <c r="D99" s="183" t="s">
        <v>101</v>
      </c>
      <c r="E99" s="184"/>
      <c r="F99" s="184"/>
      <c r="G99" s="184"/>
      <c r="H99" s="184"/>
      <c r="I99" s="184"/>
      <c r="J99" s="185">
        <f>J163</f>
        <v>0</v>
      </c>
      <c r="K99" s="182"/>
      <c r="L99" s="186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81"/>
      <c r="C100" s="182"/>
      <c r="D100" s="183" t="s">
        <v>102</v>
      </c>
      <c r="E100" s="184"/>
      <c r="F100" s="184"/>
      <c r="G100" s="184"/>
      <c r="H100" s="184"/>
      <c r="I100" s="184"/>
      <c r="J100" s="185">
        <f>J218</f>
        <v>0</v>
      </c>
      <c r="K100" s="182"/>
      <c r="L100" s="186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81"/>
      <c r="C101" s="182"/>
      <c r="D101" s="183" t="s">
        <v>103</v>
      </c>
      <c r="E101" s="184"/>
      <c r="F101" s="184"/>
      <c r="G101" s="184"/>
      <c r="H101" s="184"/>
      <c r="I101" s="184"/>
      <c r="J101" s="185">
        <f>J268</f>
        <v>0</v>
      </c>
      <c r="K101" s="182"/>
      <c r="L101" s="186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81"/>
      <c r="C102" s="182"/>
      <c r="D102" s="183" t="s">
        <v>104</v>
      </c>
      <c r="E102" s="184"/>
      <c r="F102" s="184"/>
      <c r="G102" s="184"/>
      <c r="H102" s="184"/>
      <c r="I102" s="184"/>
      <c r="J102" s="185">
        <f>J330</f>
        <v>0</v>
      </c>
      <c r="K102" s="182"/>
      <c r="L102" s="186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9" customFormat="1" ht="24.95" customHeight="1">
      <c r="A103" s="9"/>
      <c r="B103" s="175"/>
      <c r="C103" s="176"/>
      <c r="D103" s="177" t="s">
        <v>105</v>
      </c>
      <c r="E103" s="178"/>
      <c r="F103" s="178"/>
      <c r="G103" s="178"/>
      <c r="H103" s="178"/>
      <c r="I103" s="178"/>
      <c r="J103" s="179">
        <f>J337</f>
        <v>0</v>
      </c>
      <c r="K103" s="176"/>
      <c r="L103" s="180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</row>
    <row r="104" spans="1:31" s="10" customFormat="1" ht="19.9" customHeight="1">
      <c r="A104" s="10"/>
      <c r="B104" s="181"/>
      <c r="C104" s="182"/>
      <c r="D104" s="183" t="s">
        <v>106</v>
      </c>
      <c r="E104" s="184"/>
      <c r="F104" s="184"/>
      <c r="G104" s="184"/>
      <c r="H104" s="184"/>
      <c r="I104" s="184"/>
      <c r="J104" s="185">
        <f>J338</f>
        <v>0</v>
      </c>
      <c r="K104" s="182"/>
      <c r="L104" s="186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10" customFormat="1" ht="19.9" customHeight="1">
      <c r="A105" s="10"/>
      <c r="B105" s="181"/>
      <c r="C105" s="182"/>
      <c r="D105" s="183" t="s">
        <v>107</v>
      </c>
      <c r="E105" s="184"/>
      <c r="F105" s="184"/>
      <c r="G105" s="184"/>
      <c r="H105" s="184"/>
      <c r="I105" s="184"/>
      <c r="J105" s="185">
        <f>J365</f>
        <v>0</v>
      </c>
      <c r="K105" s="182"/>
      <c r="L105" s="186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10" customFormat="1" ht="19.9" customHeight="1">
      <c r="A106" s="10"/>
      <c r="B106" s="181"/>
      <c r="C106" s="182"/>
      <c r="D106" s="183" t="s">
        <v>108</v>
      </c>
      <c r="E106" s="184"/>
      <c r="F106" s="184"/>
      <c r="G106" s="184"/>
      <c r="H106" s="184"/>
      <c r="I106" s="184"/>
      <c r="J106" s="185">
        <f>J375</f>
        <v>0</v>
      </c>
      <c r="K106" s="182"/>
      <c r="L106" s="186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1:31" s="2" customFormat="1" ht="21.8" customHeight="1">
      <c r="A107" s="38"/>
      <c r="B107" s="39"/>
      <c r="C107" s="40"/>
      <c r="D107" s="40"/>
      <c r="E107" s="40"/>
      <c r="F107" s="40"/>
      <c r="G107" s="40"/>
      <c r="H107" s="40"/>
      <c r="I107" s="40"/>
      <c r="J107" s="40"/>
      <c r="K107" s="40"/>
      <c r="L107" s="63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</row>
    <row r="108" spans="1:31" s="2" customFormat="1" ht="6.95" customHeight="1">
      <c r="A108" s="38"/>
      <c r="B108" s="66"/>
      <c r="C108" s="67"/>
      <c r="D108" s="67"/>
      <c r="E108" s="67"/>
      <c r="F108" s="67"/>
      <c r="G108" s="67"/>
      <c r="H108" s="67"/>
      <c r="I108" s="67"/>
      <c r="J108" s="67"/>
      <c r="K108" s="67"/>
      <c r="L108" s="63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</row>
    <row r="112" spans="1:31" s="2" customFormat="1" ht="6.95" customHeight="1">
      <c r="A112" s="38"/>
      <c r="B112" s="68"/>
      <c r="C112" s="69"/>
      <c r="D112" s="69"/>
      <c r="E112" s="69"/>
      <c r="F112" s="69"/>
      <c r="G112" s="69"/>
      <c r="H112" s="69"/>
      <c r="I112" s="69"/>
      <c r="J112" s="69"/>
      <c r="K112" s="69"/>
      <c r="L112" s="63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pans="1:31" s="2" customFormat="1" ht="24.95" customHeight="1">
      <c r="A113" s="38"/>
      <c r="B113" s="39"/>
      <c r="C113" s="23" t="s">
        <v>109</v>
      </c>
      <c r="D113" s="40"/>
      <c r="E113" s="40"/>
      <c r="F113" s="40"/>
      <c r="G113" s="40"/>
      <c r="H113" s="40"/>
      <c r="I113" s="40"/>
      <c r="J113" s="40"/>
      <c r="K113" s="40"/>
      <c r="L113" s="63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pans="1:31" s="2" customFormat="1" ht="6.95" customHeight="1">
      <c r="A114" s="38"/>
      <c r="B114" s="39"/>
      <c r="C114" s="40"/>
      <c r="D114" s="40"/>
      <c r="E114" s="40"/>
      <c r="F114" s="40"/>
      <c r="G114" s="40"/>
      <c r="H114" s="40"/>
      <c r="I114" s="40"/>
      <c r="J114" s="40"/>
      <c r="K114" s="40"/>
      <c r="L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pans="1:31" s="2" customFormat="1" ht="12" customHeight="1">
      <c r="A115" s="38"/>
      <c r="B115" s="39"/>
      <c r="C115" s="32" t="s">
        <v>16</v>
      </c>
      <c r="D115" s="40"/>
      <c r="E115" s="40"/>
      <c r="F115" s="40"/>
      <c r="G115" s="40"/>
      <c r="H115" s="40"/>
      <c r="I115" s="40"/>
      <c r="J115" s="40"/>
      <c r="K115" s="40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pans="1:31" s="2" customFormat="1" ht="26.25" customHeight="1">
      <c r="A116" s="38"/>
      <c r="B116" s="39"/>
      <c r="C116" s="40"/>
      <c r="D116" s="40"/>
      <c r="E116" s="170" t="str">
        <f>E7</f>
        <v>O1804 Demolice bytového domu ul. Jiřetinská č.p. 265-270 v Janově - revize 2022</v>
      </c>
      <c r="F116" s="32"/>
      <c r="G116" s="32"/>
      <c r="H116" s="32"/>
      <c r="I116" s="40"/>
      <c r="J116" s="40"/>
      <c r="K116" s="40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pans="1:31" s="2" customFormat="1" ht="12" customHeight="1">
      <c r="A117" s="38"/>
      <c r="B117" s="39"/>
      <c r="C117" s="32" t="s">
        <v>92</v>
      </c>
      <c r="D117" s="40"/>
      <c r="E117" s="40"/>
      <c r="F117" s="40"/>
      <c r="G117" s="40"/>
      <c r="H117" s="40"/>
      <c r="I117" s="40"/>
      <c r="J117" s="40"/>
      <c r="K117" s="40"/>
      <c r="L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pans="1:31" s="2" customFormat="1" ht="16.5" customHeight="1">
      <c r="A118" s="38"/>
      <c r="B118" s="39"/>
      <c r="C118" s="40"/>
      <c r="D118" s="40"/>
      <c r="E118" s="76" t="str">
        <f>E9</f>
        <v>20A002 - Demolice BD č.p. 265-270</v>
      </c>
      <c r="F118" s="40"/>
      <c r="G118" s="40"/>
      <c r="H118" s="40"/>
      <c r="I118" s="40"/>
      <c r="J118" s="40"/>
      <c r="K118" s="40"/>
      <c r="L118" s="63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pans="1:31" s="2" customFormat="1" ht="6.95" customHeight="1">
      <c r="A119" s="38"/>
      <c r="B119" s="39"/>
      <c r="C119" s="40"/>
      <c r="D119" s="40"/>
      <c r="E119" s="40"/>
      <c r="F119" s="40"/>
      <c r="G119" s="40"/>
      <c r="H119" s="40"/>
      <c r="I119" s="40"/>
      <c r="J119" s="40"/>
      <c r="K119" s="40"/>
      <c r="L119" s="63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pans="1:31" s="2" customFormat="1" ht="12" customHeight="1">
      <c r="A120" s="38"/>
      <c r="B120" s="39"/>
      <c r="C120" s="32" t="s">
        <v>20</v>
      </c>
      <c r="D120" s="40"/>
      <c r="E120" s="40"/>
      <c r="F120" s="27" t="str">
        <f>F12</f>
        <v xml:space="preserve"> </v>
      </c>
      <c r="G120" s="40"/>
      <c r="H120" s="40"/>
      <c r="I120" s="32" t="s">
        <v>22</v>
      </c>
      <c r="J120" s="79" t="str">
        <f>IF(J12="","",J12)</f>
        <v>28. 5. 2020</v>
      </c>
      <c r="K120" s="40"/>
      <c r="L120" s="63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pans="1:31" s="2" customFormat="1" ht="6.95" customHeight="1">
      <c r="A121" s="38"/>
      <c r="B121" s="39"/>
      <c r="C121" s="40"/>
      <c r="D121" s="40"/>
      <c r="E121" s="40"/>
      <c r="F121" s="40"/>
      <c r="G121" s="40"/>
      <c r="H121" s="40"/>
      <c r="I121" s="40"/>
      <c r="J121" s="40"/>
      <c r="K121" s="40"/>
      <c r="L121" s="63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</row>
    <row r="122" spans="1:31" s="2" customFormat="1" ht="15.15" customHeight="1">
      <c r="A122" s="38"/>
      <c r="B122" s="39"/>
      <c r="C122" s="32" t="s">
        <v>24</v>
      </c>
      <c r="D122" s="40"/>
      <c r="E122" s="40"/>
      <c r="F122" s="27" t="str">
        <f>E15</f>
        <v>Město Litvínov</v>
      </c>
      <c r="G122" s="40"/>
      <c r="H122" s="40"/>
      <c r="I122" s="32" t="s">
        <v>32</v>
      </c>
      <c r="J122" s="36" t="str">
        <f>E21</f>
        <v>AWT Rekultivace a.s.</v>
      </c>
      <c r="K122" s="40"/>
      <c r="L122" s="63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</row>
    <row r="123" spans="1:31" s="2" customFormat="1" ht="15.15" customHeight="1">
      <c r="A123" s="38"/>
      <c r="B123" s="39"/>
      <c r="C123" s="32" t="s">
        <v>30</v>
      </c>
      <c r="D123" s="40"/>
      <c r="E123" s="40"/>
      <c r="F123" s="27" t="str">
        <f>IF(E18="","",E18)</f>
        <v>Vyplň údaj</v>
      </c>
      <c r="G123" s="40"/>
      <c r="H123" s="40"/>
      <c r="I123" s="32" t="s">
        <v>37</v>
      </c>
      <c r="J123" s="36" t="str">
        <f>E24</f>
        <v>Toman Eduard</v>
      </c>
      <c r="K123" s="40"/>
      <c r="L123" s="63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</row>
    <row r="124" spans="1:31" s="2" customFormat="1" ht="10.3" customHeight="1">
      <c r="A124" s="38"/>
      <c r="B124" s="39"/>
      <c r="C124" s="40"/>
      <c r="D124" s="40"/>
      <c r="E124" s="40"/>
      <c r="F124" s="40"/>
      <c r="G124" s="40"/>
      <c r="H124" s="40"/>
      <c r="I124" s="40"/>
      <c r="J124" s="40"/>
      <c r="K124" s="40"/>
      <c r="L124" s="63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</row>
    <row r="125" spans="1:31" s="11" customFormat="1" ht="29.25" customHeight="1">
      <c r="A125" s="187"/>
      <c r="B125" s="188"/>
      <c r="C125" s="189" t="s">
        <v>110</v>
      </c>
      <c r="D125" s="190" t="s">
        <v>65</v>
      </c>
      <c r="E125" s="190" t="s">
        <v>61</v>
      </c>
      <c r="F125" s="190" t="s">
        <v>62</v>
      </c>
      <c r="G125" s="190" t="s">
        <v>111</v>
      </c>
      <c r="H125" s="190" t="s">
        <v>112</v>
      </c>
      <c r="I125" s="190" t="s">
        <v>113</v>
      </c>
      <c r="J125" s="190" t="s">
        <v>96</v>
      </c>
      <c r="K125" s="191" t="s">
        <v>114</v>
      </c>
      <c r="L125" s="192"/>
      <c r="M125" s="100" t="s">
        <v>1</v>
      </c>
      <c r="N125" s="101" t="s">
        <v>44</v>
      </c>
      <c r="O125" s="101" t="s">
        <v>115</v>
      </c>
      <c r="P125" s="101" t="s">
        <v>116</v>
      </c>
      <c r="Q125" s="101" t="s">
        <v>117</v>
      </c>
      <c r="R125" s="101" t="s">
        <v>118</v>
      </c>
      <c r="S125" s="101" t="s">
        <v>119</v>
      </c>
      <c r="T125" s="102" t="s">
        <v>120</v>
      </c>
      <c r="U125" s="187"/>
      <c r="V125" s="187"/>
      <c r="W125" s="187"/>
      <c r="X125" s="187"/>
      <c r="Y125" s="187"/>
      <c r="Z125" s="187"/>
      <c r="AA125" s="187"/>
      <c r="AB125" s="187"/>
      <c r="AC125" s="187"/>
      <c r="AD125" s="187"/>
      <c r="AE125" s="187"/>
    </row>
    <row r="126" spans="1:63" s="2" customFormat="1" ht="22.8" customHeight="1">
      <c r="A126" s="38"/>
      <c r="B126" s="39"/>
      <c r="C126" s="107" t="s">
        <v>121</v>
      </c>
      <c r="D126" s="40"/>
      <c r="E126" s="40"/>
      <c r="F126" s="40"/>
      <c r="G126" s="40"/>
      <c r="H126" s="40"/>
      <c r="I126" s="40"/>
      <c r="J126" s="193">
        <f>BK126</f>
        <v>0</v>
      </c>
      <c r="K126" s="40"/>
      <c r="L126" s="44"/>
      <c r="M126" s="103"/>
      <c r="N126" s="194"/>
      <c r="O126" s="104"/>
      <c r="P126" s="195">
        <f>P127+P337</f>
        <v>0</v>
      </c>
      <c r="Q126" s="104"/>
      <c r="R126" s="195">
        <f>R127+R337</f>
        <v>975.1410940000001</v>
      </c>
      <c r="S126" s="104"/>
      <c r="T126" s="196">
        <f>T127+T337</f>
        <v>13716.285000000002</v>
      </c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T126" s="17" t="s">
        <v>79</v>
      </c>
      <c r="AU126" s="17" t="s">
        <v>98</v>
      </c>
      <c r="BK126" s="197">
        <f>BK127+BK337</f>
        <v>0</v>
      </c>
    </row>
    <row r="127" spans="1:63" s="12" customFormat="1" ht="25.9" customHeight="1">
      <c r="A127" s="12"/>
      <c r="B127" s="198"/>
      <c r="C127" s="199"/>
      <c r="D127" s="200" t="s">
        <v>79</v>
      </c>
      <c r="E127" s="201" t="s">
        <v>88</v>
      </c>
      <c r="F127" s="201" t="s">
        <v>122</v>
      </c>
      <c r="G127" s="199"/>
      <c r="H127" s="199"/>
      <c r="I127" s="202"/>
      <c r="J127" s="203">
        <f>BK127</f>
        <v>0</v>
      </c>
      <c r="K127" s="199"/>
      <c r="L127" s="204"/>
      <c r="M127" s="205"/>
      <c r="N127" s="206"/>
      <c r="O127" s="206"/>
      <c r="P127" s="207">
        <f>P128+P163+P218+P268+P330</f>
        <v>0</v>
      </c>
      <c r="Q127" s="206"/>
      <c r="R127" s="207">
        <f>R128+R163+R218+R268+R330</f>
        <v>297.35562</v>
      </c>
      <c r="S127" s="206"/>
      <c r="T127" s="208">
        <f>T128+T163+T218+T268+T330</f>
        <v>13009.785000000002</v>
      </c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R127" s="209" t="s">
        <v>88</v>
      </c>
      <c r="AT127" s="210" t="s">
        <v>79</v>
      </c>
      <c r="AU127" s="210" t="s">
        <v>80</v>
      </c>
      <c r="AY127" s="209" t="s">
        <v>123</v>
      </c>
      <c r="BK127" s="211">
        <f>BK128+BK163+BK218+BK268+BK330</f>
        <v>0</v>
      </c>
    </row>
    <row r="128" spans="1:63" s="12" customFormat="1" ht="22.8" customHeight="1">
      <c r="A128" s="12"/>
      <c r="B128" s="198"/>
      <c r="C128" s="199"/>
      <c r="D128" s="200" t="s">
        <v>79</v>
      </c>
      <c r="E128" s="212" t="s">
        <v>124</v>
      </c>
      <c r="F128" s="212" t="s">
        <v>125</v>
      </c>
      <c r="G128" s="199"/>
      <c r="H128" s="199"/>
      <c r="I128" s="202"/>
      <c r="J128" s="213">
        <f>BK128</f>
        <v>0</v>
      </c>
      <c r="K128" s="199"/>
      <c r="L128" s="204"/>
      <c r="M128" s="205"/>
      <c r="N128" s="206"/>
      <c r="O128" s="206"/>
      <c r="P128" s="207">
        <f>SUM(P129:P162)</f>
        <v>0</v>
      </c>
      <c r="Q128" s="206"/>
      <c r="R128" s="207">
        <f>SUM(R129:R162)</f>
        <v>0</v>
      </c>
      <c r="S128" s="206"/>
      <c r="T128" s="208">
        <f>SUM(T129:T162)</f>
        <v>0</v>
      </c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R128" s="209" t="s">
        <v>88</v>
      </c>
      <c r="AT128" s="210" t="s">
        <v>79</v>
      </c>
      <c r="AU128" s="210" t="s">
        <v>88</v>
      </c>
      <c r="AY128" s="209" t="s">
        <v>123</v>
      </c>
      <c r="BK128" s="211">
        <f>SUM(BK129:BK162)</f>
        <v>0</v>
      </c>
    </row>
    <row r="129" spans="1:65" s="2" customFormat="1" ht="16.5" customHeight="1">
      <c r="A129" s="38"/>
      <c r="B129" s="39"/>
      <c r="C129" s="214" t="s">
        <v>88</v>
      </c>
      <c r="D129" s="214" t="s">
        <v>126</v>
      </c>
      <c r="E129" s="215" t="s">
        <v>127</v>
      </c>
      <c r="F129" s="216" t="s">
        <v>128</v>
      </c>
      <c r="G129" s="217" t="s">
        <v>129</v>
      </c>
      <c r="H129" s="218">
        <v>1</v>
      </c>
      <c r="I129" s="219"/>
      <c r="J129" s="220">
        <f>ROUND(I129*H129,2)</f>
        <v>0</v>
      </c>
      <c r="K129" s="216" t="s">
        <v>1</v>
      </c>
      <c r="L129" s="44"/>
      <c r="M129" s="221" t="s">
        <v>1</v>
      </c>
      <c r="N129" s="222" t="s">
        <v>45</v>
      </c>
      <c r="O129" s="91"/>
      <c r="P129" s="223">
        <f>O129*H129</f>
        <v>0</v>
      </c>
      <c r="Q129" s="223">
        <v>0</v>
      </c>
      <c r="R129" s="223">
        <f>Q129*H129</f>
        <v>0</v>
      </c>
      <c r="S129" s="223">
        <v>0</v>
      </c>
      <c r="T129" s="224">
        <f>S129*H129</f>
        <v>0</v>
      </c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R129" s="225" t="s">
        <v>130</v>
      </c>
      <c r="AT129" s="225" t="s">
        <v>126</v>
      </c>
      <c r="AU129" s="225" t="s">
        <v>90</v>
      </c>
      <c r="AY129" s="17" t="s">
        <v>123</v>
      </c>
      <c r="BE129" s="226">
        <f>IF(N129="základní",J129,0)</f>
        <v>0</v>
      </c>
      <c r="BF129" s="226">
        <f>IF(N129="snížená",J129,0)</f>
        <v>0</v>
      </c>
      <c r="BG129" s="226">
        <f>IF(N129="zákl. přenesená",J129,0)</f>
        <v>0</v>
      </c>
      <c r="BH129" s="226">
        <f>IF(N129="sníž. přenesená",J129,0)</f>
        <v>0</v>
      </c>
      <c r="BI129" s="226">
        <f>IF(N129="nulová",J129,0)</f>
        <v>0</v>
      </c>
      <c r="BJ129" s="17" t="s">
        <v>88</v>
      </c>
      <c r="BK129" s="226">
        <f>ROUND(I129*H129,2)</f>
        <v>0</v>
      </c>
      <c r="BL129" s="17" t="s">
        <v>130</v>
      </c>
      <c r="BM129" s="225" t="s">
        <v>131</v>
      </c>
    </row>
    <row r="130" spans="1:65" s="2" customFormat="1" ht="21.75" customHeight="1">
      <c r="A130" s="38"/>
      <c r="B130" s="39"/>
      <c r="C130" s="214" t="s">
        <v>90</v>
      </c>
      <c r="D130" s="214" t="s">
        <v>126</v>
      </c>
      <c r="E130" s="215" t="s">
        <v>132</v>
      </c>
      <c r="F130" s="216" t="s">
        <v>133</v>
      </c>
      <c r="G130" s="217" t="s">
        <v>129</v>
      </c>
      <c r="H130" s="218">
        <v>1</v>
      </c>
      <c r="I130" s="219"/>
      <c r="J130" s="220">
        <f>ROUND(I130*H130,2)</f>
        <v>0</v>
      </c>
      <c r="K130" s="216" t="s">
        <v>1</v>
      </c>
      <c r="L130" s="44"/>
      <c r="M130" s="221" t="s">
        <v>1</v>
      </c>
      <c r="N130" s="222" t="s">
        <v>45</v>
      </c>
      <c r="O130" s="91"/>
      <c r="P130" s="223">
        <f>O130*H130</f>
        <v>0</v>
      </c>
      <c r="Q130" s="223">
        <v>0</v>
      </c>
      <c r="R130" s="223">
        <f>Q130*H130</f>
        <v>0</v>
      </c>
      <c r="S130" s="223">
        <v>0</v>
      </c>
      <c r="T130" s="224">
        <f>S130*H130</f>
        <v>0</v>
      </c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R130" s="225" t="s">
        <v>130</v>
      </c>
      <c r="AT130" s="225" t="s">
        <v>126</v>
      </c>
      <c r="AU130" s="225" t="s">
        <v>90</v>
      </c>
      <c r="AY130" s="17" t="s">
        <v>123</v>
      </c>
      <c r="BE130" s="226">
        <f>IF(N130="základní",J130,0)</f>
        <v>0</v>
      </c>
      <c r="BF130" s="226">
        <f>IF(N130="snížená",J130,0)</f>
        <v>0</v>
      </c>
      <c r="BG130" s="226">
        <f>IF(N130="zákl. přenesená",J130,0)</f>
        <v>0</v>
      </c>
      <c r="BH130" s="226">
        <f>IF(N130="sníž. přenesená",J130,0)</f>
        <v>0</v>
      </c>
      <c r="BI130" s="226">
        <f>IF(N130="nulová",J130,0)</f>
        <v>0</v>
      </c>
      <c r="BJ130" s="17" t="s">
        <v>88</v>
      </c>
      <c r="BK130" s="226">
        <f>ROUND(I130*H130,2)</f>
        <v>0</v>
      </c>
      <c r="BL130" s="17" t="s">
        <v>130</v>
      </c>
      <c r="BM130" s="225" t="s">
        <v>134</v>
      </c>
    </row>
    <row r="131" spans="1:51" s="13" customFormat="1" ht="12">
      <c r="A131" s="13"/>
      <c r="B131" s="227"/>
      <c r="C131" s="228"/>
      <c r="D131" s="229" t="s">
        <v>135</v>
      </c>
      <c r="E131" s="230" t="s">
        <v>1</v>
      </c>
      <c r="F131" s="231" t="s">
        <v>136</v>
      </c>
      <c r="G131" s="228"/>
      <c r="H131" s="230" t="s">
        <v>1</v>
      </c>
      <c r="I131" s="232"/>
      <c r="J131" s="228"/>
      <c r="K131" s="228"/>
      <c r="L131" s="233"/>
      <c r="M131" s="234"/>
      <c r="N131" s="235"/>
      <c r="O131" s="235"/>
      <c r="P131" s="235"/>
      <c r="Q131" s="235"/>
      <c r="R131" s="235"/>
      <c r="S131" s="235"/>
      <c r="T131" s="236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237" t="s">
        <v>135</v>
      </c>
      <c r="AU131" s="237" t="s">
        <v>90</v>
      </c>
      <c r="AV131" s="13" t="s">
        <v>88</v>
      </c>
      <c r="AW131" s="13" t="s">
        <v>36</v>
      </c>
      <c r="AX131" s="13" t="s">
        <v>80</v>
      </c>
      <c r="AY131" s="237" t="s">
        <v>123</v>
      </c>
    </row>
    <row r="132" spans="1:51" s="14" customFormat="1" ht="12">
      <c r="A132" s="14"/>
      <c r="B132" s="238"/>
      <c r="C132" s="239"/>
      <c r="D132" s="229" t="s">
        <v>135</v>
      </c>
      <c r="E132" s="240" t="s">
        <v>1</v>
      </c>
      <c r="F132" s="241" t="s">
        <v>88</v>
      </c>
      <c r="G132" s="239"/>
      <c r="H132" s="242">
        <v>1</v>
      </c>
      <c r="I132" s="243"/>
      <c r="J132" s="239"/>
      <c r="K132" s="239"/>
      <c r="L132" s="244"/>
      <c r="M132" s="245"/>
      <c r="N132" s="246"/>
      <c r="O132" s="246"/>
      <c r="P132" s="246"/>
      <c r="Q132" s="246"/>
      <c r="R132" s="246"/>
      <c r="S132" s="246"/>
      <c r="T132" s="247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T132" s="248" t="s">
        <v>135</v>
      </c>
      <c r="AU132" s="248" t="s">
        <v>90</v>
      </c>
      <c r="AV132" s="14" t="s">
        <v>90</v>
      </c>
      <c r="AW132" s="14" t="s">
        <v>36</v>
      </c>
      <c r="AX132" s="14" t="s">
        <v>88</v>
      </c>
      <c r="AY132" s="248" t="s">
        <v>123</v>
      </c>
    </row>
    <row r="133" spans="1:65" s="2" customFormat="1" ht="16.5" customHeight="1">
      <c r="A133" s="38"/>
      <c r="B133" s="39"/>
      <c r="C133" s="214" t="s">
        <v>137</v>
      </c>
      <c r="D133" s="214" t="s">
        <v>126</v>
      </c>
      <c r="E133" s="215" t="s">
        <v>138</v>
      </c>
      <c r="F133" s="216" t="s">
        <v>139</v>
      </c>
      <c r="G133" s="217" t="s">
        <v>129</v>
      </c>
      <c r="H133" s="218">
        <v>1</v>
      </c>
      <c r="I133" s="219"/>
      <c r="J133" s="220">
        <f>ROUND(I133*H133,2)</f>
        <v>0</v>
      </c>
      <c r="K133" s="216" t="s">
        <v>1</v>
      </c>
      <c r="L133" s="44"/>
      <c r="M133" s="221" t="s">
        <v>1</v>
      </c>
      <c r="N133" s="222" t="s">
        <v>45</v>
      </c>
      <c r="O133" s="91"/>
      <c r="P133" s="223">
        <f>O133*H133</f>
        <v>0</v>
      </c>
      <c r="Q133" s="223">
        <v>0</v>
      </c>
      <c r="R133" s="223">
        <f>Q133*H133</f>
        <v>0</v>
      </c>
      <c r="S133" s="223">
        <v>0</v>
      </c>
      <c r="T133" s="224">
        <f>S133*H133</f>
        <v>0</v>
      </c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R133" s="225" t="s">
        <v>130</v>
      </c>
      <c r="AT133" s="225" t="s">
        <v>126</v>
      </c>
      <c r="AU133" s="225" t="s">
        <v>90</v>
      </c>
      <c r="AY133" s="17" t="s">
        <v>123</v>
      </c>
      <c r="BE133" s="226">
        <f>IF(N133="základní",J133,0)</f>
        <v>0</v>
      </c>
      <c r="BF133" s="226">
        <f>IF(N133="snížená",J133,0)</f>
        <v>0</v>
      </c>
      <c r="BG133" s="226">
        <f>IF(N133="zákl. přenesená",J133,0)</f>
        <v>0</v>
      </c>
      <c r="BH133" s="226">
        <f>IF(N133="sníž. přenesená",J133,0)</f>
        <v>0</v>
      </c>
      <c r="BI133" s="226">
        <f>IF(N133="nulová",J133,0)</f>
        <v>0</v>
      </c>
      <c r="BJ133" s="17" t="s">
        <v>88</v>
      </c>
      <c r="BK133" s="226">
        <f>ROUND(I133*H133,2)</f>
        <v>0</v>
      </c>
      <c r="BL133" s="17" t="s">
        <v>130</v>
      </c>
      <c r="BM133" s="225" t="s">
        <v>140</v>
      </c>
    </row>
    <row r="134" spans="1:65" s="2" customFormat="1" ht="16.5" customHeight="1">
      <c r="A134" s="38"/>
      <c r="B134" s="39"/>
      <c r="C134" s="214" t="s">
        <v>141</v>
      </c>
      <c r="D134" s="214" t="s">
        <v>126</v>
      </c>
      <c r="E134" s="215" t="s">
        <v>142</v>
      </c>
      <c r="F134" s="216" t="s">
        <v>143</v>
      </c>
      <c r="G134" s="217" t="s">
        <v>129</v>
      </c>
      <c r="H134" s="218">
        <v>1</v>
      </c>
      <c r="I134" s="219"/>
      <c r="J134" s="220">
        <f>ROUND(I134*H134,2)</f>
        <v>0</v>
      </c>
      <c r="K134" s="216" t="s">
        <v>1</v>
      </c>
      <c r="L134" s="44"/>
      <c r="M134" s="221" t="s">
        <v>1</v>
      </c>
      <c r="N134" s="222" t="s">
        <v>45</v>
      </c>
      <c r="O134" s="91"/>
      <c r="P134" s="223">
        <f>O134*H134</f>
        <v>0</v>
      </c>
      <c r="Q134" s="223">
        <v>0</v>
      </c>
      <c r="R134" s="223">
        <f>Q134*H134</f>
        <v>0</v>
      </c>
      <c r="S134" s="223">
        <v>0</v>
      </c>
      <c r="T134" s="224">
        <f>S134*H134</f>
        <v>0</v>
      </c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R134" s="225" t="s">
        <v>130</v>
      </c>
      <c r="AT134" s="225" t="s">
        <v>126</v>
      </c>
      <c r="AU134" s="225" t="s">
        <v>90</v>
      </c>
      <c r="AY134" s="17" t="s">
        <v>123</v>
      </c>
      <c r="BE134" s="226">
        <f>IF(N134="základní",J134,0)</f>
        <v>0</v>
      </c>
      <c r="BF134" s="226">
        <f>IF(N134="snížená",J134,0)</f>
        <v>0</v>
      </c>
      <c r="BG134" s="226">
        <f>IF(N134="zákl. přenesená",J134,0)</f>
        <v>0</v>
      </c>
      <c r="BH134" s="226">
        <f>IF(N134="sníž. přenesená",J134,0)</f>
        <v>0</v>
      </c>
      <c r="BI134" s="226">
        <f>IF(N134="nulová",J134,0)</f>
        <v>0</v>
      </c>
      <c r="BJ134" s="17" t="s">
        <v>88</v>
      </c>
      <c r="BK134" s="226">
        <f>ROUND(I134*H134,2)</f>
        <v>0</v>
      </c>
      <c r="BL134" s="17" t="s">
        <v>130</v>
      </c>
      <c r="BM134" s="225" t="s">
        <v>144</v>
      </c>
    </row>
    <row r="135" spans="1:51" s="13" customFormat="1" ht="12">
      <c r="A135" s="13"/>
      <c r="B135" s="227"/>
      <c r="C135" s="228"/>
      <c r="D135" s="229" t="s">
        <v>135</v>
      </c>
      <c r="E135" s="230" t="s">
        <v>1</v>
      </c>
      <c r="F135" s="231" t="s">
        <v>145</v>
      </c>
      <c r="G135" s="228"/>
      <c r="H135" s="230" t="s">
        <v>1</v>
      </c>
      <c r="I135" s="232"/>
      <c r="J135" s="228"/>
      <c r="K135" s="228"/>
      <c r="L135" s="233"/>
      <c r="M135" s="234"/>
      <c r="N135" s="235"/>
      <c r="O135" s="235"/>
      <c r="P135" s="235"/>
      <c r="Q135" s="235"/>
      <c r="R135" s="235"/>
      <c r="S135" s="235"/>
      <c r="T135" s="236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37" t="s">
        <v>135</v>
      </c>
      <c r="AU135" s="237" t="s">
        <v>90</v>
      </c>
      <c r="AV135" s="13" t="s">
        <v>88</v>
      </c>
      <c r="AW135" s="13" t="s">
        <v>36</v>
      </c>
      <c r="AX135" s="13" t="s">
        <v>80</v>
      </c>
      <c r="AY135" s="237" t="s">
        <v>123</v>
      </c>
    </row>
    <row r="136" spans="1:51" s="14" customFormat="1" ht="12">
      <c r="A136" s="14"/>
      <c r="B136" s="238"/>
      <c r="C136" s="239"/>
      <c r="D136" s="229" t="s">
        <v>135</v>
      </c>
      <c r="E136" s="240" t="s">
        <v>1</v>
      </c>
      <c r="F136" s="241" t="s">
        <v>88</v>
      </c>
      <c r="G136" s="239"/>
      <c r="H136" s="242">
        <v>1</v>
      </c>
      <c r="I136" s="243"/>
      <c r="J136" s="239"/>
      <c r="K136" s="239"/>
      <c r="L136" s="244"/>
      <c r="M136" s="245"/>
      <c r="N136" s="246"/>
      <c r="O136" s="246"/>
      <c r="P136" s="246"/>
      <c r="Q136" s="246"/>
      <c r="R136" s="246"/>
      <c r="S136" s="246"/>
      <c r="T136" s="247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T136" s="248" t="s">
        <v>135</v>
      </c>
      <c r="AU136" s="248" t="s">
        <v>90</v>
      </c>
      <c r="AV136" s="14" t="s">
        <v>90</v>
      </c>
      <c r="AW136" s="14" t="s">
        <v>36</v>
      </c>
      <c r="AX136" s="14" t="s">
        <v>88</v>
      </c>
      <c r="AY136" s="248" t="s">
        <v>123</v>
      </c>
    </row>
    <row r="137" spans="1:65" s="2" customFormat="1" ht="16.5" customHeight="1">
      <c r="A137" s="38"/>
      <c r="B137" s="39"/>
      <c r="C137" s="214" t="s">
        <v>130</v>
      </c>
      <c r="D137" s="214" t="s">
        <v>126</v>
      </c>
      <c r="E137" s="215" t="s">
        <v>146</v>
      </c>
      <c r="F137" s="216" t="s">
        <v>147</v>
      </c>
      <c r="G137" s="217" t="s">
        <v>129</v>
      </c>
      <c r="H137" s="218">
        <v>1</v>
      </c>
      <c r="I137" s="219"/>
      <c r="J137" s="220">
        <f>ROUND(I137*H137,2)</f>
        <v>0</v>
      </c>
      <c r="K137" s="216" t="s">
        <v>1</v>
      </c>
      <c r="L137" s="44"/>
      <c r="M137" s="221" t="s">
        <v>1</v>
      </c>
      <c r="N137" s="222" t="s">
        <v>45</v>
      </c>
      <c r="O137" s="91"/>
      <c r="P137" s="223">
        <f>O137*H137</f>
        <v>0</v>
      </c>
      <c r="Q137" s="223">
        <v>0</v>
      </c>
      <c r="R137" s="223">
        <f>Q137*H137</f>
        <v>0</v>
      </c>
      <c r="S137" s="223">
        <v>0</v>
      </c>
      <c r="T137" s="224">
        <f>S137*H137</f>
        <v>0</v>
      </c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R137" s="225" t="s">
        <v>130</v>
      </c>
      <c r="AT137" s="225" t="s">
        <v>126</v>
      </c>
      <c r="AU137" s="225" t="s">
        <v>90</v>
      </c>
      <c r="AY137" s="17" t="s">
        <v>123</v>
      </c>
      <c r="BE137" s="226">
        <f>IF(N137="základní",J137,0)</f>
        <v>0</v>
      </c>
      <c r="BF137" s="226">
        <f>IF(N137="snížená",J137,0)</f>
        <v>0</v>
      </c>
      <c r="BG137" s="226">
        <f>IF(N137="zákl. přenesená",J137,0)</f>
        <v>0</v>
      </c>
      <c r="BH137" s="226">
        <f>IF(N137="sníž. přenesená",J137,0)</f>
        <v>0</v>
      </c>
      <c r="BI137" s="226">
        <f>IF(N137="nulová",J137,0)</f>
        <v>0</v>
      </c>
      <c r="BJ137" s="17" t="s">
        <v>88</v>
      </c>
      <c r="BK137" s="226">
        <f>ROUND(I137*H137,2)</f>
        <v>0</v>
      </c>
      <c r="BL137" s="17" t="s">
        <v>130</v>
      </c>
      <c r="BM137" s="225" t="s">
        <v>148</v>
      </c>
    </row>
    <row r="138" spans="1:51" s="13" customFormat="1" ht="12">
      <c r="A138" s="13"/>
      <c r="B138" s="227"/>
      <c r="C138" s="228"/>
      <c r="D138" s="229" t="s">
        <v>135</v>
      </c>
      <c r="E138" s="230" t="s">
        <v>1</v>
      </c>
      <c r="F138" s="231" t="s">
        <v>149</v>
      </c>
      <c r="G138" s="228"/>
      <c r="H138" s="230" t="s">
        <v>1</v>
      </c>
      <c r="I138" s="232"/>
      <c r="J138" s="228"/>
      <c r="K138" s="228"/>
      <c r="L138" s="233"/>
      <c r="M138" s="234"/>
      <c r="N138" s="235"/>
      <c r="O138" s="235"/>
      <c r="P138" s="235"/>
      <c r="Q138" s="235"/>
      <c r="R138" s="235"/>
      <c r="S138" s="235"/>
      <c r="T138" s="236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37" t="s">
        <v>135</v>
      </c>
      <c r="AU138" s="237" t="s">
        <v>90</v>
      </c>
      <c r="AV138" s="13" t="s">
        <v>88</v>
      </c>
      <c r="AW138" s="13" t="s">
        <v>36</v>
      </c>
      <c r="AX138" s="13" t="s">
        <v>80</v>
      </c>
      <c r="AY138" s="237" t="s">
        <v>123</v>
      </c>
    </row>
    <row r="139" spans="1:51" s="14" customFormat="1" ht="12">
      <c r="A139" s="14"/>
      <c r="B139" s="238"/>
      <c r="C139" s="239"/>
      <c r="D139" s="229" t="s">
        <v>135</v>
      </c>
      <c r="E139" s="240" t="s">
        <v>1</v>
      </c>
      <c r="F139" s="241" t="s">
        <v>88</v>
      </c>
      <c r="G139" s="239"/>
      <c r="H139" s="242">
        <v>1</v>
      </c>
      <c r="I139" s="243"/>
      <c r="J139" s="239"/>
      <c r="K139" s="239"/>
      <c r="L139" s="244"/>
      <c r="M139" s="245"/>
      <c r="N139" s="246"/>
      <c r="O139" s="246"/>
      <c r="P139" s="246"/>
      <c r="Q139" s="246"/>
      <c r="R139" s="246"/>
      <c r="S139" s="246"/>
      <c r="T139" s="247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T139" s="248" t="s">
        <v>135</v>
      </c>
      <c r="AU139" s="248" t="s">
        <v>90</v>
      </c>
      <c r="AV139" s="14" t="s">
        <v>90</v>
      </c>
      <c r="AW139" s="14" t="s">
        <v>36</v>
      </c>
      <c r="AX139" s="14" t="s">
        <v>88</v>
      </c>
      <c r="AY139" s="248" t="s">
        <v>123</v>
      </c>
    </row>
    <row r="140" spans="1:65" s="2" customFormat="1" ht="24.15" customHeight="1">
      <c r="A140" s="38"/>
      <c r="B140" s="39"/>
      <c r="C140" s="214" t="s">
        <v>150</v>
      </c>
      <c r="D140" s="214" t="s">
        <v>126</v>
      </c>
      <c r="E140" s="215" t="s">
        <v>151</v>
      </c>
      <c r="F140" s="216" t="s">
        <v>152</v>
      </c>
      <c r="G140" s="217" t="s">
        <v>129</v>
      </c>
      <c r="H140" s="218">
        <v>1</v>
      </c>
      <c r="I140" s="219"/>
      <c r="J140" s="220">
        <f>ROUND(I140*H140,2)</f>
        <v>0</v>
      </c>
      <c r="K140" s="216" t="s">
        <v>1</v>
      </c>
      <c r="L140" s="44"/>
      <c r="M140" s="221" t="s">
        <v>1</v>
      </c>
      <c r="N140" s="222" t="s">
        <v>45</v>
      </c>
      <c r="O140" s="91"/>
      <c r="P140" s="223">
        <f>O140*H140</f>
        <v>0</v>
      </c>
      <c r="Q140" s="223">
        <v>0</v>
      </c>
      <c r="R140" s="223">
        <f>Q140*H140</f>
        <v>0</v>
      </c>
      <c r="S140" s="223">
        <v>0</v>
      </c>
      <c r="T140" s="224">
        <f>S140*H140</f>
        <v>0</v>
      </c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R140" s="225" t="s">
        <v>130</v>
      </c>
      <c r="AT140" s="225" t="s">
        <v>126</v>
      </c>
      <c r="AU140" s="225" t="s">
        <v>90</v>
      </c>
      <c r="AY140" s="17" t="s">
        <v>123</v>
      </c>
      <c r="BE140" s="226">
        <f>IF(N140="základní",J140,0)</f>
        <v>0</v>
      </c>
      <c r="BF140" s="226">
        <f>IF(N140="snížená",J140,0)</f>
        <v>0</v>
      </c>
      <c r="BG140" s="226">
        <f>IF(N140="zákl. přenesená",J140,0)</f>
        <v>0</v>
      </c>
      <c r="BH140" s="226">
        <f>IF(N140="sníž. přenesená",J140,0)</f>
        <v>0</v>
      </c>
      <c r="BI140" s="226">
        <f>IF(N140="nulová",J140,0)</f>
        <v>0</v>
      </c>
      <c r="BJ140" s="17" t="s">
        <v>88</v>
      </c>
      <c r="BK140" s="226">
        <f>ROUND(I140*H140,2)</f>
        <v>0</v>
      </c>
      <c r="BL140" s="17" t="s">
        <v>130</v>
      </c>
      <c r="BM140" s="225" t="s">
        <v>153</v>
      </c>
    </row>
    <row r="141" spans="1:51" s="13" customFormat="1" ht="12">
      <c r="A141" s="13"/>
      <c r="B141" s="227"/>
      <c r="C141" s="228"/>
      <c r="D141" s="229" t="s">
        <v>135</v>
      </c>
      <c r="E141" s="230" t="s">
        <v>1</v>
      </c>
      <c r="F141" s="231" t="s">
        <v>154</v>
      </c>
      <c r="G141" s="228"/>
      <c r="H141" s="230" t="s">
        <v>1</v>
      </c>
      <c r="I141" s="232"/>
      <c r="J141" s="228"/>
      <c r="K141" s="228"/>
      <c r="L141" s="233"/>
      <c r="M141" s="234"/>
      <c r="N141" s="235"/>
      <c r="O141" s="235"/>
      <c r="P141" s="235"/>
      <c r="Q141" s="235"/>
      <c r="R141" s="235"/>
      <c r="S141" s="235"/>
      <c r="T141" s="236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37" t="s">
        <v>135</v>
      </c>
      <c r="AU141" s="237" t="s">
        <v>90</v>
      </c>
      <c r="AV141" s="13" t="s">
        <v>88</v>
      </c>
      <c r="AW141" s="13" t="s">
        <v>36</v>
      </c>
      <c r="AX141" s="13" t="s">
        <v>80</v>
      </c>
      <c r="AY141" s="237" t="s">
        <v>123</v>
      </c>
    </row>
    <row r="142" spans="1:51" s="14" customFormat="1" ht="12">
      <c r="A142" s="14"/>
      <c r="B142" s="238"/>
      <c r="C142" s="239"/>
      <c r="D142" s="229" t="s">
        <v>135</v>
      </c>
      <c r="E142" s="240" t="s">
        <v>1</v>
      </c>
      <c r="F142" s="241" t="s">
        <v>88</v>
      </c>
      <c r="G142" s="239"/>
      <c r="H142" s="242">
        <v>1</v>
      </c>
      <c r="I142" s="243"/>
      <c r="J142" s="239"/>
      <c r="K142" s="239"/>
      <c r="L142" s="244"/>
      <c r="M142" s="245"/>
      <c r="N142" s="246"/>
      <c r="O142" s="246"/>
      <c r="P142" s="246"/>
      <c r="Q142" s="246"/>
      <c r="R142" s="246"/>
      <c r="S142" s="246"/>
      <c r="T142" s="247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T142" s="248" t="s">
        <v>135</v>
      </c>
      <c r="AU142" s="248" t="s">
        <v>90</v>
      </c>
      <c r="AV142" s="14" t="s">
        <v>90</v>
      </c>
      <c r="AW142" s="14" t="s">
        <v>36</v>
      </c>
      <c r="AX142" s="14" t="s">
        <v>88</v>
      </c>
      <c r="AY142" s="248" t="s">
        <v>123</v>
      </c>
    </row>
    <row r="143" spans="1:65" s="2" customFormat="1" ht="16.5" customHeight="1">
      <c r="A143" s="38"/>
      <c r="B143" s="39"/>
      <c r="C143" s="214" t="s">
        <v>155</v>
      </c>
      <c r="D143" s="214" t="s">
        <v>126</v>
      </c>
      <c r="E143" s="215" t="s">
        <v>156</v>
      </c>
      <c r="F143" s="216" t="s">
        <v>157</v>
      </c>
      <c r="G143" s="217" t="s">
        <v>129</v>
      </c>
      <c r="H143" s="218">
        <v>1</v>
      </c>
      <c r="I143" s="219"/>
      <c r="J143" s="220">
        <f>ROUND(I143*H143,2)</f>
        <v>0</v>
      </c>
      <c r="K143" s="216" t="s">
        <v>1</v>
      </c>
      <c r="L143" s="44"/>
      <c r="M143" s="221" t="s">
        <v>1</v>
      </c>
      <c r="N143" s="222" t="s">
        <v>45</v>
      </c>
      <c r="O143" s="91"/>
      <c r="P143" s="223">
        <f>O143*H143</f>
        <v>0</v>
      </c>
      <c r="Q143" s="223">
        <v>0</v>
      </c>
      <c r="R143" s="223">
        <f>Q143*H143</f>
        <v>0</v>
      </c>
      <c r="S143" s="223">
        <v>0</v>
      </c>
      <c r="T143" s="224">
        <f>S143*H143</f>
        <v>0</v>
      </c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R143" s="225" t="s">
        <v>130</v>
      </c>
      <c r="AT143" s="225" t="s">
        <v>126</v>
      </c>
      <c r="AU143" s="225" t="s">
        <v>90</v>
      </c>
      <c r="AY143" s="17" t="s">
        <v>123</v>
      </c>
      <c r="BE143" s="226">
        <f>IF(N143="základní",J143,0)</f>
        <v>0</v>
      </c>
      <c r="BF143" s="226">
        <f>IF(N143="snížená",J143,0)</f>
        <v>0</v>
      </c>
      <c r="BG143" s="226">
        <f>IF(N143="zákl. přenesená",J143,0)</f>
        <v>0</v>
      </c>
      <c r="BH143" s="226">
        <f>IF(N143="sníž. přenesená",J143,0)</f>
        <v>0</v>
      </c>
      <c r="BI143" s="226">
        <f>IF(N143="nulová",J143,0)</f>
        <v>0</v>
      </c>
      <c r="BJ143" s="17" t="s">
        <v>88</v>
      </c>
      <c r="BK143" s="226">
        <f>ROUND(I143*H143,2)</f>
        <v>0</v>
      </c>
      <c r="BL143" s="17" t="s">
        <v>130</v>
      </c>
      <c r="BM143" s="225" t="s">
        <v>158</v>
      </c>
    </row>
    <row r="144" spans="1:51" s="13" customFormat="1" ht="12">
      <c r="A144" s="13"/>
      <c r="B144" s="227"/>
      <c r="C144" s="228"/>
      <c r="D144" s="229" t="s">
        <v>135</v>
      </c>
      <c r="E144" s="230" t="s">
        <v>1</v>
      </c>
      <c r="F144" s="231" t="s">
        <v>159</v>
      </c>
      <c r="G144" s="228"/>
      <c r="H144" s="230" t="s">
        <v>1</v>
      </c>
      <c r="I144" s="232"/>
      <c r="J144" s="228"/>
      <c r="K144" s="228"/>
      <c r="L144" s="233"/>
      <c r="M144" s="234"/>
      <c r="N144" s="235"/>
      <c r="O144" s="235"/>
      <c r="P144" s="235"/>
      <c r="Q144" s="235"/>
      <c r="R144" s="235"/>
      <c r="S144" s="235"/>
      <c r="T144" s="236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37" t="s">
        <v>135</v>
      </c>
      <c r="AU144" s="237" t="s">
        <v>90</v>
      </c>
      <c r="AV144" s="13" t="s">
        <v>88</v>
      </c>
      <c r="AW144" s="13" t="s">
        <v>36</v>
      </c>
      <c r="AX144" s="13" t="s">
        <v>80</v>
      </c>
      <c r="AY144" s="237" t="s">
        <v>123</v>
      </c>
    </row>
    <row r="145" spans="1:51" s="14" customFormat="1" ht="12">
      <c r="A145" s="14"/>
      <c r="B145" s="238"/>
      <c r="C145" s="239"/>
      <c r="D145" s="229" t="s">
        <v>135</v>
      </c>
      <c r="E145" s="240" t="s">
        <v>1</v>
      </c>
      <c r="F145" s="241" t="s">
        <v>88</v>
      </c>
      <c r="G145" s="239"/>
      <c r="H145" s="242">
        <v>1</v>
      </c>
      <c r="I145" s="243"/>
      <c r="J145" s="239"/>
      <c r="K145" s="239"/>
      <c r="L145" s="244"/>
      <c r="M145" s="245"/>
      <c r="N145" s="246"/>
      <c r="O145" s="246"/>
      <c r="P145" s="246"/>
      <c r="Q145" s="246"/>
      <c r="R145" s="246"/>
      <c r="S145" s="246"/>
      <c r="T145" s="247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T145" s="248" t="s">
        <v>135</v>
      </c>
      <c r="AU145" s="248" t="s">
        <v>90</v>
      </c>
      <c r="AV145" s="14" t="s">
        <v>90</v>
      </c>
      <c r="AW145" s="14" t="s">
        <v>36</v>
      </c>
      <c r="AX145" s="14" t="s">
        <v>88</v>
      </c>
      <c r="AY145" s="248" t="s">
        <v>123</v>
      </c>
    </row>
    <row r="146" spans="1:65" s="2" customFormat="1" ht="21.75" customHeight="1">
      <c r="A146" s="38"/>
      <c r="B146" s="39"/>
      <c r="C146" s="214" t="s">
        <v>160</v>
      </c>
      <c r="D146" s="214" t="s">
        <v>126</v>
      </c>
      <c r="E146" s="215" t="s">
        <v>161</v>
      </c>
      <c r="F146" s="216" t="s">
        <v>162</v>
      </c>
      <c r="G146" s="217" t="s">
        <v>129</v>
      </c>
      <c r="H146" s="218">
        <v>1</v>
      </c>
      <c r="I146" s="219"/>
      <c r="J146" s="220">
        <f>ROUND(I146*H146,2)</f>
        <v>0</v>
      </c>
      <c r="K146" s="216" t="s">
        <v>1</v>
      </c>
      <c r="L146" s="44"/>
      <c r="M146" s="221" t="s">
        <v>1</v>
      </c>
      <c r="N146" s="222" t="s">
        <v>45</v>
      </c>
      <c r="O146" s="91"/>
      <c r="P146" s="223">
        <f>O146*H146</f>
        <v>0</v>
      </c>
      <c r="Q146" s="223">
        <v>0</v>
      </c>
      <c r="R146" s="223">
        <f>Q146*H146</f>
        <v>0</v>
      </c>
      <c r="S146" s="223">
        <v>0</v>
      </c>
      <c r="T146" s="224">
        <f>S146*H146</f>
        <v>0</v>
      </c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R146" s="225" t="s">
        <v>130</v>
      </c>
      <c r="AT146" s="225" t="s">
        <v>126</v>
      </c>
      <c r="AU146" s="225" t="s">
        <v>90</v>
      </c>
      <c r="AY146" s="17" t="s">
        <v>123</v>
      </c>
      <c r="BE146" s="226">
        <f>IF(N146="základní",J146,0)</f>
        <v>0</v>
      </c>
      <c r="BF146" s="226">
        <f>IF(N146="snížená",J146,0)</f>
        <v>0</v>
      </c>
      <c r="BG146" s="226">
        <f>IF(N146="zákl. přenesená",J146,0)</f>
        <v>0</v>
      </c>
      <c r="BH146" s="226">
        <f>IF(N146="sníž. přenesená",J146,0)</f>
        <v>0</v>
      </c>
      <c r="BI146" s="226">
        <f>IF(N146="nulová",J146,0)</f>
        <v>0</v>
      </c>
      <c r="BJ146" s="17" t="s">
        <v>88</v>
      </c>
      <c r="BK146" s="226">
        <f>ROUND(I146*H146,2)</f>
        <v>0</v>
      </c>
      <c r="BL146" s="17" t="s">
        <v>130</v>
      </c>
      <c r="BM146" s="225" t="s">
        <v>163</v>
      </c>
    </row>
    <row r="147" spans="1:51" s="13" customFormat="1" ht="12">
      <c r="A147" s="13"/>
      <c r="B147" s="227"/>
      <c r="C147" s="228"/>
      <c r="D147" s="229" t="s">
        <v>135</v>
      </c>
      <c r="E147" s="230" t="s">
        <v>1</v>
      </c>
      <c r="F147" s="231" t="s">
        <v>159</v>
      </c>
      <c r="G147" s="228"/>
      <c r="H147" s="230" t="s">
        <v>1</v>
      </c>
      <c r="I147" s="232"/>
      <c r="J147" s="228"/>
      <c r="K147" s="228"/>
      <c r="L147" s="233"/>
      <c r="M147" s="234"/>
      <c r="N147" s="235"/>
      <c r="O147" s="235"/>
      <c r="P147" s="235"/>
      <c r="Q147" s="235"/>
      <c r="R147" s="235"/>
      <c r="S147" s="235"/>
      <c r="T147" s="236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37" t="s">
        <v>135</v>
      </c>
      <c r="AU147" s="237" t="s">
        <v>90</v>
      </c>
      <c r="AV147" s="13" t="s">
        <v>88</v>
      </c>
      <c r="AW147" s="13" t="s">
        <v>36</v>
      </c>
      <c r="AX147" s="13" t="s">
        <v>80</v>
      </c>
      <c r="AY147" s="237" t="s">
        <v>123</v>
      </c>
    </row>
    <row r="148" spans="1:51" s="14" customFormat="1" ht="12">
      <c r="A148" s="14"/>
      <c r="B148" s="238"/>
      <c r="C148" s="239"/>
      <c r="D148" s="229" t="s">
        <v>135</v>
      </c>
      <c r="E148" s="240" t="s">
        <v>1</v>
      </c>
      <c r="F148" s="241" t="s">
        <v>88</v>
      </c>
      <c r="G148" s="239"/>
      <c r="H148" s="242">
        <v>1</v>
      </c>
      <c r="I148" s="243"/>
      <c r="J148" s="239"/>
      <c r="K148" s="239"/>
      <c r="L148" s="244"/>
      <c r="M148" s="245"/>
      <c r="N148" s="246"/>
      <c r="O148" s="246"/>
      <c r="P148" s="246"/>
      <c r="Q148" s="246"/>
      <c r="R148" s="246"/>
      <c r="S148" s="246"/>
      <c r="T148" s="247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T148" s="248" t="s">
        <v>135</v>
      </c>
      <c r="AU148" s="248" t="s">
        <v>90</v>
      </c>
      <c r="AV148" s="14" t="s">
        <v>90</v>
      </c>
      <c r="AW148" s="14" t="s">
        <v>36</v>
      </c>
      <c r="AX148" s="14" t="s">
        <v>88</v>
      </c>
      <c r="AY148" s="248" t="s">
        <v>123</v>
      </c>
    </row>
    <row r="149" spans="1:65" s="2" customFormat="1" ht="16.5" customHeight="1">
      <c r="A149" s="38"/>
      <c r="B149" s="39"/>
      <c r="C149" s="214" t="s">
        <v>164</v>
      </c>
      <c r="D149" s="214" t="s">
        <v>126</v>
      </c>
      <c r="E149" s="215" t="s">
        <v>165</v>
      </c>
      <c r="F149" s="216" t="s">
        <v>166</v>
      </c>
      <c r="G149" s="217" t="s">
        <v>129</v>
      </c>
      <c r="H149" s="218">
        <v>1</v>
      </c>
      <c r="I149" s="219"/>
      <c r="J149" s="220">
        <f>ROUND(I149*H149,2)</f>
        <v>0</v>
      </c>
      <c r="K149" s="216" t="s">
        <v>1</v>
      </c>
      <c r="L149" s="44"/>
      <c r="M149" s="221" t="s">
        <v>1</v>
      </c>
      <c r="N149" s="222" t="s">
        <v>45</v>
      </c>
      <c r="O149" s="91"/>
      <c r="P149" s="223">
        <f>O149*H149</f>
        <v>0</v>
      </c>
      <c r="Q149" s="223">
        <v>0</v>
      </c>
      <c r="R149" s="223">
        <f>Q149*H149</f>
        <v>0</v>
      </c>
      <c r="S149" s="223">
        <v>0</v>
      </c>
      <c r="T149" s="224">
        <f>S149*H149</f>
        <v>0</v>
      </c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R149" s="225" t="s">
        <v>130</v>
      </c>
      <c r="AT149" s="225" t="s">
        <v>126</v>
      </c>
      <c r="AU149" s="225" t="s">
        <v>90</v>
      </c>
      <c r="AY149" s="17" t="s">
        <v>123</v>
      </c>
      <c r="BE149" s="226">
        <f>IF(N149="základní",J149,0)</f>
        <v>0</v>
      </c>
      <c r="BF149" s="226">
        <f>IF(N149="snížená",J149,0)</f>
        <v>0</v>
      </c>
      <c r="BG149" s="226">
        <f>IF(N149="zákl. přenesená",J149,0)</f>
        <v>0</v>
      </c>
      <c r="BH149" s="226">
        <f>IF(N149="sníž. přenesená",J149,0)</f>
        <v>0</v>
      </c>
      <c r="BI149" s="226">
        <f>IF(N149="nulová",J149,0)</f>
        <v>0</v>
      </c>
      <c r="BJ149" s="17" t="s">
        <v>88</v>
      </c>
      <c r="BK149" s="226">
        <f>ROUND(I149*H149,2)</f>
        <v>0</v>
      </c>
      <c r="BL149" s="17" t="s">
        <v>130</v>
      </c>
      <c r="BM149" s="225" t="s">
        <v>167</v>
      </c>
    </row>
    <row r="150" spans="1:51" s="13" customFormat="1" ht="12">
      <c r="A150" s="13"/>
      <c r="B150" s="227"/>
      <c r="C150" s="228"/>
      <c r="D150" s="229" t="s">
        <v>135</v>
      </c>
      <c r="E150" s="230" t="s">
        <v>1</v>
      </c>
      <c r="F150" s="231" t="s">
        <v>159</v>
      </c>
      <c r="G150" s="228"/>
      <c r="H150" s="230" t="s">
        <v>1</v>
      </c>
      <c r="I150" s="232"/>
      <c r="J150" s="228"/>
      <c r="K150" s="228"/>
      <c r="L150" s="233"/>
      <c r="M150" s="234"/>
      <c r="N150" s="235"/>
      <c r="O150" s="235"/>
      <c r="P150" s="235"/>
      <c r="Q150" s="235"/>
      <c r="R150" s="235"/>
      <c r="S150" s="235"/>
      <c r="T150" s="236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37" t="s">
        <v>135</v>
      </c>
      <c r="AU150" s="237" t="s">
        <v>90</v>
      </c>
      <c r="AV150" s="13" t="s">
        <v>88</v>
      </c>
      <c r="AW150" s="13" t="s">
        <v>36</v>
      </c>
      <c r="AX150" s="13" t="s">
        <v>80</v>
      </c>
      <c r="AY150" s="237" t="s">
        <v>123</v>
      </c>
    </row>
    <row r="151" spans="1:51" s="14" customFormat="1" ht="12">
      <c r="A151" s="14"/>
      <c r="B151" s="238"/>
      <c r="C151" s="239"/>
      <c r="D151" s="229" t="s">
        <v>135</v>
      </c>
      <c r="E151" s="240" t="s">
        <v>1</v>
      </c>
      <c r="F151" s="241" t="s">
        <v>88</v>
      </c>
      <c r="G151" s="239"/>
      <c r="H151" s="242">
        <v>1</v>
      </c>
      <c r="I151" s="243"/>
      <c r="J151" s="239"/>
      <c r="K151" s="239"/>
      <c r="L151" s="244"/>
      <c r="M151" s="245"/>
      <c r="N151" s="246"/>
      <c r="O151" s="246"/>
      <c r="P151" s="246"/>
      <c r="Q151" s="246"/>
      <c r="R151" s="246"/>
      <c r="S151" s="246"/>
      <c r="T151" s="247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T151" s="248" t="s">
        <v>135</v>
      </c>
      <c r="AU151" s="248" t="s">
        <v>90</v>
      </c>
      <c r="AV151" s="14" t="s">
        <v>90</v>
      </c>
      <c r="AW151" s="14" t="s">
        <v>36</v>
      </c>
      <c r="AX151" s="14" t="s">
        <v>88</v>
      </c>
      <c r="AY151" s="248" t="s">
        <v>123</v>
      </c>
    </row>
    <row r="152" spans="1:65" s="2" customFormat="1" ht="16.5" customHeight="1">
      <c r="A152" s="38"/>
      <c r="B152" s="39"/>
      <c r="C152" s="214" t="s">
        <v>168</v>
      </c>
      <c r="D152" s="214" t="s">
        <v>126</v>
      </c>
      <c r="E152" s="215" t="s">
        <v>169</v>
      </c>
      <c r="F152" s="216" t="s">
        <v>170</v>
      </c>
      <c r="G152" s="217" t="s">
        <v>129</v>
      </c>
      <c r="H152" s="218">
        <v>1</v>
      </c>
      <c r="I152" s="219"/>
      <c r="J152" s="220">
        <f>ROUND(I152*H152,2)</f>
        <v>0</v>
      </c>
      <c r="K152" s="216" t="s">
        <v>1</v>
      </c>
      <c r="L152" s="44"/>
      <c r="M152" s="221" t="s">
        <v>1</v>
      </c>
      <c r="N152" s="222" t="s">
        <v>45</v>
      </c>
      <c r="O152" s="91"/>
      <c r="P152" s="223">
        <f>O152*H152</f>
        <v>0</v>
      </c>
      <c r="Q152" s="223">
        <v>0</v>
      </c>
      <c r="R152" s="223">
        <f>Q152*H152</f>
        <v>0</v>
      </c>
      <c r="S152" s="223">
        <v>0</v>
      </c>
      <c r="T152" s="224">
        <f>S152*H152</f>
        <v>0</v>
      </c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R152" s="225" t="s">
        <v>130</v>
      </c>
      <c r="AT152" s="225" t="s">
        <v>126</v>
      </c>
      <c r="AU152" s="225" t="s">
        <v>90</v>
      </c>
      <c r="AY152" s="17" t="s">
        <v>123</v>
      </c>
      <c r="BE152" s="226">
        <f>IF(N152="základní",J152,0)</f>
        <v>0</v>
      </c>
      <c r="BF152" s="226">
        <f>IF(N152="snížená",J152,0)</f>
        <v>0</v>
      </c>
      <c r="BG152" s="226">
        <f>IF(N152="zákl. přenesená",J152,0)</f>
        <v>0</v>
      </c>
      <c r="BH152" s="226">
        <f>IF(N152="sníž. přenesená",J152,0)</f>
        <v>0</v>
      </c>
      <c r="BI152" s="226">
        <f>IF(N152="nulová",J152,0)</f>
        <v>0</v>
      </c>
      <c r="BJ152" s="17" t="s">
        <v>88</v>
      </c>
      <c r="BK152" s="226">
        <f>ROUND(I152*H152,2)</f>
        <v>0</v>
      </c>
      <c r="BL152" s="17" t="s">
        <v>130</v>
      </c>
      <c r="BM152" s="225" t="s">
        <v>171</v>
      </c>
    </row>
    <row r="153" spans="1:51" s="13" customFormat="1" ht="12">
      <c r="A153" s="13"/>
      <c r="B153" s="227"/>
      <c r="C153" s="228"/>
      <c r="D153" s="229" t="s">
        <v>135</v>
      </c>
      <c r="E153" s="230" t="s">
        <v>1</v>
      </c>
      <c r="F153" s="231" t="s">
        <v>159</v>
      </c>
      <c r="G153" s="228"/>
      <c r="H153" s="230" t="s">
        <v>1</v>
      </c>
      <c r="I153" s="232"/>
      <c r="J153" s="228"/>
      <c r="K153" s="228"/>
      <c r="L153" s="233"/>
      <c r="M153" s="234"/>
      <c r="N153" s="235"/>
      <c r="O153" s="235"/>
      <c r="P153" s="235"/>
      <c r="Q153" s="235"/>
      <c r="R153" s="235"/>
      <c r="S153" s="235"/>
      <c r="T153" s="236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37" t="s">
        <v>135</v>
      </c>
      <c r="AU153" s="237" t="s">
        <v>90</v>
      </c>
      <c r="AV153" s="13" t="s">
        <v>88</v>
      </c>
      <c r="AW153" s="13" t="s">
        <v>36</v>
      </c>
      <c r="AX153" s="13" t="s">
        <v>80</v>
      </c>
      <c r="AY153" s="237" t="s">
        <v>123</v>
      </c>
    </row>
    <row r="154" spans="1:51" s="14" customFormat="1" ht="12">
      <c r="A154" s="14"/>
      <c r="B154" s="238"/>
      <c r="C154" s="239"/>
      <c r="D154" s="229" t="s">
        <v>135</v>
      </c>
      <c r="E154" s="240" t="s">
        <v>1</v>
      </c>
      <c r="F154" s="241" t="s">
        <v>88</v>
      </c>
      <c r="G154" s="239"/>
      <c r="H154" s="242">
        <v>1</v>
      </c>
      <c r="I154" s="243"/>
      <c r="J154" s="239"/>
      <c r="K154" s="239"/>
      <c r="L154" s="244"/>
      <c r="M154" s="245"/>
      <c r="N154" s="246"/>
      <c r="O154" s="246"/>
      <c r="P154" s="246"/>
      <c r="Q154" s="246"/>
      <c r="R154" s="246"/>
      <c r="S154" s="246"/>
      <c r="T154" s="247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T154" s="248" t="s">
        <v>135</v>
      </c>
      <c r="AU154" s="248" t="s">
        <v>90</v>
      </c>
      <c r="AV154" s="14" t="s">
        <v>90</v>
      </c>
      <c r="AW154" s="14" t="s">
        <v>36</v>
      </c>
      <c r="AX154" s="14" t="s">
        <v>88</v>
      </c>
      <c r="AY154" s="248" t="s">
        <v>123</v>
      </c>
    </row>
    <row r="155" spans="1:65" s="2" customFormat="1" ht="16.5" customHeight="1">
      <c r="A155" s="38"/>
      <c r="B155" s="39"/>
      <c r="C155" s="214" t="s">
        <v>172</v>
      </c>
      <c r="D155" s="214" t="s">
        <v>126</v>
      </c>
      <c r="E155" s="215" t="s">
        <v>173</v>
      </c>
      <c r="F155" s="216" t="s">
        <v>174</v>
      </c>
      <c r="G155" s="217" t="s">
        <v>129</v>
      </c>
      <c r="H155" s="218">
        <v>1</v>
      </c>
      <c r="I155" s="219"/>
      <c r="J155" s="220">
        <f>ROUND(I155*H155,2)</f>
        <v>0</v>
      </c>
      <c r="K155" s="216" t="s">
        <v>1</v>
      </c>
      <c r="L155" s="44"/>
      <c r="M155" s="221" t="s">
        <v>1</v>
      </c>
      <c r="N155" s="222" t="s">
        <v>45</v>
      </c>
      <c r="O155" s="91"/>
      <c r="P155" s="223">
        <f>O155*H155</f>
        <v>0</v>
      </c>
      <c r="Q155" s="223">
        <v>0</v>
      </c>
      <c r="R155" s="223">
        <f>Q155*H155</f>
        <v>0</v>
      </c>
      <c r="S155" s="223">
        <v>0</v>
      </c>
      <c r="T155" s="224">
        <f>S155*H155</f>
        <v>0</v>
      </c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R155" s="225" t="s">
        <v>130</v>
      </c>
      <c r="AT155" s="225" t="s">
        <v>126</v>
      </c>
      <c r="AU155" s="225" t="s">
        <v>90</v>
      </c>
      <c r="AY155" s="17" t="s">
        <v>123</v>
      </c>
      <c r="BE155" s="226">
        <f>IF(N155="základní",J155,0)</f>
        <v>0</v>
      </c>
      <c r="BF155" s="226">
        <f>IF(N155="snížená",J155,0)</f>
        <v>0</v>
      </c>
      <c r="BG155" s="226">
        <f>IF(N155="zákl. přenesená",J155,0)</f>
        <v>0</v>
      </c>
      <c r="BH155" s="226">
        <f>IF(N155="sníž. přenesená",J155,0)</f>
        <v>0</v>
      </c>
      <c r="BI155" s="226">
        <f>IF(N155="nulová",J155,0)</f>
        <v>0</v>
      </c>
      <c r="BJ155" s="17" t="s">
        <v>88</v>
      </c>
      <c r="BK155" s="226">
        <f>ROUND(I155*H155,2)</f>
        <v>0</v>
      </c>
      <c r="BL155" s="17" t="s">
        <v>130</v>
      </c>
      <c r="BM155" s="225" t="s">
        <v>175</v>
      </c>
    </row>
    <row r="156" spans="1:51" s="13" customFormat="1" ht="12">
      <c r="A156" s="13"/>
      <c r="B156" s="227"/>
      <c r="C156" s="228"/>
      <c r="D156" s="229" t="s">
        <v>135</v>
      </c>
      <c r="E156" s="230" t="s">
        <v>1</v>
      </c>
      <c r="F156" s="231" t="s">
        <v>159</v>
      </c>
      <c r="G156" s="228"/>
      <c r="H156" s="230" t="s">
        <v>1</v>
      </c>
      <c r="I156" s="232"/>
      <c r="J156" s="228"/>
      <c r="K156" s="228"/>
      <c r="L156" s="233"/>
      <c r="M156" s="234"/>
      <c r="N156" s="235"/>
      <c r="O156" s="235"/>
      <c r="P156" s="235"/>
      <c r="Q156" s="235"/>
      <c r="R156" s="235"/>
      <c r="S156" s="235"/>
      <c r="T156" s="236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37" t="s">
        <v>135</v>
      </c>
      <c r="AU156" s="237" t="s">
        <v>90</v>
      </c>
      <c r="AV156" s="13" t="s">
        <v>88</v>
      </c>
      <c r="AW156" s="13" t="s">
        <v>36</v>
      </c>
      <c r="AX156" s="13" t="s">
        <v>80</v>
      </c>
      <c r="AY156" s="237" t="s">
        <v>123</v>
      </c>
    </row>
    <row r="157" spans="1:51" s="14" customFormat="1" ht="12">
      <c r="A157" s="14"/>
      <c r="B157" s="238"/>
      <c r="C157" s="239"/>
      <c r="D157" s="229" t="s">
        <v>135</v>
      </c>
      <c r="E157" s="240" t="s">
        <v>1</v>
      </c>
      <c r="F157" s="241" t="s">
        <v>88</v>
      </c>
      <c r="G157" s="239"/>
      <c r="H157" s="242">
        <v>1</v>
      </c>
      <c r="I157" s="243"/>
      <c r="J157" s="239"/>
      <c r="K157" s="239"/>
      <c r="L157" s="244"/>
      <c r="M157" s="245"/>
      <c r="N157" s="246"/>
      <c r="O157" s="246"/>
      <c r="P157" s="246"/>
      <c r="Q157" s="246"/>
      <c r="R157" s="246"/>
      <c r="S157" s="246"/>
      <c r="T157" s="247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T157" s="248" t="s">
        <v>135</v>
      </c>
      <c r="AU157" s="248" t="s">
        <v>90</v>
      </c>
      <c r="AV157" s="14" t="s">
        <v>90</v>
      </c>
      <c r="AW157" s="14" t="s">
        <v>36</v>
      </c>
      <c r="AX157" s="14" t="s">
        <v>88</v>
      </c>
      <c r="AY157" s="248" t="s">
        <v>123</v>
      </c>
    </row>
    <row r="158" spans="1:65" s="2" customFormat="1" ht="16.5" customHeight="1">
      <c r="A158" s="38"/>
      <c r="B158" s="39"/>
      <c r="C158" s="214" t="s">
        <v>176</v>
      </c>
      <c r="D158" s="214" t="s">
        <v>126</v>
      </c>
      <c r="E158" s="215" t="s">
        <v>177</v>
      </c>
      <c r="F158" s="216" t="s">
        <v>178</v>
      </c>
      <c r="G158" s="217" t="s">
        <v>129</v>
      </c>
      <c r="H158" s="218">
        <v>1</v>
      </c>
      <c r="I158" s="219"/>
      <c r="J158" s="220">
        <f>ROUND(I158*H158,2)</f>
        <v>0</v>
      </c>
      <c r="K158" s="216" t="s">
        <v>1</v>
      </c>
      <c r="L158" s="44"/>
      <c r="M158" s="221" t="s">
        <v>1</v>
      </c>
      <c r="N158" s="222" t="s">
        <v>45</v>
      </c>
      <c r="O158" s="91"/>
      <c r="P158" s="223">
        <f>O158*H158</f>
        <v>0</v>
      </c>
      <c r="Q158" s="223">
        <v>0</v>
      </c>
      <c r="R158" s="223">
        <f>Q158*H158</f>
        <v>0</v>
      </c>
      <c r="S158" s="223">
        <v>0</v>
      </c>
      <c r="T158" s="224">
        <f>S158*H158</f>
        <v>0</v>
      </c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R158" s="225" t="s">
        <v>130</v>
      </c>
      <c r="AT158" s="225" t="s">
        <v>126</v>
      </c>
      <c r="AU158" s="225" t="s">
        <v>90</v>
      </c>
      <c r="AY158" s="17" t="s">
        <v>123</v>
      </c>
      <c r="BE158" s="226">
        <f>IF(N158="základní",J158,0)</f>
        <v>0</v>
      </c>
      <c r="BF158" s="226">
        <f>IF(N158="snížená",J158,0)</f>
        <v>0</v>
      </c>
      <c r="BG158" s="226">
        <f>IF(N158="zákl. přenesená",J158,0)</f>
        <v>0</v>
      </c>
      <c r="BH158" s="226">
        <f>IF(N158="sníž. přenesená",J158,0)</f>
        <v>0</v>
      </c>
      <c r="BI158" s="226">
        <f>IF(N158="nulová",J158,0)</f>
        <v>0</v>
      </c>
      <c r="BJ158" s="17" t="s">
        <v>88</v>
      </c>
      <c r="BK158" s="226">
        <f>ROUND(I158*H158,2)</f>
        <v>0</v>
      </c>
      <c r="BL158" s="17" t="s">
        <v>130</v>
      </c>
      <c r="BM158" s="225" t="s">
        <v>179</v>
      </c>
    </row>
    <row r="159" spans="1:51" s="13" customFormat="1" ht="12">
      <c r="A159" s="13"/>
      <c r="B159" s="227"/>
      <c r="C159" s="228"/>
      <c r="D159" s="229" t="s">
        <v>135</v>
      </c>
      <c r="E159" s="230" t="s">
        <v>1</v>
      </c>
      <c r="F159" s="231" t="s">
        <v>159</v>
      </c>
      <c r="G159" s="228"/>
      <c r="H159" s="230" t="s">
        <v>1</v>
      </c>
      <c r="I159" s="232"/>
      <c r="J159" s="228"/>
      <c r="K159" s="228"/>
      <c r="L159" s="233"/>
      <c r="M159" s="234"/>
      <c r="N159" s="235"/>
      <c r="O159" s="235"/>
      <c r="P159" s="235"/>
      <c r="Q159" s="235"/>
      <c r="R159" s="235"/>
      <c r="S159" s="235"/>
      <c r="T159" s="236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37" t="s">
        <v>135</v>
      </c>
      <c r="AU159" s="237" t="s">
        <v>90</v>
      </c>
      <c r="AV159" s="13" t="s">
        <v>88</v>
      </c>
      <c r="AW159" s="13" t="s">
        <v>36</v>
      </c>
      <c r="AX159" s="13" t="s">
        <v>80</v>
      </c>
      <c r="AY159" s="237" t="s">
        <v>123</v>
      </c>
    </row>
    <row r="160" spans="1:51" s="14" customFormat="1" ht="12">
      <c r="A160" s="14"/>
      <c r="B160" s="238"/>
      <c r="C160" s="239"/>
      <c r="D160" s="229" t="s">
        <v>135</v>
      </c>
      <c r="E160" s="240" t="s">
        <v>1</v>
      </c>
      <c r="F160" s="241" t="s">
        <v>88</v>
      </c>
      <c r="G160" s="239"/>
      <c r="H160" s="242">
        <v>1</v>
      </c>
      <c r="I160" s="243"/>
      <c r="J160" s="239"/>
      <c r="K160" s="239"/>
      <c r="L160" s="244"/>
      <c r="M160" s="245"/>
      <c r="N160" s="246"/>
      <c r="O160" s="246"/>
      <c r="P160" s="246"/>
      <c r="Q160" s="246"/>
      <c r="R160" s="246"/>
      <c r="S160" s="246"/>
      <c r="T160" s="247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T160" s="248" t="s">
        <v>135</v>
      </c>
      <c r="AU160" s="248" t="s">
        <v>90</v>
      </c>
      <c r="AV160" s="14" t="s">
        <v>90</v>
      </c>
      <c r="AW160" s="14" t="s">
        <v>36</v>
      </c>
      <c r="AX160" s="14" t="s">
        <v>88</v>
      </c>
      <c r="AY160" s="248" t="s">
        <v>123</v>
      </c>
    </row>
    <row r="161" spans="1:65" s="2" customFormat="1" ht="16.5" customHeight="1">
      <c r="A161" s="38"/>
      <c r="B161" s="39"/>
      <c r="C161" s="214" t="s">
        <v>180</v>
      </c>
      <c r="D161" s="214" t="s">
        <v>126</v>
      </c>
      <c r="E161" s="215" t="s">
        <v>181</v>
      </c>
      <c r="F161" s="216" t="s">
        <v>182</v>
      </c>
      <c r="G161" s="217" t="s">
        <v>129</v>
      </c>
      <c r="H161" s="218">
        <v>1</v>
      </c>
      <c r="I161" s="219"/>
      <c r="J161" s="220">
        <f>ROUND(I161*H161,2)</f>
        <v>0</v>
      </c>
      <c r="K161" s="216" t="s">
        <v>1</v>
      </c>
      <c r="L161" s="44"/>
      <c r="M161" s="221" t="s">
        <v>1</v>
      </c>
      <c r="N161" s="222" t="s">
        <v>45</v>
      </c>
      <c r="O161" s="91"/>
      <c r="P161" s="223">
        <f>O161*H161</f>
        <v>0</v>
      </c>
      <c r="Q161" s="223">
        <v>0</v>
      </c>
      <c r="R161" s="223">
        <f>Q161*H161</f>
        <v>0</v>
      </c>
      <c r="S161" s="223">
        <v>0</v>
      </c>
      <c r="T161" s="224">
        <f>S161*H161</f>
        <v>0</v>
      </c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R161" s="225" t="s">
        <v>130</v>
      </c>
      <c r="AT161" s="225" t="s">
        <v>126</v>
      </c>
      <c r="AU161" s="225" t="s">
        <v>90</v>
      </c>
      <c r="AY161" s="17" t="s">
        <v>123</v>
      </c>
      <c r="BE161" s="226">
        <f>IF(N161="základní",J161,0)</f>
        <v>0</v>
      </c>
      <c r="BF161" s="226">
        <f>IF(N161="snížená",J161,0)</f>
        <v>0</v>
      </c>
      <c r="BG161" s="226">
        <f>IF(N161="zákl. přenesená",J161,0)</f>
        <v>0</v>
      </c>
      <c r="BH161" s="226">
        <f>IF(N161="sníž. přenesená",J161,0)</f>
        <v>0</v>
      </c>
      <c r="BI161" s="226">
        <f>IF(N161="nulová",J161,0)</f>
        <v>0</v>
      </c>
      <c r="BJ161" s="17" t="s">
        <v>88</v>
      </c>
      <c r="BK161" s="226">
        <f>ROUND(I161*H161,2)</f>
        <v>0</v>
      </c>
      <c r="BL161" s="17" t="s">
        <v>130</v>
      </c>
      <c r="BM161" s="225" t="s">
        <v>183</v>
      </c>
    </row>
    <row r="162" spans="1:65" s="2" customFormat="1" ht="24.15" customHeight="1">
      <c r="A162" s="38"/>
      <c r="B162" s="39"/>
      <c r="C162" s="214" t="s">
        <v>184</v>
      </c>
      <c r="D162" s="214" t="s">
        <v>126</v>
      </c>
      <c r="E162" s="215" t="s">
        <v>185</v>
      </c>
      <c r="F162" s="216" t="s">
        <v>186</v>
      </c>
      <c r="G162" s="217" t="s">
        <v>129</v>
      </c>
      <c r="H162" s="218">
        <v>1</v>
      </c>
      <c r="I162" s="219"/>
      <c r="J162" s="220">
        <f>ROUND(I162*H162,2)</f>
        <v>0</v>
      </c>
      <c r="K162" s="216" t="s">
        <v>1</v>
      </c>
      <c r="L162" s="44"/>
      <c r="M162" s="221" t="s">
        <v>1</v>
      </c>
      <c r="N162" s="222" t="s">
        <v>45</v>
      </c>
      <c r="O162" s="91"/>
      <c r="P162" s="223">
        <f>O162*H162</f>
        <v>0</v>
      </c>
      <c r="Q162" s="223">
        <v>0</v>
      </c>
      <c r="R162" s="223">
        <f>Q162*H162</f>
        <v>0</v>
      </c>
      <c r="S162" s="223">
        <v>0</v>
      </c>
      <c r="T162" s="224">
        <f>S162*H162</f>
        <v>0</v>
      </c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R162" s="225" t="s">
        <v>130</v>
      </c>
      <c r="AT162" s="225" t="s">
        <v>126</v>
      </c>
      <c r="AU162" s="225" t="s">
        <v>90</v>
      </c>
      <c r="AY162" s="17" t="s">
        <v>123</v>
      </c>
      <c r="BE162" s="226">
        <f>IF(N162="základní",J162,0)</f>
        <v>0</v>
      </c>
      <c r="BF162" s="226">
        <f>IF(N162="snížená",J162,0)</f>
        <v>0</v>
      </c>
      <c r="BG162" s="226">
        <f>IF(N162="zákl. přenesená",J162,0)</f>
        <v>0</v>
      </c>
      <c r="BH162" s="226">
        <f>IF(N162="sníž. přenesená",J162,0)</f>
        <v>0</v>
      </c>
      <c r="BI162" s="226">
        <f>IF(N162="nulová",J162,0)</f>
        <v>0</v>
      </c>
      <c r="BJ162" s="17" t="s">
        <v>88</v>
      </c>
      <c r="BK162" s="226">
        <f>ROUND(I162*H162,2)</f>
        <v>0</v>
      </c>
      <c r="BL162" s="17" t="s">
        <v>130</v>
      </c>
      <c r="BM162" s="225" t="s">
        <v>187</v>
      </c>
    </row>
    <row r="163" spans="1:63" s="12" customFormat="1" ht="22.8" customHeight="1">
      <c r="A163" s="12"/>
      <c r="B163" s="198"/>
      <c r="C163" s="199"/>
      <c r="D163" s="200" t="s">
        <v>79</v>
      </c>
      <c r="E163" s="212" t="s">
        <v>188</v>
      </c>
      <c r="F163" s="212" t="s">
        <v>189</v>
      </c>
      <c r="G163" s="199"/>
      <c r="H163" s="199"/>
      <c r="I163" s="202"/>
      <c r="J163" s="213">
        <f>BK163</f>
        <v>0</v>
      </c>
      <c r="K163" s="199"/>
      <c r="L163" s="204"/>
      <c r="M163" s="205"/>
      <c r="N163" s="206"/>
      <c r="O163" s="206"/>
      <c r="P163" s="207">
        <f>SUM(P164:P217)</f>
        <v>0</v>
      </c>
      <c r="Q163" s="206"/>
      <c r="R163" s="207">
        <f>SUM(R164:R217)</f>
        <v>297.35562</v>
      </c>
      <c r="S163" s="206"/>
      <c r="T163" s="208">
        <f>SUM(T164:T217)</f>
        <v>149.1</v>
      </c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R163" s="209" t="s">
        <v>88</v>
      </c>
      <c r="AT163" s="210" t="s">
        <v>79</v>
      </c>
      <c r="AU163" s="210" t="s">
        <v>88</v>
      </c>
      <c r="AY163" s="209" t="s">
        <v>123</v>
      </c>
      <c r="BK163" s="211">
        <f>SUM(BK164:BK217)</f>
        <v>0</v>
      </c>
    </row>
    <row r="164" spans="1:65" s="2" customFormat="1" ht="16.5" customHeight="1">
      <c r="A164" s="38"/>
      <c r="B164" s="39"/>
      <c r="C164" s="214" t="s">
        <v>190</v>
      </c>
      <c r="D164" s="214" t="s">
        <v>126</v>
      </c>
      <c r="E164" s="215" t="s">
        <v>191</v>
      </c>
      <c r="F164" s="216" t="s">
        <v>192</v>
      </c>
      <c r="G164" s="217" t="s">
        <v>129</v>
      </c>
      <c r="H164" s="218">
        <v>1</v>
      </c>
      <c r="I164" s="219"/>
      <c r="J164" s="220">
        <f>ROUND(I164*H164,2)</f>
        <v>0</v>
      </c>
      <c r="K164" s="216" t="s">
        <v>1</v>
      </c>
      <c r="L164" s="44"/>
      <c r="M164" s="221" t="s">
        <v>1</v>
      </c>
      <c r="N164" s="222" t="s">
        <v>45</v>
      </c>
      <c r="O164" s="91"/>
      <c r="P164" s="223">
        <f>O164*H164</f>
        <v>0</v>
      </c>
      <c r="Q164" s="223">
        <v>0</v>
      </c>
      <c r="R164" s="223">
        <f>Q164*H164</f>
        <v>0</v>
      </c>
      <c r="S164" s="223">
        <v>0</v>
      </c>
      <c r="T164" s="224">
        <f>S164*H164</f>
        <v>0</v>
      </c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R164" s="225" t="s">
        <v>130</v>
      </c>
      <c r="AT164" s="225" t="s">
        <v>126</v>
      </c>
      <c r="AU164" s="225" t="s">
        <v>90</v>
      </c>
      <c r="AY164" s="17" t="s">
        <v>123</v>
      </c>
      <c r="BE164" s="226">
        <f>IF(N164="základní",J164,0)</f>
        <v>0</v>
      </c>
      <c r="BF164" s="226">
        <f>IF(N164="snížená",J164,0)</f>
        <v>0</v>
      </c>
      <c r="BG164" s="226">
        <f>IF(N164="zákl. přenesená",J164,0)</f>
        <v>0</v>
      </c>
      <c r="BH164" s="226">
        <f>IF(N164="sníž. přenesená",J164,0)</f>
        <v>0</v>
      </c>
      <c r="BI164" s="226">
        <f>IF(N164="nulová",J164,0)</f>
        <v>0</v>
      </c>
      <c r="BJ164" s="17" t="s">
        <v>88</v>
      </c>
      <c r="BK164" s="226">
        <f>ROUND(I164*H164,2)</f>
        <v>0</v>
      </c>
      <c r="BL164" s="17" t="s">
        <v>130</v>
      </c>
      <c r="BM164" s="225" t="s">
        <v>193</v>
      </c>
    </row>
    <row r="165" spans="1:51" s="13" customFormat="1" ht="12">
      <c r="A165" s="13"/>
      <c r="B165" s="227"/>
      <c r="C165" s="228"/>
      <c r="D165" s="229" t="s">
        <v>135</v>
      </c>
      <c r="E165" s="230" t="s">
        <v>1</v>
      </c>
      <c r="F165" s="231" t="s">
        <v>194</v>
      </c>
      <c r="G165" s="228"/>
      <c r="H165" s="230" t="s">
        <v>1</v>
      </c>
      <c r="I165" s="232"/>
      <c r="J165" s="228"/>
      <c r="K165" s="228"/>
      <c r="L165" s="233"/>
      <c r="M165" s="234"/>
      <c r="N165" s="235"/>
      <c r="O165" s="235"/>
      <c r="P165" s="235"/>
      <c r="Q165" s="235"/>
      <c r="R165" s="235"/>
      <c r="S165" s="235"/>
      <c r="T165" s="236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37" t="s">
        <v>135</v>
      </c>
      <c r="AU165" s="237" t="s">
        <v>90</v>
      </c>
      <c r="AV165" s="13" t="s">
        <v>88</v>
      </c>
      <c r="AW165" s="13" t="s">
        <v>36</v>
      </c>
      <c r="AX165" s="13" t="s">
        <v>80</v>
      </c>
      <c r="AY165" s="237" t="s">
        <v>123</v>
      </c>
    </row>
    <row r="166" spans="1:51" s="14" customFormat="1" ht="12">
      <c r="A166" s="14"/>
      <c r="B166" s="238"/>
      <c r="C166" s="239"/>
      <c r="D166" s="229" t="s">
        <v>135</v>
      </c>
      <c r="E166" s="240" t="s">
        <v>1</v>
      </c>
      <c r="F166" s="241" t="s">
        <v>88</v>
      </c>
      <c r="G166" s="239"/>
      <c r="H166" s="242">
        <v>1</v>
      </c>
      <c r="I166" s="243"/>
      <c r="J166" s="239"/>
      <c r="K166" s="239"/>
      <c r="L166" s="244"/>
      <c r="M166" s="245"/>
      <c r="N166" s="246"/>
      <c r="O166" s="246"/>
      <c r="P166" s="246"/>
      <c r="Q166" s="246"/>
      <c r="R166" s="246"/>
      <c r="S166" s="246"/>
      <c r="T166" s="247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T166" s="248" t="s">
        <v>135</v>
      </c>
      <c r="AU166" s="248" t="s">
        <v>90</v>
      </c>
      <c r="AV166" s="14" t="s">
        <v>90</v>
      </c>
      <c r="AW166" s="14" t="s">
        <v>36</v>
      </c>
      <c r="AX166" s="14" t="s">
        <v>88</v>
      </c>
      <c r="AY166" s="248" t="s">
        <v>123</v>
      </c>
    </row>
    <row r="167" spans="1:65" s="2" customFormat="1" ht="16.5" customHeight="1">
      <c r="A167" s="38"/>
      <c r="B167" s="39"/>
      <c r="C167" s="214" t="s">
        <v>195</v>
      </c>
      <c r="D167" s="214" t="s">
        <v>126</v>
      </c>
      <c r="E167" s="215" t="s">
        <v>196</v>
      </c>
      <c r="F167" s="216" t="s">
        <v>189</v>
      </c>
      <c r="G167" s="217" t="s">
        <v>129</v>
      </c>
      <c r="H167" s="218">
        <v>1</v>
      </c>
      <c r="I167" s="219"/>
      <c r="J167" s="220">
        <f>ROUND(I167*H167,2)</f>
        <v>0</v>
      </c>
      <c r="K167" s="216" t="s">
        <v>197</v>
      </c>
      <c r="L167" s="44"/>
      <c r="M167" s="221" t="s">
        <v>1</v>
      </c>
      <c r="N167" s="222" t="s">
        <v>45</v>
      </c>
      <c r="O167" s="91"/>
      <c r="P167" s="223">
        <f>O167*H167</f>
        <v>0</v>
      </c>
      <c r="Q167" s="223">
        <v>0</v>
      </c>
      <c r="R167" s="223">
        <f>Q167*H167</f>
        <v>0</v>
      </c>
      <c r="S167" s="223">
        <v>0</v>
      </c>
      <c r="T167" s="224">
        <f>S167*H167</f>
        <v>0</v>
      </c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R167" s="225" t="s">
        <v>130</v>
      </c>
      <c r="AT167" s="225" t="s">
        <v>126</v>
      </c>
      <c r="AU167" s="225" t="s">
        <v>90</v>
      </c>
      <c r="AY167" s="17" t="s">
        <v>123</v>
      </c>
      <c r="BE167" s="226">
        <f>IF(N167="základní",J167,0)</f>
        <v>0</v>
      </c>
      <c r="BF167" s="226">
        <f>IF(N167="snížená",J167,0)</f>
        <v>0</v>
      </c>
      <c r="BG167" s="226">
        <f>IF(N167="zákl. přenesená",J167,0)</f>
        <v>0</v>
      </c>
      <c r="BH167" s="226">
        <f>IF(N167="sníž. přenesená",J167,0)</f>
        <v>0</v>
      </c>
      <c r="BI167" s="226">
        <f>IF(N167="nulová",J167,0)</f>
        <v>0</v>
      </c>
      <c r="BJ167" s="17" t="s">
        <v>88</v>
      </c>
      <c r="BK167" s="226">
        <f>ROUND(I167*H167,2)</f>
        <v>0</v>
      </c>
      <c r="BL167" s="17" t="s">
        <v>130</v>
      </c>
      <c r="BM167" s="225" t="s">
        <v>198</v>
      </c>
    </row>
    <row r="168" spans="1:51" s="13" customFormat="1" ht="12">
      <c r="A168" s="13"/>
      <c r="B168" s="227"/>
      <c r="C168" s="228"/>
      <c r="D168" s="229" t="s">
        <v>135</v>
      </c>
      <c r="E168" s="230" t="s">
        <v>1</v>
      </c>
      <c r="F168" s="231" t="s">
        <v>199</v>
      </c>
      <c r="G168" s="228"/>
      <c r="H168" s="230" t="s">
        <v>1</v>
      </c>
      <c r="I168" s="232"/>
      <c r="J168" s="228"/>
      <c r="K168" s="228"/>
      <c r="L168" s="233"/>
      <c r="M168" s="234"/>
      <c r="N168" s="235"/>
      <c r="O168" s="235"/>
      <c r="P168" s="235"/>
      <c r="Q168" s="235"/>
      <c r="R168" s="235"/>
      <c r="S168" s="235"/>
      <c r="T168" s="236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237" t="s">
        <v>135</v>
      </c>
      <c r="AU168" s="237" t="s">
        <v>90</v>
      </c>
      <c r="AV168" s="13" t="s">
        <v>88</v>
      </c>
      <c r="AW168" s="13" t="s">
        <v>36</v>
      </c>
      <c r="AX168" s="13" t="s">
        <v>80</v>
      </c>
      <c r="AY168" s="237" t="s">
        <v>123</v>
      </c>
    </row>
    <row r="169" spans="1:51" s="14" customFormat="1" ht="12">
      <c r="A169" s="14"/>
      <c r="B169" s="238"/>
      <c r="C169" s="239"/>
      <c r="D169" s="229" t="s">
        <v>135</v>
      </c>
      <c r="E169" s="240" t="s">
        <v>1</v>
      </c>
      <c r="F169" s="241" t="s">
        <v>88</v>
      </c>
      <c r="G169" s="239"/>
      <c r="H169" s="242">
        <v>1</v>
      </c>
      <c r="I169" s="243"/>
      <c r="J169" s="239"/>
      <c r="K169" s="239"/>
      <c r="L169" s="244"/>
      <c r="M169" s="245"/>
      <c r="N169" s="246"/>
      <c r="O169" s="246"/>
      <c r="P169" s="246"/>
      <c r="Q169" s="246"/>
      <c r="R169" s="246"/>
      <c r="S169" s="246"/>
      <c r="T169" s="247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T169" s="248" t="s">
        <v>135</v>
      </c>
      <c r="AU169" s="248" t="s">
        <v>90</v>
      </c>
      <c r="AV169" s="14" t="s">
        <v>90</v>
      </c>
      <c r="AW169" s="14" t="s">
        <v>36</v>
      </c>
      <c r="AX169" s="14" t="s">
        <v>88</v>
      </c>
      <c r="AY169" s="248" t="s">
        <v>123</v>
      </c>
    </row>
    <row r="170" spans="1:65" s="2" customFormat="1" ht="16.5" customHeight="1">
      <c r="A170" s="38"/>
      <c r="B170" s="39"/>
      <c r="C170" s="214" t="s">
        <v>8</v>
      </c>
      <c r="D170" s="214" t="s">
        <v>126</v>
      </c>
      <c r="E170" s="215" t="s">
        <v>200</v>
      </c>
      <c r="F170" s="216" t="s">
        <v>201</v>
      </c>
      <c r="G170" s="217" t="s">
        <v>129</v>
      </c>
      <c r="H170" s="218">
        <v>1</v>
      </c>
      <c r="I170" s="219"/>
      <c r="J170" s="220">
        <f>ROUND(I170*H170,2)</f>
        <v>0</v>
      </c>
      <c r="K170" s="216" t="s">
        <v>1</v>
      </c>
      <c r="L170" s="44"/>
      <c r="M170" s="221" t="s">
        <v>1</v>
      </c>
      <c r="N170" s="222" t="s">
        <v>45</v>
      </c>
      <c r="O170" s="91"/>
      <c r="P170" s="223">
        <f>O170*H170</f>
        <v>0</v>
      </c>
      <c r="Q170" s="223">
        <v>0</v>
      </c>
      <c r="R170" s="223">
        <f>Q170*H170</f>
        <v>0</v>
      </c>
      <c r="S170" s="223">
        <v>0</v>
      </c>
      <c r="T170" s="224">
        <f>S170*H170</f>
        <v>0</v>
      </c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R170" s="225" t="s">
        <v>130</v>
      </c>
      <c r="AT170" s="225" t="s">
        <v>126</v>
      </c>
      <c r="AU170" s="225" t="s">
        <v>90</v>
      </c>
      <c r="AY170" s="17" t="s">
        <v>123</v>
      </c>
      <c r="BE170" s="226">
        <f>IF(N170="základní",J170,0)</f>
        <v>0</v>
      </c>
      <c r="BF170" s="226">
        <f>IF(N170="snížená",J170,0)</f>
        <v>0</v>
      </c>
      <c r="BG170" s="226">
        <f>IF(N170="zákl. přenesená",J170,0)</f>
        <v>0</v>
      </c>
      <c r="BH170" s="226">
        <f>IF(N170="sníž. přenesená",J170,0)</f>
        <v>0</v>
      </c>
      <c r="BI170" s="226">
        <f>IF(N170="nulová",J170,0)</f>
        <v>0</v>
      </c>
      <c r="BJ170" s="17" t="s">
        <v>88</v>
      </c>
      <c r="BK170" s="226">
        <f>ROUND(I170*H170,2)</f>
        <v>0</v>
      </c>
      <c r="BL170" s="17" t="s">
        <v>130</v>
      </c>
      <c r="BM170" s="225" t="s">
        <v>202</v>
      </c>
    </row>
    <row r="171" spans="1:51" s="13" customFormat="1" ht="12">
      <c r="A171" s="13"/>
      <c r="B171" s="227"/>
      <c r="C171" s="228"/>
      <c r="D171" s="229" t="s">
        <v>135</v>
      </c>
      <c r="E171" s="230" t="s">
        <v>1</v>
      </c>
      <c r="F171" s="231" t="s">
        <v>203</v>
      </c>
      <c r="G171" s="228"/>
      <c r="H171" s="230" t="s">
        <v>1</v>
      </c>
      <c r="I171" s="232"/>
      <c r="J171" s="228"/>
      <c r="K171" s="228"/>
      <c r="L171" s="233"/>
      <c r="M171" s="234"/>
      <c r="N171" s="235"/>
      <c r="O171" s="235"/>
      <c r="P171" s="235"/>
      <c r="Q171" s="235"/>
      <c r="R171" s="235"/>
      <c r="S171" s="235"/>
      <c r="T171" s="236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237" t="s">
        <v>135</v>
      </c>
      <c r="AU171" s="237" t="s">
        <v>90</v>
      </c>
      <c r="AV171" s="13" t="s">
        <v>88</v>
      </c>
      <c r="AW171" s="13" t="s">
        <v>36</v>
      </c>
      <c r="AX171" s="13" t="s">
        <v>80</v>
      </c>
      <c r="AY171" s="237" t="s">
        <v>123</v>
      </c>
    </row>
    <row r="172" spans="1:51" s="13" customFormat="1" ht="12">
      <c r="A172" s="13"/>
      <c r="B172" s="227"/>
      <c r="C172" s="228"/>
      <c r="D172" s="229" t="s">
        <v>135</v>
      </c>
      <c r="E172" s="230" t="s">
        <v>1</v>
      </c>
      <c r="F172" s="231" t="s">
        <v>204</v>
      </c>
      <c r="G172" s="228"/>
      <c r="H172" s="230" t="s">
        <v>1</v>
      </c>
      <c r="I172" s="232"/>
      <c r="J172" s="228"/>
      <c r="K172" s="228"/>
      <c r="L172" s="233"/>
      <c r="M172" s="234"/>
      <c r="N172" s="235"/>
      <c r="O172" s="235"/>
      <c r="P172" s="235"/>
      <c r="Q172" s="235"/>
      <c r="R172" s="235"/>
      <c r="S172" s="235"/>
      <c r="T172" s="236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237" t="s">
        <v>135</v>
      </c>
      <c r="AU172" s="237" t="s">
        <v>90</v>
      </c>
      <c r="AV172" s="13" t="s">
        <v>88</v>
      </c>
      <c r="AW172" s="13" t="s">
        <v>36</v>
      </c>
      <c r="AX172" s="13" t="s">
        <v>80</v>
      </c>
      <c r="AY172" s="237" t="s">
        <v>123</v>
      </c>
    </row>
    <row r="173" spans="1:51" s="14" customFormat="1" ht="12">
      <c r="A173" s="14"/>
      <c r="B173" s="238"/>
      <c r="C173" s="239"/>
      <c r="D173" s="229" t="s">
        <v>135</v>
      </c>
      <c r="E173" s="240" t="s">
        <v>1</v>
      </c>
      <c r="F173" s="241" t="s">
        <v>88</v>
      </c>
      <c r="G173" s="239"/>
      <c r="H173" s="242">
        <v>1</v>
      </c>
      <c r="I173" s="243"/>
      <c r="J173" s="239"/>
      <c r="K173" s="239"/>
      <c r="L173" s="244"/>
      <c r="M173" s="245"/>
      <c r="N173" s="246"/>
      <c r="O173" s="246"/>
      <c r="P173" s="246"/>
      <c r="Q173" s="246"/>
      <c r="R173" s="246"/>
      <c r="S173" s="246"/>
      <c r="T173" s="247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T173" s="248" t="s">
        <v>135</v>
      </c>
      <c r="AU173" s="248" t="s">
        <v>90</v>
      </c>
      <c r="AV173" s="14" t="s">
        <v>90</v>
      </c>
      <c r="AW173" s="14" t="s">
        <v>36</v>
      </c>
      <c r="AX173" s="14" t="s">
        <v>88</v>
      </c>
      <c r="AY173" s="248" t="s">
        <v>123</v>
      </c>
    </row>
    <row r="174" spans="1:65" s="2" customFormat="1" ht="16.5" customHeight="1">
      <c r="A174" s="38"/>
      <c r="B174" s="39"/>
      <c r="C174" s="214" t="s">
        <v>205</v>
      </c>
      <c r="D174" s="214" t="s">
        <v>126</v>
      </c>
      <c r="E174" s="215" t="s">
        <v>206</v>
      </c>
      <c r="F174" s="216" t="s">
        <v>207</v>
      </c>
      <c r="G174" s="217" t="s">
        <v>129</v>
      </c>
      <c r="H174" s="218">
        <v>1</v>
      </c>
      <c r="I174" s="219"/>
      <c r="J174" s="220">
        <f>ROUND(I174*H174,2)</f>
        <v>0</v>
      </c>
      <c r="K174" s="216" t="s">
        <v>1</v>
      </c>
      <c r="L174" s="44"/>
      <c r="M174" s="221" t="s">
        <v>1</v>
      </c>
      <c r="N174" s="222" t="s">
        <v>45</v>
      </c>
      <c r="O174" s="91"/>
      <c r="P174" s="223">
        <f>O174*H174</f>
        <v>0</v>
      </c>
      <c r="Q174" s="223">
        <v>0</v>
      </c>
      <c r="R174" s="223">
        <f>Q174*H174</f>
        <v>0</v>
      </c>
      <c r="S174" s="223">
        <v>0</v>
      </c>
      <c r="T174" s="224">
        <f>S174*H174</f>
        <v>0</v>
      </c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R174" s="225" t="s">
        <v>130</v>
      </c>
      <c r="AT174" s="225" t="s">
        <v>126</v>
      </c>
      <c r="AU174" s="225" t="s">
        <v>90</v>
      </c>
      <c r="AY174" s="17" t="s">
        <v>123</v>
      </c>
      <c r="BE174" s="226">
        <f>IF(N174="základní",J174,0)</f>
        <v>0</v>
      </c>
      <c r="BF174" s="226">
        <f>IF(N174="snížená",J174,0)</f>
        <v>0</v>
      </c>
      <c r="BG174" s="226">
        <f>IF(N174="zákl. přenesená",J174,0)</f>
        <v>0</v>
      </c>
      <c r="BH174" s="226">
        <f>IF(N174="sníž. přenesená",J174,0)</f>
        <v>0</v>
      </c>
      <c r="BI174" s="226">
        <f>IF(N174="nulová",J174,0)</f>
        <v>0</v>
      </c>
      <c r="BJ174" s="17" t="s">
        <v>88</v>
      </c>
      <c r="BK174" s="226">
        <f>ROUND(I174*H174,2)</f>
        <v>0</v>
      </c>
      <c r="BL174" s="17" t="s">
        <v>130</v>
      </c>
      <c r="BM174" s="225" t="s">
        <v>208</v>
      </c>
    </row>
    <row r="175" spans="1:51" s="13" customFormat="1" ht="12">
      <c r="A175" s="13"/>
      <c r="B175" s="227"/>
      <c r="C175" s="228"/>
      <c r="D175" s="229" t="s">
        <v>135</v>
      </c>
      <c r="E175" s="230" t="s">
        <v>1</v>
      </c>
      <c r="F175" s="231" t="s">
        <v>209</v>
      </c>
      <c r="G175" s="228"/>
      <c r="H175" s="230" t="s">
        <v>1</v>
      </c>
      <c r="I175" s="232"/>
      <c r="J175" s="228"/>
      <c r="K175" s="228"/>
      <c r="L175" s="233"/>
      <c r="M175" s="234"/>
      <c r="N175" s="235"/>
      <c r="O175" s="235"/>
      <c r="P175" s="235"/>
      <c r="Q175" s="235"/>
      <c r="R175" s="235"/>
      <c r="S175" s="235"/>
      <c r="T175" s="236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T175" s="237" t="s">
        <v>135</v>
      </c>
      <c r="AU175" s="237" t="s">
        <v>90</v>
      </c>
      <c r="AV175" s="13" t="s">
        <v>88</v>
      </c>
      <c r="AW175" s="13" t="s">
        <v>36</v>
      </c>
      <c r="AX175" s="13" t="s">
        <v>80</v>
      </c>
      <c r="AY175" s="237" t="s">
        <v>123</v>
      </c>
    </row>
    <row r="176" spans="1:51" s="13" customFormat="1" ht="12">
      <c r="A176" s="13"/>
      <c r="B176" s="227"/>
      <c r="C176" s="228"/>
      <c r="D176" s="229" t="s">
        <v>135</v>
      </c>
      <c r="E176" s="230" t="s">
        <v>1</v>
      </c>
      <c r="F176" s="231" t="s">
        <v>210</v>
      </c>
      <c r="G176" s="228"/>
      <c r="H176" s="230" t="s">
        <v>1</v>
      </c>
      <c r="I176" s="232"/>
      <c r="J176" s="228"/>
      <c r="K176" s="228"/>
      <c r="L176" s="233"/>
      <c r="M176" s="234"/>
      <c r="N176" s="235"/>
      <c r="O176" s="235"/>
      <c r="P176" s="235"/>
      <c r="Q176" s="235"/>
      <c r="R176" s="235"/>
      <c r="S176" s="235"/>
      <c r="T176" s="236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237" t="s">
        <v>135</v>
      </c>
      <c r="AU176" s="237" t="s">
        <v>90</v>
      </c>
      <c r="AV176" s="13" t="s">
        <v>88</v>
      </c>
      <c r="AW176" s="13" t="s">
        <v>36</v>
      </c>
      <c r="AX176" s="13" t="s">
        <v>80</v>
      </c>
      <c r="AY176" s="237" t="s">
        <v>123</v>
      </c>
    </row>
    <row r="177" spans="1:51" s="13" customFormat="1" ht="12">
      <c r="A177" s="13"/>
      <c r="B177" s="227"/>
      <c r="C177" s="228"/>
      <c r="D177" s="229" t="s">
        <v>135</v>
      </c>
      <c r="E177" s="230" t="s">
        <v>1</v>
      </c>
      <c r="F177" s="231" t="s">
        <v>211</v>
      </c>
      <c r="G177" s="228"/>
      <c r="H177" s="230" t="s">
        <v>1</v>
      </c>
      <c r="I177" s="232"/>
      <c r="J177" s="228"/>
      <c r="K177" s="228"/>
      <c r="L177" s="233"/>
      <c r="M177" s="234"/>
      <c r="N177" s="235"/>
      <c r="O177" s="235"/>
      <c r="P177" s="235"/>
      <c r="Q177" s="235"/>
      <c r="R177" s="235"/>
      <c r="S177" s="235"/>
      <c r="T177" s="236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T177" s="237" t="s">
        <v>135</v>
      </c>
      <c r="AU177" s="237" t="s">
        <v>90</v>
      </c>
      <c r="AV177" s="13" t="s">
        <v>88</v>
      </c>
      <c r="AW177" s="13" t="s">
        <v>36</v>
      </c>
      <c r="AX177" s="13" t="s">
        <v>80</v>
      </c>
      <c r="AY177" s="237" t="s">
        <v>123</v>
      </c>
    </row>
    <row r="178" spans="1:51" s="14" customFormat="1" ht="12">
      <c r="A178" s="14"/>
      <c r="B178" s="238"/>
      <c r="C178" s="239"/>
      <c r="D178" s="229" t="s">
        <v>135</v>
      </c>
      <c r="E178" s="240" t="s">
        <v>1</v>
      </c>
      <c r="F178" s="241" t="s">
        <v>88</v>
      </c>
      <c r="G178" s="239"/>
      <c r="H178" s="242">
        <v>1</v>
      </c>
      <c r="I178" s="243"/>
      <c r="J178" s="239"/>
      <c r="K178" s="239"/>
      <c r="L178" s="244"/>
      <c r="M178" s="245"/>
      <c r="N178" s="246"/>
      <c r="O178" s="246"/>
      <c r="P178" s="246"/>
      <c r="Q178" s="246"/>
      <c r="R178" s="246"/>
      <c r="S178" s="246"/>
      <c r="T178" s="247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T178" s="248" t="s">
        <v>135</v>
      </c>
      <c r="AU178" s="248" t="s">
        <v>90</v>
      </c>
      <c r="AV178" s="14" t="s">
        <v>90</v>
      </c>
      <c r="AW178" s="14" t="s">
        <v>36</v>
      </c>
      <c r="AX178" s="14" t="s">
        <v>88</v>
      </c>
      <c r="AY178" s="248" t="s">
        <v>123</v>
      </c>
    </row>
    <row r="179" spans="1:65" s="2" customFormat="1" ht="16.5" customHeight="1">
      <c r="A179" s="38"/>
      <c r="B179" s="39"/>
      <c r="C179" s="214" t="s">
        <v>212</v>
      </c>
      <c r="D179" s="214" t="s">
        <v>126</v>
      </c>
      <c r="E179" s="215" t="s">
        <v>213</v>
      </c>
      <c r="F179" s="216" t="s">
        <v>214</v>
      </c>
      <c r="G179" s="217" t="s">
        <v>129</v>
      </c>
      <c r="H179" s="218">
        <v>1</v>
      </c>
      <c r="I179" s="219"/>
      <c r="J179" s="220">
        <f>ROUND(I179*H179,2)</f>
        <v>0</v>
      </c>
      <c r="K179" s="216" t="s">
        <v>1</v>
      </c>
      <c r="L179" s="44"/>
      <c r="M179" s="221" t="s">
        <v>1</v>
      </c>
      <c r="N179" s="222" t="s">
        <v>45</v>
      </c>
      <c r="O179" s="91"/>
      <c r="P179" s="223">
        <f>O179*H179</f>
        <v>0</v>
      </c>
      <c r="Q179" s="223">
        <v>0</v>
      </c>
      <c r="R179" s="223">
        <f>Q179*H179</f>
        <v>0</v>
      </c>
      <c r="S179" s="223">
        <v>0</v>
      </c>
      <c r="T179" s="224">
        <f>S179*H179</f>
        <v>0</v>
      </c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  <c r="AR179" s="225" t="s">
        <v>130</v>
      </c>
      <c r="AT179" s="225" t="s">
        <v>126</v>
      </c>
      <c r="AU179" s="225" t="s">
        <v>90</v>
      </c>
      <c r="AY179" s="17" t="s">
        <v>123</v>
      </c>
      <c r="BE179" s="226">
        <f>IF(N179="základní",J179,0)</f>
        <v>0</v>
      </c>
      <c r="BF179" s="226">
        <f>IF(N179="snížená",J179,0)</f>
        <v>0</v>
      </c>
      <c r="BG179" s="226">
        <f>IF(N179="zákl. přenesená",J179,0)</f>
        <v>0</v>
      </c>
      <c r="BH179" s="226">
        <f>IF(N179="sníž. přenesená",J179,0)</f>
        <v>0</v>
      </c>
      <c r="BI179" s="226">
        <f>IF(N179="nulová",J179,0)</f>
        <v>0</v>
      </c>
      <c r="BJ179" s="17" t="s">
        <v>88</v>
      </c>
      <c r="BK179" s="226">
        <f>ROUND(I179*H179,2)</f>
        <v>0</v>
      </c>
      <c r="BL179" s="17" t="s">
        <v>130</v>
      </c>
      <c r="BM179" s="225" t="s">
        <v>215</v>
      </c>
    </row>
    <row r="180" spans="1:51" s="13" customFormat="1" ht="12">
      <c r="A180" s="13"/>
      <c r="B180" s="227"/>
      <c r="C180" s="228"/>
      <c r="D180" s="229" t="s">
        <v>135</v>
      </c>
      <c r="E180" s="230" t="s">
        <v>1</v>
      </c>
      <c r="F180" s="231" t="s">
        <v>216</v>
      </c>
      <c r="G180" s="228"/>
      <c r="H180" s="230" t="s">
        <v>1</v>
      </c>
      <c r="I180" s="232"/>
      <c r="J180" s="228"/>
      <c r="K180" s="228"/>
      <c r="L180" s="233"/>
      <c r="M180" s="234"/>
      <c r="N180" s="235"/>
      <c r="O180" s="235"/>
      <c r="P180" s="235"/>
      <c r="Q180" s="235"/>
      <c r="R180" s="235"/>
      <c r="S180" s="235"/>
      <c r="T180" s="236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T180" s="237" t="s">
        <v>135</v>
      </c>
      <c r="AU180" s="237" t="s">
        <v>90</v>
      </c>
      <c r="AV180" s="13" t="s">
        <v>88</v>
      </c>
      <c r="AW180" s="13" t="s">
        <v>36</v>
      </c>
      <c r="AX180" s="13" t="s">
        <v>80</v>
      </c>
      <c r="AY180" s="237" t="s">
        <v>123</v>
      </c>
    </row>
    <row r="181" spans="1:51" s="14" customFormat="1" ht="12">
      <c r="A181" s="14"/>
      <c r="B181" s="238"/>
      <c r="C181" s="239"/>
      <c r="D181" s="229" t="s">
        <v>135</v>
      </c>
      <c r="E181" s="240" t="s">
        <v>1</v>
      </c>
      <c r="F181" s="241" t="s">
        <v>88</v>
      </c>
      <c r="G181" s="239"/>
      <c r="H181" s="242">
        <v>1</v>
      </c>
      <c r="I181" s="243"/>
      <c r="J181" s="239"/>
      <c r="K181" s="239"/>
      <c r="L181" s="244"/>
      <c r="M181" s="245"/>
      <c r="N181" s="246"/>
      <c r="O181" s="246"/>
      <c r="P181" s="246"/>
      <c r="Q181" s="246"/>
      <c r="R181" s="246"/>
      <c r="S181" s="246"/>
      <c r="T181" s="247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T181" s="248" t="s">
        <v>135</v>
      </c>
      <c r="AU181" s="248" t="s">
        <v>90</v>
      </c>
      <c r="AV181" s="14" t="s">
        <v>90</v>
      </c>
      <c r="AW181" s="14" t="s">
        <v>36</v>
      </c>
      <c r="AX181" s="14" t="s">
        <v>88</v>
      </c>
      <c r="AY181" s="248" t="s">
        <v>123</v>
      </c>
    </row>
    <row r="182" spans="1:65" s="2" customFormat="1" ht="44.25" customHeight="1">
      <c r="A182" s="38"/>
      <c r="B182" s="39"/>
      <c r="C182" s="214" t="s">
        <v>217</v>
      </c>
      <c r="D182" s="214" t="s">
        <v>126</v>
      </c>
      <c r="E182" s="215" t="s">
        <v>218</v>
      </c>
      <c r="F182" s="216" t="s">
        <v>219</v>
      </c>
      <c r="G182" s="217" t="s">
        <v>220</v>
      </c>
      <c r="H182" s="218">
        <v>200</v>
      </c>
      <c r="I182" s="219"/>
      <c r="J182" s="220">
        <f>ROUND(I182*H182,2)</f>
        <v>0</v>
      </c>
      <c r="K182" s="216" t="s">
        <v>1</v>
      </c>
      <c r="L182" s="44"/>
      <c r="M182" s="221" t="s">
        <v>1</v>
      </c>
      <c r="N182" s="222" t="s">
        <v>45</v>
      </c>
      <c r="O182" s="91"/>
      <c r="P182" s="223">
        <f>O182*H182</f>
        <v>0</v>
      </c>
      <c r="Q182" s="223">
        <v>0</v>
      </c>
      <c r="R182" s="223">
        <f>Q182*H182</f>
        <v>0</v>
      </c>
      <c r="S182" s="223">
        <v>0</v>
      </c>
      <c r="T182" s="224">
        <f>S182*H182</f>
        <v>0</v>
      </c>
      <c r="U182" s="38"/>
      <c r="V182" s="38"/>
      <c r="W182" s="38"/>
      <c r="X182" s="38"/>
      <c r="Y182" s="38"/>
      <c r="Z182" s="38"/>
      <c r="AA182" s="38"/>
      <c r="AB182" s="38"/>
      <c r="AC182" s="38"/>
      <c r="AD182" s="38"/>
      <c r="AE182" s="38"/>
      <c r="AR182" s="225" t="s">
        <v>130</v>
      </c>
      <c r="AT182" s="225" t="s">
        <v>126</v>
      </c>
      <c r="AU182" s="225" t="s">
        <v>90</v>
      </c>
      <c r="AY182" s="17" t="s">
        <v>123</v>
      </c>
      <c r="BE182" s="226">
        <f>IF(N182="základní",J182,0)</f>
        <v>0</v>
      </c>
      <c r="BF182" s="226">
        <f>IF(N182="snížená",J182,0)</f>
        <v>0</v>
      </c>
      <c r="BG182" s="226">
        <f>IF(N182="zákl. přenesená",J182,0)</f>
        <v>0</v>
      </c>
      <c r="BH182" s="226">
        <f>IF(N182="sníž. přenesená",J182,0)</f>
        <v>0</v>
      </c>
      <c r="BI182" s="226">
        <f>IF(N182="nulová",J182,0)</f>
        <v>0</v>
      </c>
      <c r="BJ182" s="17" t="s">
        <v>88</v>
      </c>
      <c r="BK182" s="226">
        <f>ROUND(I182*H182,2)</f>
        <v>0</v>
      </c>
      <c r="BL182" s="17" t="s">
        <v>130</v>
      </c>
      <c r="BM182" s="225" t="s">
        <v>221</v>
      </c>
    </row>
    <row r="183" spans="1:51" s="13" customFormat="1" ht="12">
      <c r="A183" s="13"/>
      <c r="B183" s="227"/>
      <c r="C183" s="228"/>
      <c r="D183" s="229" t="s">
        <v>135</v>
      </c>
      <c r="E183" s="230" t="s">
        <v>1</v>
      </c>
      <c r="F183" s="231" t="s">
        <v>222</v>
      </c>
      <c r="G183" s="228"/>
      <c r="H183" s="230" t="s">
        <v>1</v>
      </c>
      <c r="I183" s="232"/>
      <c r="J183" s="228"/>
      <c r="K183" s="228"/>
      <c r="L183" s="233"/>
      <c r="M183" s="234"/>
      <c r="N183" s="235"/>
      <c r="O183" s="235"/>
      <c r="P183" s="235"/>
      <c r="Q183" s="235"/>
      <c r="R183" s="235"/>
      <c r="S183" s="235"/>
      <c r="T183" s="236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T183" s="237" t="s">
        <v>135</v>
      </c>
      <c r="AU183" s="237" t="s">
        <v>90</v>
      </c>
      <c r="AV183" s="13" t="s">
        <v>88</v>
      </c>
      <c r="AW183" s="13" t="s">
        <v>36</v>
      </c>
      <c r="AX183" s="13" t="s">
        <v>80</v>
      </c>
      <c r="AY183" s="237" t="s">
        <v>123</v>
      </c>
    </row>
    <row r="184" spans="1:51" s="14" customFormat="1" ht="12">
      <c r="A184" s="14"/>
      <c r="B184" s="238"/>
      <c r="C184" s="239"/>
      <c r="D184" s="229" t="s">
        <v>135</v>
      </c>
      <c r="E184" s="240" t="s">
        <v>1</v>
      </c>
      <c r="F184" s="241" t="s">
        <v>223</v>
      </c>
      <c r="G184" s="239"/>
      <c r="H184" s="242">
        <v>200</v>
      </c>
      <c r="I184" s="243"/>
      <c r="J184" s="239"/>
      <c r="K184" s="239"/>
      <c r="L184" s="244"/>
      <c r="M184" s="245"/>
      <c r="N184" s="246"/>
      <c r="O184" s="246"/>
      <c r="P184" s="246"/>
      <c r="Q184" s="246"/>
      <c r="R184" s="246"/>
      <c r="S184" s="246"/>
      <c r="T184" s="247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T184" s="248" t="s">
        <v>135</v>
      </c>
      <c r="AU184" s="248" t="s">
        <v>90</v>
      </c>
      <c r="AV184" s="14" t="s">
        <v>90</v>
      </c>
      <c r="AW184" s="14" t="s">
        <v>4</v>
      </c>
      <c r="AX184" s="14" t="s">
        <v>88</v>
      </c>
      <c r="AY184" s="248" t="s">
        <v>123</v>
      </c>
    </row>
    <row r="185" spans="1:65" s="2" customFormat="1" ht="55.5" customHeight="1">
      <c r="A185" s="38"/>
      <c r="B185" s="39"/>
      <c r="C185" s="214" t="s">
        <v>224</v>
      </c>
      <c r="D185" s="214" t="s">
        <v>126</v>
      </c>
      <c r="E185" s="215" t="s">
        <v>225</v>
      </c>
      <c r="F185" s="216" t="s">
        <v>226</v>
      </c>
      <c r="G185" s="217" t="s">
        <v>220</v>
      </c>
      <c r="H185" s="218">
        <v>18000</v>
      </c>
      <c r="I185" s="219"/>
      <c r="J185" s="220">
        <f>ROUND(I185*H185,2)</f>
        <v>0</v>
      </c>
      <c r="K185" s="216" t="s">
        <v>197</v>
      </c>
      <c r="L185" s="44"/>
      <c r="M185" s="221" t="s">
        <v>1</v>
      </c>
      <c r="N185" s="222" t="s">
        <v>45</v>
      </c>
      <c r="O185" s="91"/>
      <c r="P185" s="223">
        <f>O185*H185</f>
        <v>0</v>
      </c>
      <c r="Q185" s="223">
        <v>0</v>
      </c>
      <c r="R185" s="223">
        <f>Q185*H185</f>
        <v>0</v>
      </c>
      <c r="S185" s="223">
        <v>0</v>
      </c>
      <c r="T185" s="224">
        <f>S185*H185</f>
        <v>0</v>
      </c>
      <c r="U185" s="38"/>
      <c r="V185" s="38"/>
      <c r="W185" s="38"/>
      <c r="X185" s="38"/>
      <c r="Y185" s="38"/>
      <c r="Z185" s="38"/>
      <c r="AA185" s="38"/>
      <c r="AB185" s="38"/>
      <c r="AC185" s="38"/>
      <c r="AD185" s="38"/>
      <c r="AE185" s="38"/>
      <c r="AR185" s="225" t="s">
        <v>130</v>
      </c>
      <c r="AT185" s="225" t="s">
        <v>126</v>
      </c>
      <c r="AU185" s="225" t="s">
        <v>90</v>
      </c>
      <c r="AY185" s="17" t="s">
        <v>123</v>
      </c>
      <c r="BE185" s="226">
        <f>IF(N185="základní",J185,0)</f>
        <v>0</v>
      </c>
      <c r="BF185" s="226">
        <f>IF(N185="snížená",J185,0)</f>
        <v>0</v>
      </c>
      <c r="BG185" s="226">
        <f>IF(N185="zákl. přenesená",J185,0)</f>
        <v>0</v>
      </c>
      <c r="BH185" s="226">
        <f>IF(N185="sníž. přenesená",J185,0)</f>
        <v>0</v>
      </c>
      <c r="BI185" s="226">
        <f>IF(N185="nulová",J185,0)</f>
        <v>0</v>
      </c>
      <c r="BJ185" s="17" t="s">
        <v>88</v>
      </c>
      <c r="BK185" s="226">
        <f>ROUND(I185*H185,2)</f>
        <v>0</v>
      </c>
      <c r="BL185" s="17" t="s">
        <v>130</v>
      </c>
      <c r="BM185" s="225" t="s">
        <v>227</v>
      </c>
    </row>
    <row r="186" spans="1:51" s="13" customFormat="1" ht="12">
      <c r="A186" s="13"/>
      <c r="B186" s="227"/>
      <c r="C186" s="228"/>
      <c r="D186" s="229" t="s">
        <v>135</v>
      </c>
      <c r="E186" s="230" t="s">
        <v>1</v>
      </c>
      <c r="F186" s="231" t="s">
        <v>228</v>
      </c>
      <c r="G186" s="228"/>
      <c r="H186" s="230" t="s">
        <v>1</v>
      </c>
      <c r="I186" s="232"/>
      <c r="J186" s="228"/>
      <c r="K186" s="228"/>
      <c r="L186" s="233"/>
      <c r="M186" s="234"/>
      <c r="N186" s="235"/>
      <c r="O186" s="235"/>
      <c r="P186" s="235"/>
      <c r="Q186" s="235"/>
      <c r="R186" s="235"/>
      <c r="S186" s="235"/>
      <c r="T186" s="236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T186" s="237" t="s">
        <v>135</v>
      </c>
      <c r="AU186" s="237" t="s">
        <v>90</v>
      </c>
      <c r="AV186" s="13" t="s">
        <v>88</v>
      </c>
      <c r="AW186" s="13" t="s">
        <v>36</v>
      </c>
      <c r="AX186" s="13" t="s">
        <v>80</v>
      </c>
      <c r="AY186" s="237" t="s">
        <v>123</v>
      </c>
    </row>
    <row r="187" spans="1:51" s="14" customFormat="1" ht="12">
      <c r="A187" s="14"/>
      <c r="B187" s="238"/>
      <c r="C187" s="239"/>
      <c r="D187" s="229" t="s">
        <v>135</v>
      </c>
      <c r="E187" s="240" t="s">
        <v>1</v>
      </c>
      <c r="F187" s="241" t="s">
        <v>229</v>
      </c>
      <c r="G187" s="239"/>
      <c r="H187" s="242">
        <v>18000</v>
      </c>
      <c r="I187" s="243"/>
      <c r="J187" s="239"/>
      <c r="K187" s="239"/>
      <c r="L187" s="244"/>
      <c r="M187" s="245"/>
      <c r="N187" s="246"/>
      <c r="O187" s="246"/>
      <c r="P187" s="246"/>
      <c r="Q187" s="246"/>
      <c r="R187" s="246"/>
      <c r="S187" s="246"/>
      <c r="T187" s="247"/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  <c r="AE187" s="14"/>
      <c r="AT187" s="248" t="s">
        <v>135</v>
      </c>
      <c r="AU187" s="248" t="s">
        <v>90</v>
      </c>
      <c r="AV187" s="14" t="s">
        <v>90</v>
      </c>
      <c r="AW187" s="14" t="s">
        <v>36</v>
      </c>
      <c r="AX187" s="14" t="s">
        <v>88</v>
      </c>
      <c r="AY187" s="248" t="s">
        <v>123</v>
      </c>
    </row>
    <row r="188" spans="1:65" s="2" customFormat="1" ht="44.25" customHeight="1">
      <c r="A188" s="38"/>
      <c r="B188" s="39"/>
      <c r="C188" s="214" t="s">
        <v>230</v>
      </c>
      <c r="D188" s="214" t="s">
        <v>126</v>
      </c>
      <c r="E188" s="215" t="s">
        <v>231</v>
      </c>
      <c r="F188" s="216" t="s">
        <v>232</v>
      </c>
      <c r="G188" s="217" t="s">
        <v>220</v>
      </c>
      <c r="H188" s="218">
        <v>200</v>
      </c>
      <c r="I188" s="219"/>
      <c r="J188" s="220">
        <f>ROUND(I188*H188,2)</f>
        <v>0</v>
      </c>
      <c r="K188" s="216" t="s">
        <v>197</v>
      </c>
      <c r="L188" s="44"/>
      <c r="M188" s="221" t="s">
        <v>1</v>
      </c>
      <c r="N188" s="222" t="s">
        <v>45</v>
      </c>
      <c r="O188" s="91"/>
      <c r="P188" s="223">
        <f>O188*H188</f>
        <v>0</v>
      </c>
      <c r="Q188" s="223">
        <v>0</v>
      </c>
      <c r="R188" s="223">
        <f>Q188*H188</f>
        <v>0</v>
      </c>
      <c r="S188" s="223">
        <v>0</v>
      </c>
      <c r="T188" s="224">
        <f>S188*H188</f>
        <v>0</v>
      </c>
      <c r="U188" s="38"/>
      <c r="V188" s="38"/>
      <c r="W188" s="38"/>
      <c r="X188" s="38"/>
      <c r="Y188" s="38"/>
      <c r="Z188" s="38"/>
      <c r="AA188" s="38"/>
      <c r="AB188" s="38"/>
      <c r="AC188" s="38"/>
      <c r="AD188" s="38"/>
      <c r="AE188" s="38"/>
      <c r="AR188" s="225" t="s">
        <v>130</v>
      </c>
      <c r="AT188" s="225" t="s">
        <v>126</v>
      </c>
      <c r="AU188" s="225" t="s">
        <v>90</v>
      </c>
      <c r="AY188" s="17" t="s">
        <v>123</v>
      </c>
      <c r="BE188" s="226">
        <f>IF(N188="základní",J188,0)</f>
        <v>0</v>
      </c>
      <c r="BF188" s="226">
        <f>IF(N188="snížená",J188,0)</f>
        <v>0</v>
      </c>
      <c r="BG188" s="226">
        <f>IF(N188="zákl. přenesená",J188,0)</f>
        <v>0</v>
      </c>
      <c r="BH188" s="226">
        <f>IF(N188="sníž. přenesená",J188,0)</f>
        <v>0</v>
      </c>
      <c r="BI188" s="226">
        <f>IF(N188="nulová",J188,0)</f>
        <v>0</v>
      </c>
      <c r="BJ188" s="17" t="s">
        <v>88</v>
      </c>
      <c r="BK188" s="226">
        <f>ROUND(I188*H188,2)</f>
        <v>0</v>
      </c>
      <c r="BL188" s="17" t="s">
        <v>130</v>
      </c>
      <c r="BM188" s="225" t="s">
        <v>233</v>
      </c>
    </row>
    <row r="189" spans="1:51" s="13" customFormat="1" ht="12">
      <c r="A189" s="13"/>
      <c r="B189" s="227"/>
      <c r="C189" s="228"/>
      <c r="D189" s="229" t="s">
        <v>135</v>
      </c>
      <c r="E189" s="230" t="s">
        <v>1</v>
      </c>
      <c r="F189" s="231" t="s">
        <v>222</v>
      </c>
      <c r="G189" s="228"/>
      <c r="H189" s="230" t="s">
        <v>1</v>
      </c>
      <c r="I189" s="232"/>
      <c r="J189" s="228"/>
      <c r="K189" s="228"/>
      <c r="L189" s="233"/>
      <c r="M189" s="234"/>
      <c r="N189" s="235"/>
      <c r="O189" s="235"/>
      <c r="P189" s="235"/>
      <c r="Q189" s="235"/>
      <c r="R189" s="235"/>
      <c r="S189" s="235"/>
      <c r="T189" s="236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T189" s="237" t="s">
        <v>135</v>
      </c>
      <c r="AU189" s="237" t="s">
        <v>90</v>
      </c>
      <c r="AV189" s="13" t="s">
        <v>88</v>
      </c>
      <c r="AW189" s="13" t="s">
        <v>36</v>
      </c>
      <c r="AX189" s="13" t="s">
        <v>80</v>
      </c>
      <c r="AY189" s="237" t="s">
        <v>123</v>
      </c>
    </row>
    <row r="190" spans="1:51" s="14" customFormat="1" ht="12">
      <c r="A190" s="14"/>
      <c r="B190" s="238"/>
      <c r="C190" s="239"/>
      <c r="D190" s="229" t="s">
        <v>135</v>
      </c>
      <c r="E190" s="240" t="s">
        <v>1</v>
      </c>
      <c r="F190" s="241" t="s">
        <v>223</v>
      </c>
      <c r="G190" s="239"/>
      <c r="H190" s="242">
        <v>200</v>
      </c>
      <c r="I190" s="243"/>
      <c r="J190" s="239"/>
      <c r="K190" s="239"/>
      <c r="L190" s="244"/>
      <c r="M190" s="245"/>
      <c r="N190" s="246"/>
      <c r="O190" s="246"/>
      <c r="P190" s="246"/>
      <c r="Q190" s="246"/>
      <c r="R190" s="246"/>
      <c r="S190" s="246"/>
      <c r="T190" s="247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  <c r="AT190" s="248" t="s">
        <v>135</v>
      </c>
      <c r="AU190" s="248" t="s">
        <v>90</v>
      </c>
      <c r="AV190" s="14" t="s">
        <v>90</v>
      </c>
      <c r="AW190" s="14" t="s">
        <v>4</v>
      </c>
      <c r="AX190" s="14" t="s">
        <v>88</v>
      </c>
      <c r="AY190" s="248" t="s">
        <v>123</v>
      </c>
    </row>
    <row r="191" spans="1:65" s="2" customFormat="1" ht="24.15" customHeight="1">
      <c r="A191" s="38"/>
      <c r="B191" s="39"/>
      <c r="C191" s="214" t="s">
        <v>234</v>
      </c>
      <c r="D191" s="214" t="s">
        <v>126</v>
      </c>
      <c r="E191" s="215" t="s">
        <v>235</v>
      </c>
      <c r="F191" s="216" t="s">
        <v>236</v>
      </c>
      <c r="G191" s="217" t="s">
        <v>220</v>
      </c>
      <c r="H191" s="218">
        <v>270</v>
      </c>
      <c r="I191" s="219"/>
      <c r="J191" s="220">
        <f>ROUND(I191*H191,2)</f>
        <v>0</v>
      </c>
      <c r="K191" s="216" t="s">
        <v>1</v>
      </c>
      <c r="L191" s="44"/>
      <c r="M191" s="221" t="s">
        <v>1</v>
      </c>
      <c r="N191" s="222" t="s">
        <v>45</v>
      </c>
      <c r="O191" s="91"/>
      <c r="P191" s="223">
        <f>O191*H191</f>
        <v>0</v>
      </c>
      <c r="Q191" s="223">
        <v>0</v>
      </c>
      <c r="R191" s="223">
        <f>Q191*H191</f>
        <v>0</v>
      </c>
      <c r="S191" s="223">
        <v>0</v>
      </c>
      <c r="T191" s="224">
        <f>S191*H191</f>
        <v>0</v>
      </c>
      <c r="U191" s="38"/>
      <c r="V191" s="38"/>
      <c r="W191" s="38"/>
      <c r="X191" s="38"/>
      <c r="Y191" s="38"/>
      <c r="Z191" s="38"/>
      <c r="AA191" s="38"/>
      <c r="AB191" s="38"/>
      <c r="AC191" s="38"/>
      <c r="AD191" s="38"/>
      <c r="AE191" s="38"/>
      <c r="AR191" s="225" t="s">
        <v>130</v>
      </c>
      <c r="AT191" s="225" t="s">
        <v>126</v>
      </c>
      <c r="AU191" s="225" t="s">
        <v>90</v>
      </c>
      <c r="AY191" s="17" t="s">
        <v>123</v>
      </c>
      <c r="BE191" s="226">
        <f>IF(N191="základní",J191,0)</f>
        <v>0</v>
      </c>
      <c r="BF191" s="226">
        <f>IF(N191="snížená",J191,0)</f>
        <v>0</v>
      </c>
      <c r="BG191" s="226">
        <f>IF(N191="zákl. přenesená",J191,0)</f>
        <v>0</v>
      </c>
      <c r="BH191" s="226">
        <f>IF(N191="sníž. přenesená",J191,0)</f>
        <v>0</v>
      </c>
      <c r="BI191" s="226">
        <f>IF(N191="nulová",J191,0)</f>
        <v>0</v>
      </c>
      <c r="BJ191" s="17" t="s">
        <v>88</v>
      </c>
      <c r="BK191" s="226">
        <f>ROUND(I191*H191,2)</f>
        <v>0</v>
      </c>
      <c r="BL191" s="17" t="s">
        <v>130</v>
      </c>
      <c r="BM191" s="225" t="s">
        <v>237</v>
      </c>
    </row>
    <row r="192" spans="1:51" s="13" customFormat="1" ht="12">
      <c r="A192" s="13"/>
      <c r="B192" s="227"/>
      <c r="C192" s="228"/>
      <c r="D192" s="229" t="s">
        <v>135</v>
      </c>
      <c r="E192" s="230" t="s">
        <v>1</v>
      </c>
      <c r="F192" s="231" t="s">
        <v>222</v>
      </c>
      <c r="G192" s="228"/>
      <c r="H192" s="230" t="s">
        <v>1</v>
      </c>
      <c r="I192" s="232"/>
      <c r="J192" s="228"/>
      <c r="K192" s="228"/>
      <c r="L192" s="233"/>
      <c r="M192" s="234"/>
      <c r="N192" s="235"/>
      <c r="O192" s="235"/>
      <c r="P192" s="235"/>
      <c r="Q192" s="235"/>
      <c r="R192" s="235"/>
      <c r="S192" s="235"/>
      <c r="T192" s="236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T192" s="237" t="s">
        <v>135</v>
      </c>
      <c r="AU192" s="237" t="s">
        <v>90</v>
      </c>
      <c r="AV192" s="13" t="s">
        <v>88</v>
      </c>
      <c r="AW192" s="13" t="s">
        <v>36</v>
      </c>
      <c r="AX192" s="13" t="s">
        <v>80</v>
      </c>
      <c r="AY192" s="237" t="s">
        <v>123</v>
      </c>
    </row>
    <row r="193" spans="1:51" s="14" customFormat="1" ht="12">
      <c r="A193" s="14"/>
      <c r="B193" s="238"/>
      <c r="C193" s="239"/>
      <c r="D193" s="229" t="s">
        <v>135</v>
      </c>
      <c r="E193" s="240" t="s">
        <v>1</v>
      </c>
      <c r="F193" s="241" t="s">
        <v>238</v>
      </c>
      <c r="G193" s="239"/>
      <c r="H193" s="242">
        <v>270</v>
      </c>
      <c r="I193" s="243"/>
      <c r="J193" s="239"/>
      <c r="K193" s="239"/>
      <c r="L193" s="244"/>
      <c r="M193" s="245"/>
      <c r="N193" s="246"/>
      <c r="O193" s="246"/>
      <c r="P193" s="246"/>
      <c r="Q193" s="246"/>
      <c r="R193" s="246"/>
      <c r="S193" s="246"/>
      <c r="T193" s="247"/>
      <c r="U193" s="14"/>
      <c r="V193" s="14"/>
      <c r="W193" s="14"/>
      <c r="X193" s="14"/>
      <c r="Y193" s="14"/>
      <c r="Z193" s="14"/>
      <c r="AA193" s="14"/>
      <c r="AB193" s="14"/>
      <c r="AC193" s="14"/>
      <c r="AD193" s="14"/>
      <c r="AE193" s="14"/>
      <c r="AT193" s="248" t="s">
        <v>135</v>
      </c>
      <c r="AU193" s="248" t="s">
        <v>90</v>
      </c>
      <c r="AV193" s="14" t="s">
        <v>90</v>
      </c>
      <c r="AW193" s="14" t="s">
        <v>4</v>
      </c>
      <c r="AX193" s="14" t="s">
        <v>88</v>
      </c>
      <c r="AY193" s="248" t="s">
        <v>123</v>
      </c>
    </row>
    <row r="194" spans="1:65" s="2" customFormat="1" ht="24.15" customHeight="1">
      <c r="A194" s="38"/>
      <c r="B194" s="39"/>
      <c r="C194" s="214" t="s">
        <v>239</v>
      </c>
      <c r="D194" s="214" t="s">
        <v>126</v>
      </c>
      <c r="E194" s="215" t="s">
        <v>240</v>
      </c>
      <c r="F194" s="216" t="s">
        <v>241</v>
      </c>
      <c r="G194" s="217" t="s">
        <v>220</v>
      </c>
      <c r="H194" s="218">
        <v>24300</v>
      </c>
      <c r="I194" s="219"/>
      <c r="J194" s="220">
        <f>ROUND(I194*H194,2)</f>
        <v>0</v>
      </c>
      <c r="K194" s="216" t="s">
        <v>197</v>
      </c>
      <c r="L194" s="44"/>
      <c r="M194" s="221" t="s">
        <v>1</v>
      </c>
      <c r="N194" s="222" t="s">
        <v>45</v>
      </c>
      <c r="O194" s="91"/>
      <c r="P194" s="223">
        <f>O194*H194</f>
        <v>0</v>
      </c>
      <c r="Q194" s="223">
        <v>0</v>
      </c>
      <c r="R194" s="223">
        <f>Q194*H194</f>
        <v>0</v>
      </c>
      <c r="S194" s="223">
        <v>0</v>
      </c>
      <c r="T194" s="224">
        <f>S194*H194</f>
        <v>0</v>
      </c>
      <c r="U194" s="38"/>
      <c r="V194" s="38"/>
      <c r="W194" s="38"/>
      <c r="X194" s="38"/>
      <c r="Y194" s="38"/>
      <c r="Z194" s="38"/>
      <c r="AA194" s="38"/>
      <c r="AB194" s="38"/>
      <c r="AC194" s="38"/>
      <c r="AD194" s="38"/>
      <c r="AE194" s="38"/>
      <c r="AR194" s="225" t="s">
        <v>130</v>
      </c>
      <c r="AT194" s="225" t="s">
        <v>126</v>
      </c>
      <c r="AU194" s="225" t="s">
        <v>90</v>
      </c>
      <c r="AY194" s="17" t="s">
        <v>123</v>
      </c>
      <c r="BE194" s="226">
        <f>IF(N194="základní",J194,0)</f>
        <v>0</v>
      </c>
      <c r="BF194" s="226">
        <f>IF(N194="snížená",J194,0)</f>
        <v>0</v>
      </c>
      <c r="BG194" s="226">
        <f>IF(N194="zákl. přenesená",J194,0)</f>
        <v>0</v>
      </c>
      <c r="BH194" s="226">
        <f>IF(N194="sníž. přenesená",J194,0)</f>
        <v>0</v>
      </c>
      <c r="BI194" s="226">
        <f>IF(N194="nulová",J194,0)</f>
        <v>0</v>
      </c>
      <c r="BJ194" s="17" t="s">
        <v>88</v>
      </c>
      <c r="BK194" s="226">
        <f>ROUND(I194*H194,2)</f>
        <v>0</v>
      </c>
      <c r="BL194" s="17" t="s">
        <v>130</v>
      </c>
      <c r="BM194" s="225" t="s">
        <v>242</v>
      </c>
    </row>
    <row r="195" spans="1:51" s="13" customFormat="1" ht="12">
      <c r="A195" s="13"/>
      <c r="B195" s="227"/>
      <c r="C195" s="228"/>
      <c r="D195" s="229" t="s">
        <v>135</v>
      </c>
      <c r="E195" s="230" t="s">
        <v>1</v>
      </c>
      <c r="F195" s="231" t="s">
        <v>228</v>
      </c>
      <c r="G195" s="228"/>
      <c r="H195" s="230" t="s">
        <v>1</v>
      </c>
      <c r="I195" s="232"/>
      <c r="J195" s="228"/>
      <c r="K195" s="228"/>
      <c r="L195" s="233"/>
      <c r="M195" s="234"/>
      <c r="N195" s="235"/>
      <c r="O195" s="235"/>
      <c r="P195" s="235"/>
      <c r="Q195" s="235"/>
      <c r="R195" s="235"/>
      <c r="S195" s="235"/>
      <c r="T195" s="236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T195" s="237" t="s">
        <v>135</v>
      </c>
      <c r="AU195" s="237" t="s">
        <v>90</v>
      </c>
      <c r="AV195" s="13" t="s">
        <v>88</v>
      </c>
      <c r="AW195" s="13" t="s">
        <v>36</v>
      </c>
      <c r="AX195" s="13" t="s">
        <v>80</v>
      </c>
      <c r="AY195" s="237" t="s">
        <v>123</v>
      </c>
    </row>
    <row r="196" spans="1:51" s="14" customFormat="1" ht="12">
      <c r="A196" s="14"/>
      <c r="B196" s="238"/>
      <c r="C196" s="239"/>
      <c r="D196" s="229" t="s">
        <v>135</v>
      </c>
      <c r="E196" s="240" t="s">
        <v>1</v>
      </c>
      <c r="F196" s="241" t="s">
        <v>243</v>
      </c>
      <c r="G196" s="239"/>
      <c r="H196" s="242">
        <v>24300</v>
      </c>
      <c r="I196" s="243"/>
      <c r="J196" s="239"/>
      <c r="K196" s="239"/>
      <c r="L196" s="244"/>
      <c r="M196" s="245"/>
      <c r="N196" s="246"/>
      <c r="O196" s="246"/>
      <c r="P196" s="246"/>
      <c r="Q196" s="246"/>
      <c r="R196" s="246"/>
      <c r="S196" s="246"/>
      <c r="T196" s="247"/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  <c r="AE196" s="14"/>
      <c r="AT196" s="248" t="s">
        <v>135</v>
      </c>
      <c r="AU196" s="248" t="s">
        <v>90</v>
      </c>
      <c r="AV196" s="14" t="s">
        <v>90</v>
      </c>
      <c r="AW196" s="14" t="s">
        <v>36</v>
      </c>
      <c r="AX196" s="14" t="s">
        <v>88</v>
      </c>
      <c r="AY196" s="248" t="s">
        <v>123</v>
      </c>
    </row>
    <row r="197" spans="1:65" s="2" customFormat="1" ht="24.15" customHeight="1">
      <c r="A197" s="38"/>
      <c r="B197" s="39"/>
      <c r="C197" s="214" t="s">
        <v>244</v>
      </c>
      <c r="D197" s="214" t="s">
        <v>126</v>
      </c>
      <c r="E197" s="215" t="s">
        <v>245</v>
      </c>
      <c r="F197" s="216" t="s">
        <v>246</v>
      </c>
      <c r="G197" s="217" t="s">
        <v>220</v>
      </c>
      <c r="H197" s="218">
        <v>270</v>
      </c>
      <c r="I197" s="219"/>
      <c r="J197" s="220">
        <f>ROUND(I197*H197,2)</f>
        <v>0</v>
      </c>
      <c r="K197" s="216" t="s">
        <v>197</v>
      </c>
      <c r="L197" s="44"/>
      <c r="M197" s="221" t="s">
        <v>1</v>
      </c>
      <c r="N197" s="222" t="s">
        <v>45</v>
      </c>
      <c r="O197" s="91"/>
      <c r="P197" s="223">
        <f>O197*H197</f>
        <v>0</v>
      </c>
      <c r="Q197" s="223">
        <v>0</v>
      </c>
      <c r="R197" s="223">
        <f>Q197*H197</f>
        <v>0</v>
      </c>
      <c r="S197" s="223">
        <v>0</v>
      </c>
      <c r="T197" s="224">
        <f>S197*H197</f>
        <v>0</v>
      </c>
      <c r="U197" s="38"/>
      <c r="V197" s="38"/>
      <c r="W197" s="38"/>
      <c r="X197" s="38"/>
      <c r="Y197" s="38"/>
      <c r="Z197" s="38"/>
      <c r="AA197" s="38"/>
      <c r="AB197" s="38"/>
      <c r="AC197" s="38"/>
      <c r="AD197" s="38"/>
      <c r="AE197" s="38"/>
      <c r="AR197" s="225" t="s">
        <v>130</v>
      </c>
      <c r="AT197" s="225" t="s">
        <v>126</v>
      </c>
      <c r="AU197" s="225" t="s">
        <v>90</v>
      </c>
      <c r="AY197" s="17" t="s">
        <v>123</v>
      </c>
      <c r="BE197" s="226">
        <f>IF(N197="základní",J197,0)</f>
        <v>0</v>
      </c>
      <c r="BF197" s="226">
        <f>IF(N197="snížená",J197,0)</f>
        <v>0</v>
      </c>
      <c r="BG197" s="226">
        <f>IF(N197="zákl. přenesená",J197,0)</f>
        <v>0</v>
      </c>
      <c r="BH197" s="226">
        <f>IF(N197="sníž. přenesená",J197,0)</f>
        <v>0</v>
      </c>
      <c r="BI197" s="226">
        <f>IF(N197="nulová",J197,0)</f>
        <v>0</v>
      </c>
      <c r="BJ197" s="17" t="s">
        <v>88</v>
      </c>
      <c r="BK197" s="226">
        <f>ROUND(I197*H197,2)</f>
        <v>0</v>
      </c>
      <c r="BL197" s="17" t="s">
        <v>130</v>
      </c>
      <c r="BM197" s="225" t="s">
        <v>247</v>
      </c>
    </row>
    <row r="198" spans="1:51" s="13" customFormat="1" ht="12">
      <c r="A198" s="13"/>
      <c r="B198" s="227"/>
      <c r="C198" s="228"/>
      <c r="D198" s="229" t="s">
        <v>135</v>
      </c>
      <c r="E198" s="230" t="s">
        <v>1</v>
      </c>
      <c r="F198" s="231" t="s">
        <v>222</v>
      </c>
      <c r="G198" s="228"/>
      <c r="H198" s="230" t="s">
        <v>1</v>
      </c>
      <c r="I198" s="232"/>
      <c r="J198" s="228"/>
      <c r="K198" s="228"/>
      <c r="L198" s="233"/>
      <c r="M198" s="234"/>
      <c r="N198" s="235"/>
      <c r="O198" s="235"/>
      <c r="P198" s="235"/>
      <c r="Q198" s="235"/>
      <c r="R198" s="235"/>
      <c r="S198" s="235"/>
      <c r="T198" s="236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T198" s="237" t="s">
        <v>135</v>
      </c>
      <c r="AU198" s="237" t="s">
        <v>90</v>
      </c>
      <c r="AV198" s="13" t="s">
        <v>88</v>
      </c>
      <c r="AW198" s="13" t="s">
        <v>36</v>
      </c>
      <c r="AX198" s="13" t="s">
        <v>80</v>
      </c>
      <c r="AY198" s="237" t="s">
        <v>123</v>
      </c>
    </row>
    <row r="199" spans="1:51" s="14" customFormat="1" ht="12">
      <c r="A199" s="14"/>
      <c r="B199" s="238"/>
      <c r="C199" s="239"/>
      <c r="D199" s="229" t="s">
        <v>135</v>
      </c>
      <c r="E199" s="240" t="s">
        <v>1</v>
      </c>
      <c r="F199" s="241" t="s">
        <v>238</v>
      </c>
      <c r="G199" s="239"/>
      <c r="H199" s="242">
        <v>270</v>
      </c>
      <c r="I199" s="243"/>
      <c r="J199" s="239"/>
      <c r="K199" s="239"/>
      <c r="L199" s="244"/>
      <c r="M199" s="245"/>
      <c r="N199" s="246"/>
      <c r="O199" s="246"/>
      <c r="P199" s="246"/>
      <c r="Q199" s="246"/>
      <c r="R199" s="246"/>
      <c r="S199" s="246"/>
      <c r="T199" s="247"/>
      <c r="U199" s="14"/>
      <c r="V199" s="14"/>
      <c r="W199" s="14"/>
      <c r="X199" s="14"/>
      <c r="Y199" s="14"/>
      <c r="Z199" s="14"/>
      <c r="AA199" s="14"/>
      <c r="AB199" s="14"/>
      <c r="AC199" s="14"/>
      <c r="AD199" s="14"/>
      <c r="AE199" s="14"/>
      <c r="AT199" s="248" t="s">
        <v>135</v>
      </c>
      <c r="AU199" s="248" t="s">
        <v>90</v>
      </c>
      <c r="AV199" s="14" t="s">
        <v>90</v>
      </c>
      <c r="AW199" s="14" t="s">
        <v>4</v>
      </c>
      <c r="AX199" s="14" t="s">
        <v>88</v>
      </c>
      <c r="AY199" s="248" t="s">
        <v>123</v>
      </c>
    </row>
    <row r="200" spans="1:65" s="2" customFormat="1" ht="16.5" customHeight="1">
      <c r="A200" s="38"/>
      <c r="B200" s="39"/>
      <c r="C200" s="214" t="s">
        <v>248</v>
      </c>
      <c r="D200" s="214" t="s">
        <v>126</v>
      </c>
      <c r="E200" s="215" t="s">
        <v>249</v>
      </c>
      <c r="F200" s="216" t="s">
        <v>250</v>
      </c>
      <c r="G200" s="217" t="s">
        <v>129</v>
      </c>
      <c r="H200" s="218">
        <v>1</v>
      </c>
      <c r="I200" s="219"/>
      <c r="J200" s="220">
        <f>ROUND(I200*H200,2)</f>
        <v>0</v>
      </c>
      <c r="K200" s="216" t="s">
        <v>1</v>
      </c>
      <c r="L200" s="44"/>
      <c r="M200" s="221" t="s">
        <v>1</v>
      </c>
      <c r="N200" s="222" t="s">
        <v>45</v>
      </c>
      <c r="O200" s="91"/>
      <c r="P200" s="223">
        <f>O200*H200</f>
        <v>0</v>
      </c>
      <c r="Q200" s="223">
        <v>0</v>
      </c>
      <c r="R200" s="223">
        <f>Q200*H200</f>
        <v>0</v>
      </c>
      <c r="S200" s="223">
        <v>0</v>
      </c>
      <c r="T200" s="224">
        <f>S200*H200</f>
        <v>0</v>
      </c>
      <c r="U200" s="38"/>
      <c r="V200" s="38"/>
      <c r="W200" s="38"/>
      <c r="X200" s="38"/>
      <c r="Y200" s="38"/>
      <c r="Z200" s="38"/>
      <c r="AA200" s="38"/>
      <c r="AB200" s="38"/>
      <c r="AC200" s="38"/>
      <c r="AD200" s="38"/>
      <c r="AE200" s="38"/>
      <c r="AR200" s="225" t="s">
        <v>130</v>
      </c>
      <c r="AT200" s="225" t="s">
        <v>126</v>
      </c>
      <c r="AU200" s="225" t="s">
        <v>90</v>
      </c>
      <c r="AY200" s="17" t="s">
        <v>123</v>
      </c>
      <c r="BE200" s="226">
        <f>IF(N200="základní",J200,0)</f>
        <v>0</v>
      </c>
      <c r="BF200" s="226">
        <f>IF(N200="snížená",J200,0)</f>
        <v>0</v>
      </c>
      <c r="BG200" s="226">
        <f>IF(N200="zákl. přenesená",J200,0)</f>
        <v>0</v>
      </c>
      <c r="BH200" s="226">
        <f>IF(N200="sníž. přenesená",J200,0)</f>
        <v>0</v>
      </c>
      <c r="BI200" s="226">
        <f>IF(N200="nulová",J200,0)</f>
        <v>0</v>
      </c>
      <c r="BJ200" s="17" t="s">
        <v>88</v>
      </c>
      <c r="BK200" s="226">
        <f>ROUND(I200*H200,2)</f>
        <v>0</v>
      </c>
      <c r="BL200" s="17" t="s">
        <v>130</v>
      </c>
      <c r="BM200" s="225" t="s">
        <v>251</v>
      </c>
    </row>
    <row r="201" spans="1:51" s="13" customFormat="1" ht="12">
      <c r="A201" s="13"/>
      <c r="B201" s="227"/>
      <c r="C201" s="228"/>
      <c r="D201" s="229" t="s">
        <v>135</v>
      </c>
      <c r="E201" s="230" t="s">
        <v>1</v>
      </c>
      <c r="F201" s="231" t="s">
        <v>252</v>
      </c>
      <c r="G201" s="228"/>
      <c r="H201" s="230" t="s">
        <v>1</v>
      </c>
      <c r="I201" s="232"/>
      <c r="J201" s="228"/>
      <c r="K201" s="228"/>
      <c r="L201" s="233"/>
      <c r="M201" s="234"/>
      <c r="N201" s="235"/>
      <c r="O201" s="235"/>
      <c r="P201" s="235"/>
      <c r="Q201" s="235"/>
      <c r="R201" s="235"/>
      <c r="S201" s="235"/>
      <c r="T201" s="236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T201" s="237" t="s">
        <v>135</v>
      </c>
      <c r="AU201" s="237" t="s">
        <v>90</v>
      </c>
      <c r="AV201" s="13" t="s">
        <v>88</v>
      </c>
      <c r="AW201" s="13" t="s">
        <v>36</v>
      </c>
      <c r="AX201" s="13" t="s">
        <v>80</v>
      </c>
      <c r="AY201" s="237" t="s">
        <v>123</v>
      </c>
    </row>
    <row r="202" spans="1:51" s="14" customFormat="1" ht="12">
      <c r="A202" s="14"/>
      <c r="B202" s="238"/>
      <c r="C202" s="239"/>
      <c r="D202" s="229" t="s">
        <v>135</v>
      </c>
      <c r="E202" s="240" t="s">
        <v>1</v>
      </c>
      <c r="F202" s="241" t="s">
        <v>88</v>
      </c>
      <c r="G202" s="239"/>
      <c r="H202" s="242">
        <v>1</v>
      </c>
      <c r="I202" s="243"/>
      <c r="J202" s="239"/>
      <c r="K202" s="239"/>
      <c r="L202" s="244"/>
      <c r="M202" s="245"/>
      <c r="N202" s="246"/>
      <c r="O202" s="246"/>
      <c r="P202" s="246"/>
      <c r="Q202" s="246"/>
      <c r="R202" s="246"/>
      <c r="S202" s="246"/>
      <c r="T202" s="247"/>
      <c r="U202" s="14"/>
      <c r="V202" s="14"/>
      <c r="W202" s="14"/>
      <c r="X202" s="14"/>
      <c r="Y202" s="14"/>
      <c r="Z202" s="14"/>
      <c r="AA202" s="14"/>
      <c r="AB202" s="14"/>
      <c r="AC202" s="14"/>
      <c r="AD202" s="14"/>
      <c r="AE202" s="14"/>
      <c r="AT202" s="248" t="s">
        <v>135</v>
      </c>
      <c r="AU202" s="248" t="s">
        <v>90</v>
      </c>
      <c r="AV202" s="14" t="s">
        <v>90</v>
      </c>
      <c r="AW202" s="14" t="s">
        <v>36</v>
      </c>
      <c r="AX202" s="14" t="s">
        <v>88</v>
      </c>
      <c r="AY202" s="248" t="s">
        <v>123</v>
      </c>
    </row>
    <row r="203" spans="1:65" s="2" customFormat="1" ht="37.8" customHeight="1">
      <c r="A203" s="38"/>
      <c r="B203" s="39"/>
      <c r="C203" s="214" t="s">
        <v>253</v>
      </c>
      <c r="D203" s="214" t="s">
        <v>126</v>
      </c>
      <c r="E203" s="215" t="s">
        <v>254</v>
      </c>
      <c r="F203" s="216" t="s">
        <v>255</v>
      </c>
      <c r="G203" s="217" t="s">
        <v>256</v>
      </c>
      <c r="H203" s="218">
        <v>6</v>
      </c>
      <c r="I203" s="219"/>
      <c r="J203" s="220">
        <f>ROUND(I203*H203,2)</f>
        <v>0</v>
      </c>
      <c r="K203" s="216" t="s">
        <v>197</v>
      </c>
      <c r="L203" s="44"/>
      <c r="M203" s="221" t="s">
        <v>1</v>
      </c>
      <c r="N203" s="222" t="s">
        <v>45</v>
      </c>
      <c r="O203" s="91"/>
      <c r="P203" s="223">
        <f>O203*H203</f>
        <v>0</v>
      </c>
      <c r="Q203" s="223">
        <v>0</v>
      </c>
      <c r="R203" s="223">
        <f>Q203*H203</f>
        <v>0</v>
      </c>
      <c r="S203" s="223">
        <v>0</v>
      </c>
      <c r="T203" s="224">
        <f>S203*H203</f>
        <v>0</v>
      </c>
      <c r="U203" s="38"/>
      <c r="V203" s="38"/>
      <c r="W203" s="38"/>
      <c r="X203" s="38"/>
      <c r="Y203" s="38"/>
      <c r="Z203" s="38"/>
      <c r="AA203" s="38"/>
      <c r="AB203" s="38"/>
      <c r="AC203" s="38"/>
      <c r="AD203" s="38"/>
      <c r="AE203" s="38"/>
      <c r="AR203" s="225" t="s">
        <v>130</v>
      </c>
      <c r="AT203" s="225" t="s">
        <v>126</v>
      </c>
      <c r="AU203" s="225" t="s">
        <v>90</v>
      </c>
      <c r="AY203" s="17" t="s">
        <v>123</v>
      </c>
      <c r="BE203" s="226">
        <f>IF(N203="základní",J203,0)</f>
        <v>0</v>
      </c>
      <c r="BF203" s="226">
        <f>IF(N203="snížená",J203,0)</f>
        <v>0</v>
      </c>
      <c r="BG203" s="226">
        <f>IF(N203="zákl. přenesená",J203,0)</f>
        <v>0</v>
      </c>
      <c r="BH203" s="226">
        <f>IF(N203="sníž. přenesená",J203,0)</f>
        <v>0</v>
      </c>
      <c r="BI203" s="226">
        <f>IF(N203="nulová",J203,0)</f>
        <v>0</v>
      </c>
      <c r="BJ203" s="17" t="s">
        <v>88</v>
      </c>
      <c r="BK203" s="226">
        <f>ROUND(I203*H203,2)</f>
        <v>0</v>
      </c>
      <c r="BL203" s="17" t="s">
        <v>130</v>
      </c>
      <c r="BM203" s="225" t="s">
        <v>257</v>
      </c>
    </row>
    <row r="204" spans="1:65" s="2" customFormat="1" ht="49.05" customHeight="1">
      <c r="A204" s="38"/>
      <c r="B204" s="39"/>
      <c r="C204" s="214" t="s">
        <v>258</v>
      </c>
      <c r="D204" s="214" t="s">
        <v>126</v>
      </c>
      <c r="E204" s="215" t="s">
        <v>259</v>
      </c>
      <c r="F204" s="216" t="s">
        <v>260</v>
      </c>
      <c r="G204" s="217" t="s">
        <v>220</v>
      </c>
      <c r="H204" s="218">
        <v>10</v>
      </c>
      <c r="I204" s="219"/>
      <c r="J204" s="220">
        <f>ROUND(I204*H204,2)</f>
        <v>0</v>
      </c>
      <c r="K204" s="216" t="s">
        <v>197</v>
      </c>
      <c r="L204" s="44"/>
      <c r="M204" s="221" t="s">
        <v>1</v>
      </c>
      <c r="N204" s="222" t="s">
        <v>45</v>
      </c>
      <c r="O204" s="91"/>
      <c r="P204" s="223">
        <f>O204*H204</f>
        <v>0</v>
      </c>
      <c r="Q204" s="223">
        <v>0</v>
      </c>
      <c r="R204" s="223">
        <f>Q204*H204</f>
        <v>0</v>
      </c>
      <c r="S204" s="223">
        <v>0</v>
      </c>
      <c r="T204" s="224">
        <f>S204*H204</f>
        <v>0</v>
      </c>
      <c r="U204" s="38"/>
      <c r="V204" s="38"/>
      <c r="W204" s="38"/>
      <c r="X204" s="38"/>
      <c r="Y204" s="38"/>
      <c r="Z204" s="38"/>
      <c r="AA204" s="38"/>
      <c r="AB204" s="38"/>
      <c r="AC204" s="38"/>
      <c r="AD204" s="38"/>
      <c r="AE204" s="38"/>
      <c r="AR204" s="225" t="s">
        <v>130</v>
      </c>
      <c r="AT204" s="225" t="s">
        <v>126</v>
      </c>
      <c r="AU204" s="225" t="s">
        <v>90</v>
      </c>
      <c r="AY204" s="17" t="s">
        <v>123</v>
      </c>
      <c r="BE204" s="226">
        <f>IF(N204="základní",J204,0)</f>
        <v>0</v>
      </c>
      <c r="BF204" s="226">
        <f>IF(N204="snížená",J204,0)</f>
        <v>0</v>
      </c>
      <c r="BG204" s="226">
        <f>IF(N204="zákl. přenesená",J204,0)</f>
        <v>0</v>
      </c>
      <c r="BH204" s="226">
        <f>IF(N204="sníž. přenesená",J204,0)</f>
        <v>0</v>
      </c>
      <c r="BI204" s="226">
        <f>IF(N204="nulová",J204,0)</f>
        <v>0</v>
      </c>
      <c r="BJ204" s="17" t="s">
        <v>88</v>
      </c>
      <c r="BK204" s="226">
        <f>ROUND(I204*H204,2)</f>
        <v>0</v>
      </c>
      <c r="BL204" s="17" t="s">
        <v>130</v>
      </c>
      <c r="BM204" s="225" t="s">
        <v>261</v>
      </c>
    </row>
    <row r="205" spans="1:65" s="2" customFormat="1" ht="44.25" customHeight="1">
      <c r="A205" s="38"/>
      <c r="B205" s="39"/>
      <c r="C205" s="214" t="s">
        <v>262</v>
      </c>
      <c r="D205" s="214" t="s">
        <v>126</v>
      </c>
      <c r="E205" s="215" t="s">
        <v>263</v>
      </c>
      <c r="F205" s="216" t="s">
        <v>264</v>
      </c>
      <c r="G205" s="217" t="s">
        <v>256</v>
      </c>
      <c r="H205" s="218">
        <v>2</v>
      </c>
      <c r="I205" s="219"/>
      <c r="J205" s="220">
        <f>ROUND(I205*H205,2)</f>
        <v>0</v>
      </c>
      <c r="K205" s="216" t="s">
        <v>1</v>
      </c>
      <c r="L205" s="44"/>
      <c r="M205" s="221" t="s">
        <v>1</v>
      </c>
      <c r="N205" s="222" t="s">
        <v>45</v>
      </c>
      <c r="O205" s="91"/>
      <c r="P205" s="223">
        <f>O205*H205</f>
        <v>0</v>
      </c>
      <c r="Q205" s="223">
        <v>0.01281</v>
      </c>
      <c r="R205" s="223">
        <f>Q205*H205</f>
        <v>0.02562</v>
      </c>
      <c r="S205" s="223">
        <v>0</v>
      </c>
      <c r="T205" s="224">
        <f>S205*H205</f>
        <v>0</v>
      </c>
      <c r="U205" s="38"/>
      <c r="V205" s="38"/>
      <c r="W205" s="38"/>
      <c r="X205" s="38"/>
      <c r="Y205" s="38"/>
      <c r="Z205" s="38"/>
      <c r="AA205" s="38"/>
      <c r="AB205" s="38"/>
      <c r="AC205" s="38"/>
      <c r="AD205" s="38"/>
      <c r="AE205" s="38"/>
      <c r="AR205" s="225" t="s">
        <v>130</v>
      </c>
      <c r="AT205" s="225" t="s">
        <v>126</v>
      </c>
      <c r="AU205" s="225" t="s">
        <v>90</v>
      </c>
      <c r="AY205" s="17" t="s">
        <v>123</v>
      </c>
      <c r="BE205" s="226">
        <f>IF(N205="základní",J205,0)</f>
        <v>0</v>
      </c>
      <c r="BF205" s="226">
        <f>IF(N205="snížená",J205,0)</f>
        <v>0</v>
      </c>
      <c r="BG205" s="226">
        <f>IF(N205="zákl. přenesená",J205,0)</f>
        <v>0</v>
      </c>
      <c r="BH205" s="226">
        <f>IF(N205="sníž. přenesená",J205,0)</f>
        <v>0</v>
      </c>
      <c r="BI205" s="226">
        <f>IF(N205="nulová",J205,0)</f>
        <v>0</v>
      </c>
      <c r="BJ205" s="17" t="s">
        <v>88</v>
      </c>
      <c r="BK205" s="226">
        <f>ROUND(I205*H205,2)</f>
        <v>0</v>
      </c>
      <c r="BL205" s="17" t="s">
        <v>130</v>
      </c>
      <c r="BM205" s="225" t="s">
        <v>265</v>
      </c>
    </row>
    <row r="206" spans="1:65" s="2" customFormat="1" ht="16.5" customHeight="1">
      <c r="A206" s="38"/>
      <c r="B206" s="39"/>
      <c r="C206" s="214" t="s">
        <v>266</v>
      </c>
      <c r="D206" s="214" t="s">
        <v>126</v>
      </c>
      <c r="E206" s="215" t="s">
        <v>267</v>
      </c>
      <c r="F206" s="216" t="s">
        <v>268</v>
      </c>
      <c r="G206" s="217" t="s">
        <v>256</v>
      </c>
      <c r="H206" s="218">
        <v>5</v>
      </c>
      <c r="I206" s="219"/>
      <c r="J206" s="220">
        <f>ROUND(I206*H206,2)</f>
        <v>0</v>
      </c>
      <c r="K206" s="216" t="s">
        <v>1</v>
      </c>
      <c r="L206" s="44"/>
      <c r="M206" s="221" t="s">
        <v>1</v>
      </c>
      <c r="N206" s="222" t="s">
        <v>45</v>
      </c>
      <c r="O206" s="91"/>
      <c r="P206" s="223">
        <f>O206*H206</f>
        <v>0</v>
      </c>
      <c r="Q206" s="223">
        <v>0</v>
      </c>
      <c r="R206" s="223">
        <f>Q206*H206</f>
        <v>0</v>
      </c>
      <c r="S206" s="223">
        <v>0</v>
      </c>
      <c r="T206" s="224">
        <f>S206*H206</f>
        <v>0</v>
      </c>
      <c r="U206" s="38"/>
      <c r="V206" s="38"/>
      <c r="W206" s="38"/>
      <c r="X206" s="38"/>
      <c r="Y206" s="38"/>
      <c r="Z206" s="38"/>
      <c r="AA206" s="38"/>
      <c r="AB206" s="38"/>
      <c r="AC206" s="38"/>
      <c r="AD206" s="38"/>
      <c r="AE206" s="38"/>
      <c r="AR206" s="225" t="s">
        <v>130</v>
      </c>
      <c r="AT206" s="225" t="s">
        <v>126</v>
      </c>
      <c r="AU206" s="225" t="s">
        <v>90</v>
      </c>
      <c r="AY206" s="17" t="s">
        <v>123</v>
      </c>
      <c r="BE206" s="226">
        <f>IF(N206="základní",J206,0)</f>
        <v>0</v>
      </c>
      <c r="BF206" s="226">
        <f>IF(N206="snížená",J206,0)</f>
        <v>0</v>
      </c>
      <c r="BG206" s="226">
        <f>IF(N206="zákl. přenesená",J206,0)</f>
        <v>0</v>
      </c>
      <c r="BH206" s="226">
        <f>IF(N206="sníž. přenesená",J206,0)</f>
        <v>0</v>
      </c>
      <c r="BI206" s="226">
        <f>IF(N206="nulová",J206,0)</f>
        <v>0</v>
      </c>
      <c r="BJ206" s="17" t="s">
        <v>88</v>
      </c>
      <c r="BK206" s="226">
        <f>ROUND(I206*H206,2)</f>
        <v>0</v>
      </c>
      <c r="BL206" s="17" t="s">
        <v>130</v>
      </c>
      <c r="BM206" s="225" t="s">
        <v>269</v>
      </c>
    </row>
    <row r="207" spans="1:65" s="2" customFormat="1" ht="49.05" customHeight="1">
      <c r="A207" s="38"/>
      <c r="B207" s="39"/>
      <c r="C207" s="214" t="s">
        <v>270</v>
      </c>
      <c r="D207" s="214" t="s">
        <v>126</v>
      </c>
      <c r="E207" s="215" t="s">
        <v>271</v>
      </c>
      <c r="F207" s="216" t="s">
        <v>272</v>
      </c>
      <c r="G207" s="217" t="s">
        <v>220</v>
      </c>
      <c r="H207" s="218">
        <v>420</v>
      </c>
      <c r="I207" s="219"/>
      <c r="J207" s="220">
        <f>ROUND(I207*H207,2)</f>
        <v>0</v>
      </c>
      <c r="K207" s="216" t="s">
        <v>1</v>
      </c>
      <c r="L207" s="44"/>
      <c r="M207" s="221" t="s">
        <v>1</v>
      </c>
      <c r="N207" s="222" t="s">
        <v>45</v>
      </c>
      <c r="O207" s="91"/>
      <c r="P207" s="223">
        <f>O207*H207</f>
        <v>0</v>
      </c>
      <c r="Q207" s="223">
        <v>0.0835</v>
      </c>
      <c r="R207" s="223">
        <f>Q207*H207</f>
        <v>35.07</v>
      </c>
      <c r="S207" s="223">
        <v>0</v>
      </c>
      <c r="T207" s="224">
        <f>S207*H207</f>
        <v>0</v>
      </c>
      <c r="U207" s="38"/>
      <c r="V207" s="38"/>
      <c r="W207" s="38"/>
      <c r="X207" s="38"/>
      <c r="Y207" s="38"/>
      <c r="Z207" s="38"/>
      <c r="AA207" s="38"/>
      <c r="AB207" s="38"/>
      <c r="AC207" s="38"/>
      <c r="AD207" s="38"/>
      <c r="AE207" s="38"/>
      <c r="AR207" s="225" t="s">
        <v>130</v>
      </c>
      <c r="AT207" s="225" t="s">
        <v>126</v>
      </c>
      <c r="AU207" s="225" t="s">
        <v>90</v>
      </c>
      <c r="AY207" s="17" t="s">
        <v>123</v>
      </c>
      <c r="BE207" s="226">
        <f>IF(N207="základní",J207,0)</f>
        <v>0</v>
      </c>
      <c r="BF207" s="226">
        <f>IF(N207="snížená",J207,0)</f>
        <v>0</v>
      </c>
      <c r="BG207" s="226">
        <f>IF(N207="zákl. přenesená",J207,0)</f>
        <v>0</v>
      </c>
      <c r="BH207" s="226">
        <f>IF(N207="sníž. přenesená",J207,0)</f>
        <v>0</v>
      </c>
      <c r="BI207" s="226">
        <f>IF(N207="nulová",J207,0)</f>
        <v>0</v>
      </c>
      <c r="BJ207" s="17" t="s">
        <v>88</v>
      </c>
      <c r="BK207" s="226">
        <f>ROUND(I207*H207,2)</f>
        <v>0</v>
      </c>
      <c r="BL207" s="17" t="s">
        <v>130</v>
      </c>
      <c r="BM207" s="225" t="s">
        <v>273</v>
      </c>
    </row>
    <row r="208" spans="1:51" s="13" customFormat="1" ht="12">
      <c r="A208" s="13"/>
      <c r="B208" s="227"/>
      <c r="C208" s="228"/>
      <c r="D208" s="229" t="s">
        <v>135</v>
      </c>
      <c r="E208" s="230" t="s">
        <v>1</v>
      </c>
      <c r="F208" s="231" t="s">
        <v>274</v>
      </c>
      <c r="G208" s="228"/>
      <c r="H208" s="230" t="s">
        <v>1</v>
      </c>
      <c r="I208" s="232"/>
      <c r="J208" s="228"/>
      <c r="K208" s="228"/>
      <c r="L208" s="233"/>
      <c r="M208" s="234"/>
      <c r="N208" s="235"/>
      <c r="O208" s="235"/>
      <c r="P208" s="235"/>
      <c r="Q208" s="235"/>
      <c r="R208" s="235"/>
      <c r="S208" s="235"/>
      <c r="T208" s="236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T208" s="237" t="s">
        <v>135</v>
      </c>
      <c r="AU208" s="237" t="s">
        <v>90</v>
      </c>
      <c r="AV208" s="13" t="s">
        <v>88</v>
      </c>
      <c r="AW208" s="13" t="s">
        <v>36</v>
      </c>
      <c r="AX208" s="13" t="s">
        <v>80</v>
      </c>
      <c r="AY208" s="237" t="s">
        <v>123</v>
      </c>
    </row>
    <row r="209" spans="1:51" s="14" customFormat="1" ht="12">
      <c r="A209" s="14"/>
      <c r="B209" s="238"/>
      <c r="C209" s="239"/>
      <c r="D209" s="229" t="s">
        <v>135</v>
      </c>
      <c r="E209" s="240" t="s">
        <v>1</v>
      </c>
      <c r="F209" s="241" t="s">
        <v>275</v>
      </c>
      <c r="G209" s="239"/>
      <c r="H209" s="242">
        <v>420</v>
      </c>
      <c r="I209" s="243"/>
      <c r="J209" s="239"/>
      <c r="K209" s="239"/>
      <c r="L209" s="244"/>
      <c r="M209" s="245"/>
      <c r="N209" s="246"/>
      <c r="O209" s="246"/>
      <c r="P209" s="246"/>
      <c r="Q209" s="246"/>
      <c r="R209" s="246"/>
      <c r="S209" s="246"/>
      <c r="T209" s="247"/>
      <c r="U209" s="14"/>
      <c r="V209" s="14"/>
      <c r="W209" s="14"/>
      <c r="X209" s="14"/>
      <c r="Y209" s="14"/>
      <c r="Z209" s="14"/>
      <c r="AA209" s="14"/>
      <c r="AB209" s="14"/>
      <c r="AC209" s="14"/>
      <c r="AD209" s="14"/>
      <c r="AE209" s="14"/>
      <c r="AT209" s="248" t="s">
        <v>135</v>
      </c>
      <c r="AU209" s="248" t="s">
        <v>90</v>
      </c>
      <c r="AV209" s="14" t="s">
        <v>90</v>
      </c>
      <c r="AW209" s="14" t="s">
        <v>36</v>
      </c>
      <c r="AX209" s="14" t="s">
        <v>88</v>
      </c>
      <c r="AY209" s="248" t="s">
        <v>123</v>
      </c>
    </row>
    <row r="210" spans="1:65" s="2" customFormat="1" ht="24.15" customHeight="1">
      <c r="A210" s="38"/>
      <c r="B210" s="39"/>
      <c r="C210" s="249" t="s">
        <v>276</v>
      </c>
      <c r="D210" s="249" t="s">
        <v>277</v>
      </c>
      <c r="E210" s="250" t="s">
        <v>278</v>
      </c>
      <c r="F210" s="251" t="s">
        <v>279</v>
      </c>
      <c r="G210" s="252" t="s">
        <v>220</v>
      </c>
      <c r="H210" s="253">
        <v>420</v>
      </c>
      <c r="I210" s="254"/>
      <c r="J210" s="255">
        <f>ROUND(I210*H210,2)</f>
        <v>0</v>
      </c>
      <c r="K210" s="251" t="s">
        <v>197</v>
      </c>
      <c r="L210" s="256"/>
      <c r="M210" s="257" t="s">
        <v>1</v>
      </c>
      <c r="N210" s="258" t="s">
        <v>45</v>
      </c>
      <c r="O210" s="91"/>
      <c r="P210" s="223">
        <f>O210*H210</f>
        <v>0</v>
      </c>
      <c r="Q210" s="223">
        <v>0.0005</v>
      </c>
      <c r="R210" s="223">
        <f>Q210*H210</f>
        <v>0.21</v>
      </c>
      <c r="S210" s="223">
        <v>0</v>
      </c>
      <c r="T210" s="224">
        <f>S210*H210</f>
        <v>0</v>
      </c>
      <c r="U210" s="38"/>
      <c r="V210" s="38"/>
      <c r="W210" s="38"/>
      <c r="X210" s="38"/>
      <c r="Y210" s="38"/>
      <c r="Z210" s="38"/>
      <c r="AA210" s="38"/>
      <c r="AB210" s="38"/>
      <c r="AC210" s="38"/>
      <c r="AD210" s="38"/>
      <c r="AE210" s="38"/>
      <c r="AR210" s="225" t="s">
        <v>168</v>
      </c>
      <c r="AT210" s="225" t="s">
        <v>277</v>
      </c>
      <c r="AU210" s="225" t="s">
        <v>90</v>
      </c>
      <c r="AY210" s="17" t="s">
        <v>123</v>
      </c>
      <c r="BE210" s="226">
        <f>IF(N210="základní",J210,0)</f>
        <v>0</v>
      </c>
      <c r="BF210" s="226">
        <f>IF(N210="snížená",J210,0)</f>
        <v>0</v>
      </c>
      <c r="BG210" s="226">
        <f>IF(N210="zákl. přenesená",J210,0)</f>
        <v>0</v>
      </c>
      <c r="BH210" s="226">
        <f>IF(N210="sníž. přenesená",J210,0)</f>
        <v>0</v>
      </c>
      <c r="BI210" s="226">
        <f>IF(N210="nulová",J210,0)</f>
        <v>0</v>
      </c>
      <c r="BJ210" s="17" t="s">
        <v>88</v>
      </c>
      <c r="BK210" s="226">
        <f>ROUND(I210*H210,2)</f>
        <v>0</v>
      </c>
      <c r="BL210" s="17" t="s">
        <v>130</v>
      </c>
      <c r="BM210" s="225" t="s">
        <v>280</v>
      </c>
    </row>
    <row r="211" spans="1:65" s="2" customFormat="1" ht="16.5" customHeight="1">
      <c r="A211" s="38"/>
      <c r="B211" s="39"/>
      <c r="C211" s="249" t="s">
        <v>281</v>
      </c>
      <c r="D211" s="249" t="s">
        <v>277</v>
      </c>
      <c r="E211" s="250" t="s">
        <v>282</v>
      </c>
      <c r="F211" s="251" t="s">
        <v>283</v>
      </c>
      <c r="G211" s="252" t="s">
        <v>284</v>
      </c>
      <c r="H211" s="253">
        <v>30</v>
      </c>
      <c r="I211" s="254"/>
      <c r="J211" s="255">
        <f>ROUND(I211*H211,2)</f>
        <v>0</v>
      </c>
      <c r="K211" s="251" t="s">
        <v>1</v>
      </c>
      <c r="L211" s="256"/>
      <c r="M211" s="257" t="s">
        <v>1</v>
      </c>
      <c r="N211" s="258" t="s">
        <v>45</v>
      </c>
      <c r="O211" s="91"/>
      <c r="P211" s="223">
        <f>O211*H211</f>
        <v>0</v>
      </c>
      <c r="Q211" s="223">
        <v>1</v>
      </c>
      <c r="R211" s="223">
        <f>Q211*H211</f>
        <v>30</v>
      </c>
      <c r="S211" s="223">
        <v>0</v>
      </c>
      <c r="T211" s="224">
        <f>S211*H211</f>
        <v>0</v>
      </c>
      <c r="U211" s="38"/>
      <c r="V211" s="38"/>
      <c r="W211" s="38"/>
      <c r="X211" s="38"/>
      <c r="Y211" s="38"/>
      <c r="Z211" s="38"/>
      <c r="AA211" s="38"/>
      <c r="AB211" s="38"/>
      <c r="AC211" s="38"/>
      <c r="AD211" s="38"/>
      <c r="AE211" s="38"/>
      <c r="AR211" s="225" t="s">
        <v>168</v>
      </c>
      <c r="AT211" s="225" t="s">
        <v>277</v>
      </c>
      <c r="AU211" s="225" t="s">
        <v>90</v>
      </c>
      <c r="AY211" s="17" t="s">
        <v>123</v>
      </c>
      <c r="BE211" s="226">
        <f>IF(N211="základní",J211,0)</f>
        <v>0</v>
      </c>
      <c r="BF211" s="226">
        <f>IF(N211="snížená",J211,0)</f>
        <v>0</v>
      </c>
      <c r="BG211" s="226">
        <f>IF(N211="zákl. přenesená",J211,0)</f>
        <v>0</v>
      </c>
      <c r="BH211" s="226">
        <f>IF(N211="sníž. přenesená",J211,0)</f>
        <v>0</v>
      </c>
      <c r="BI211" s="226">
        <f>IF(N211="nulová",J211,0)</f>
        <v>0</v>
      </c>
      <c r="BJ211" s="17" t="s">
        <v>88</v>
      </c>
      <c r="BK211" s="226">
        <f>ROUND(I211*H211,2)</f>
        <v>0</v>
      </c>
      <c r="BL211" s="17" t="s">
        <v>130</v>
      </c>
      <c r="BM211" s="225" t="s">
        <v>285</v>
      </c>
    </row>
    <row r="212" spans="1:65" s="2" customFormat="1" ht="16.5" customHeight="1">
      <c r="A212" s="38"/>
      <c r="B212" s="39"/>
      <c r="C212" s="249" t="s">
        <v>286</v>
      </c>
      <c r="D212" s="249" t="s">
        <v>277</v>
      </c>
      <c r="E212" s="250" t="s">
        <v>287</v>
      </c>
      <c r="F212" s="251" t="s">
        <v>288</v>
      </c>
      <c r="G212" s="252" t="s">
        <v>256</v>
      </c>
      <c r="H212" s="253">
        <v>75</v>
      </c>
      <c r="I212" s="254"/>
      <c r="J212" s="255">
        <f>ROUND(I212*H212,2)</f>
        <v>0</v>
      </c>
      <c r="K212" s="251" t="s">
        <v>1</v>
      </c>
      <c r="L212" s="256"/>
      <c r="M212" s="257" t="s">
        <v>1</v>
      </c>
      <c r="N212" s="258" t="s">
        <v>45</v>
      </c>
      <c r="O212" s="91"/>
      <c r="P212" s="223">
        <f>O212*H212</f>
        <v>0</v>
      </c>
      <c r="Q212" s="223">
        <v>3.094</v>
      </c>
      <c r="R212" s="223">
        <f>Q212*H212</f>
        <v>232.04999999999998</v>
      </c>
      <c r="S212" s="223">
        <v>0</v>
      </c>
      <c r="T212" s="224">
        <f>S212*H212</f>
        <v>0</v>
      </c>
      <c r="U212" s="38"/>
      <c r="V212" s="38"/>
      <c r="W212" s="38"/>
      <c r="X212" s="38"/>
      <c r="Y212" s="38"/>
      <c r="Z212" s="38"/>
      <c r="AA212" s="38"/>
      <c r="AB212" s="38"/>
      <c r="AC212" s="38"/>
      <c r="AD212" s="38"/>
      <c r="AE212" s="38"/>
      <c r="AR212" s="225" t="s">
        <v>168</v>
      </c>
      <c r="AT212" s="225" t="s">
        <v>277</v>
      </c>
      <c r="AU212" s="225" t="s">
        <v>90</v>
      </c>
      <c r="AY212" s="17" t="s">
        <v>123</v>
      </c>
      <c r="BE212" s="226">
        <f>IF(N212="základní",J212,0)</f>
        <v>0</v>
      </c>
      <c r="BF212" s="226">
        <f>IF(N212="snížená",J212,0)</f>
        <v>0</v>
      </c>
      <c r="BG212" s="226">
        <f>IF(N212="zákl. přenesená",J212,0)</f>
        <v>0</v>
      </c>
      <c r="BH212" s="226">
        <f>IF(N212="sníž. přenesená",J212,0)</f>
        <v>0</v>
      </c>
      <c r="BI212" s="226">
        <f>IF(N212="nulová",J212,0)</f>
        <v>0</v>
      </c>
      <c r="BJ212" s="17" t="s">
        <v>88</v>
      </c>
      <c r="BK212" s="226">
        <f>ROUND(I212*H212,2)</f>
        <v>0</v>
      </c>
      <c r="BL212" s="17" t="s">
        <v>130</v>
      </c>
      <c r="BM212" s="225" t="s">
        <v>289</v>
      </c>
    </row>
    <row r="213" spans="1:65" s="2" customFormat="1" ht="44.25" customHeight="1">
      <c r="A213" s="38"/>
      <c r="B213" s="39"/>
      <c r="C213" s="214" t="s">
        <v>290</v>
      </c>
      <c r="D213" s="214" t="s">
        <v>126</v>
      </c>
      <c r="E213" s="215" t="s">
        <v>291</v>
      </c>
      <c r="F213" s="216" t="s">
        <v>292</v>
      </c>
      <c r="G213" s="217" t="s">
        <v>220</v>
      </c>
      <c r="H213" s="218">
        <v>420</v>
      </c>
      <c r="I213" s="219"/>
      <c r="J213" s="220">
        <f>ROUND(I213*H213,2)</f>
        <v>0</v>
      </c>
      <c r="K213" s="216" t="s">
        <v>1</v>
      </c>
      <c r="L213" s="44"/>
      <c r="M213" s="221" t="s">
        <v>1</v>
      </c>
      <c r="N213" s="222" t="s">
        <v>45</v>
      </c>
      <c r="O213" s="91"/>
      <c r="P213" s="223">
        <f>O213*H213</f>
        <v>0</v>
      </c>
      <c r="Q213" s="223">
        <v>0</v>
      </c>
      <c r="R213" s="223">
        <f>Q213*H213</f>
        <v>0</v>
      </c>
      <c r="S213" s="223">
        <v>0.355</v>
      </c>
      <c r="T213" s="224">
        <f>S213*H213</f>
        <v>149.1</v>
      </c>
      <c r="U213" s="38"/>
      <c r="V213" s="38"/>
      <c r="W213" s="38"/>
      <c r="X213" s="38"/>
      <c r="Y213" s="38"/>
      <c r="Z213" s="38"/>
      <c r="AA213" s="38"/>
      <c r="AB213" s="38"/>
      <c r="AC213" s="38"/>
      <c r="AD213" s="38"/>
      <c r="AE213" s="38"/>
      <c r="AR213" s="225" t="s">
        <v>130</v>
      </c>
      <c r="AT213" s="225" t="s">
        <v>126</v>
      </c>
      <c r="AU213" s="225" t="s">
        <v>90</v>
      </c>
      <c r="AY213" s="17" t="s">
        <v>123</v>
      </c>
      <c r="BE213" s="226">
        <f>IF(N213="základní",J213,0)</f>
        <v>0</v>
      </c>
      <c r="BF213" s="226">
        <f>IF(N213="snížená",J213,0)</f>
        <v>0</v>
      </c>
      <c r="BG213" s="226">
        <f>IF(N213="zákl. přenesená",J213,0)</f>
        <v>0</v>
      </c>
      <c r="BH213" s="226">
        <f>IF(N213="sníž. přenesená",J213,0)</f>
        <v>0</v>
      </c>
      <c r="BI213" s="226">
        <f>IF(N213="nulová",J213,0)</f>
        <v>0</v>
      </c>
      <c r="BJ213" s="17" t="s">
        <v>88</v>
      </c>
      <c r="BK213" s="226">
        <f>ROUND(I213*H213,2)</f>
        <v>0</v>
      </c>
      <c r="BL213" s="17" t="s">
        <v>130</v>
      </c>
      <c r="BM213" s="225" t="s">
        <v>293</v>
      </c>
    </row>
    <row r="214" spans="1:65" s="2" customFormat="1" ht="16.5" customHeight="1">
      <c r="A214" s="38"/>
      <c r="B214" s="39"/>
      <c r="C214" s="214" t="s">
        <v>294</v>
      </c>
      <c r="D214" s="214" t="s">
        <v>126</v>
      </c>
      <c r="E214" s="215" t="s">
        <v>295</v>
      </c>
      <c r="F214" s="216" t="s">
        <v>296</v>
      </c>
      <c r="G214" s="217" t="s">
        <v>129</v>
      </c>
      <c r="H214" s="218">
        <v>1</v>
      </c>
      <c r="I214" s="219"/>
      <c r="J214" s="220">
        <f>ROUND(I214*H214,2)</f>
        <v>0</v>
      </c>
      <c r="K214" s="216" t="s">
        <v>1</v>
      </c>
      <c r="L214" s="44"/>
      <c r="M214" s="221" t="s">
        <v>1</v>
      </c>
      <c r="N214" s="222" t="s">
        <v>45</v>
      </c>
      <c r="O214" s="91"/>
      <c r="P214" s="223">
        <f>O214*H214</f>
        <v>0</v>
      </c>
      <c r="Q214" s="223">
        <v>0</v>
      </c>
      <c r="R214" s="223">
        <f>Q214*H214</f>
        <v>0</v>
      </c>
      <c r="S214" s="223">
        <v>0</v>
      </c>
      <c r="T214" s="224">
        <f>S214*H214</f>
        <v>0</v>
      </c>
      <c r="U214" s="38"/>
      <c r="V214" s="38"/>
      <c r="W214" s="38"/>
      <c r="X214" s="38"/>
      <c r="Y214" s="38"/>
      <c r="Z214" s="38"/>
      <c r="AA214" s="38"/>
      <c r="AB214" s="38"/>
      <c r="AC214" s="38"/>
      <c r="AD214" s="38"/>
      <c r="AE214" s="38"/>
      <c r="AR214" s="225" t="s">
        <v>130</v>
      </c>
      <c r="AT214" s="225" t="s">
        <v>126</v>
      </c>
      <c r="AU214" s="225" t="s">
        <v>90</v>
      </c>
      <c r="AY214" s="17" t="s">
        <v>123</v>
      </c>
      <c r="BE214" s="226">
        <f>IF(N214="základní",J214,0)</f>
        <v>0</v>
      </c>
      <c r="BF214" s="226">
        <f>IF(N214="snížená",J214,0)</f>
        <v>0</v>
      </c>
      <c r="BG214" s="226">
        <f>IF(N214="zákl. přenesená",J214,0)</f>
        <v>0</v>
      </c>
      <c r="BH214" s="226">
        <f>IF(N214="sníž. přenesená",J214,0)</f>
        <v>0</v>
      </c>
      <c r="BI214" s="226">
        <f>IF(N214="nulová",J214,0)</f>
        <v>0</v>
      </c>
      <c r="BJ214" s="17" t="s">
        <v>88</v>
      </c>
      <c r="BK214" s="226">
        <f>ROUND(I214*H214,2)</f>
        <v>0</v>
      </c>
      <c r="BL214" s="17" t="s">
        <v>130</v>
      </c>
      <c r="BM214" s="225" t="s">
        <v>297</v>
      </c>
    </row>
    <row r="215" spans="1:65" s="2" customFormat="1" ht="16.5" customHeight="1">
      <c r="A215" s="38"/>
      <c r="B215" s="39"/>
      <c r="C215" s="214" t="s">
        <v>298</v>
      </c>
      <c r="D215" s="214" t="s">
        <v>126</v>
      </c>
      <c r="E215" s="215" t="s">
        <v>299</v>
      </c>
      <c r="F215" s="216" t="s">
        <v>300</v>
      </c>
      <c r="G215" s="217" t="s">
        <v>129</v>
      </c>
      <c r="H215" s="218">
        <v>1</v>
      </c>
      <c r="I215" s="219"/>
      <c r="J215" s="220">
        <f>ROUND(I215*H215,2)</f>
        <v>0</v>
      </c>
      <c r="K215" s="216" t="s">
        <v>1</v>
      </c>
      <c r="L215" s="44"/>
      <c r="M215" s="221" t="s">
        <v>1</v>
      </c>
      <c r="N215" s="222" t="s">
        <v>45</v>
      </c>
      <c r="O215" s="91"/>
      <c r="P215" s="223">
        <f>O215*H215</f>
        <v>0</v>
      </c>
      <c r="Q215" s="223">
        <v>0</v>
      </c>
      <c r="R215" s="223">
        <f>Q215*H215</f>
        <v>0</v>
      </c>
      <c r="S215" s="223">
        <v>0</v>
      </c>
      <c r="T215" s="224">
        <f>S215*H215</f>
        <v>0</v>
      </c>
      <c r="U215" s="38"/>
      <c r="V215" s="38"/>
      <c r="W215" s="38"/>
      <c r="X215" s="38"/>
      <c r="Y215" s="38"/>
      <c r="Z215" s="38"/>
      <c r="AA215" s="38"/>
      <c r="AB215" s="38"/>
      <c r="AC215" s="38"/>
      <c r="AD215" s="38"/>
      <c r="AE215" s="38"/>
      <c r="AR215" s="225" t="s">
        <v>130</v>
      </c>
      <c r="AT215" s="225" t="s">
        <v>126</v>
      </c>
      <c r="AU215" s="225" t="s">
        <v>90</v>
      </c>
      <c r="AY215" s="17" t="s">
        <v>123</v>
      </c>
      <c r="BE215" s="226">
        <f>IF(N215="základní",J215,0)</f>
        <v>0</v>
      </c>
      <c r="BF215" s="226">
        <f>IF(N215="snížená",J215,0)</f>
        <v>0</v>
      </c>
      <c r="BG215" s="226">
        <f>IF(N215="zákl. přenesená",J215,0)</f>
        <v>0</v>
      </c>
      <c r="BH215" s="226">
        <f>IF(N215="sníž. přenesená",J215,0)</f>
        <v>0</v>
      </c>
      <c r="BI215" s="226">
        <f>IF(N215="nulová",J215,0)</f>
        <v>0</v>
      </c>
      <c r="BJ215" s="17" t="s">
        <v>88</v>
      </c>
      <c r="BK215" s="226">
        <f>ROUND(I215*H215,2)</f>
        <v>0</v>
      </c>
      <c r="BL215" s="17" t="s">
        <v>130</v>
      </c>
      <c r="BM215" s="225" t="s">
        <v>301</v>
      </c>
    </row>
    <row r="216" spans="1:65" s="2" customFormat="1" ht="24.15" customHeight="1">
      <c r="A216" s="38"/>
      <c r="B216" s="39"/>
      <c r="C216" s="214" t="s">
        <v>302</v>
      </c>
      <c r="D216" s="214" t="s">
        <v>126</v>
      </c>
      <c r="E216" s="215" t="s">
        <v>303</v>
      </c>
      <c r="F216" s="216" t="s">
        <v>304</v>
      </c>
      <c r="G216" s="217" t="s">
        <v>129</v>
      </c>
      <c r="H216" s="218">
        <v>1</v>
      </c>
      <c r="I216" s="219"/>
      <c r="J216" s="220">
        <f>ROUND(I216*H216,2)</f>
        <v>0</v>
      </c>
      <c r="K216" s="216" t="s">
        <v>1</v>
      </c>
      <c r="L216" s="44"/>
      <c r="M216" s="221" t="s">
        <v>1</v>
      </c>
      <c r="N216" s="222" t="s">
        <v>45</v>
      </c>
      <c r="O216" s="91"/>
      <c r="P216" s="223">
        <f>O216*H216</f>
        <v>0</v>
      </c>
      <c r="Q216" s="223">
        <v>0</v>
      </c>
      <c r="R216" s="223">
        <f>Q216*H216</f>
        <v>0</v>
      </c>
      <c r="S216" s="223">
        <v>0</v>
      </c>
      <c r="T216" s="224">
        <f>S216*H216</f>
        <v>0</v>
      </c>
      <c r="U216" s="38"/>
      <c r="V216" s="38"/>
      <c r="W216" s="38"/>
      <c r="X216" s="38"/>
      <c r="Y216" s="38"/>
      <c r="Z216" s="38"/>
      <c r="AA216" s="38"/>
      <c r="AB216" s="38"/>
      <c r="AC216" s="38"/>
      <c r="AD216" s="38"/>
      <c r="AE216" s="38"/>
      <c r="AR216" s="225" t="s">
        <v>130</v>
      </c>
      <c r="AT216" s="225" t="s">
        <v>126</v>
      </c>
      <c r="AU216" s="225" t="s">
        <v>90</v>
      </c>
      <c r="AY216" s="17" t="s">
        <v>123</v>
      </c>
      <c r="BE216" s="226">
        <f>IF(N216="základní",J216,0)</f>
        <v>0</v>
      </c>
      <c r="BF216" s="226">
        <f>IF(N216="snížená",J216,0)</f>
        <v>0</v>
      </c>
      <c r="BG216" s="226">
        <f>IF(N216="zákl. přenesená",J216,0)</f>
        <v>0</v>
      </c>
      <c r="BH216" s="226">
        <f>IF(N216="sníž. přenesená",J216,0)</f>
        <v>0</v>
      </c>
      <c r="BI216" s="226">
        <f>IF(N216="nulová",J216,0)</f>
        <v>0</v>
      </c>
      <c r="BJ216" s="17" t="s">
        <v>88</v>
      </c>
      <c r="BK216" s="226">
        <f>ROUND(I216*H216,2)</f>
        <v>0</v>
      </c>
      <c r="BL216" s="17" t="s">
        <v>130</v>
      </c>
      <c r="BM216" s="225" t="s">
        <v>305</v>
      </c>
    </row>
    <row r="217" spans="1:65" s="2" customFormat="1" ht="16.5" customHeight="1">
      <c r="A217" s="38"/>
      <c r="B217" s="39"/>
      <c r="C217" s="214" t="s">
        <v>306</v>
      </c>
      <c r="D217" s="214" t="s">
        <v>126</v>
      </c>
      <c r="E217" s="215" t="s">
        <v>307</v>
      </c>
      <c r="F217" s="216" t="s">
        <v>308</v>
      </c>
      <c r="G217" s="217" t="s">
        <v>129</v>
      </c>
      <c r="H217" s="218">
        <v>1</v>
      </c>
      <c r="I217" s="219"/>
      <c r="J217" s="220">
        <f>ROUND(I217*H217,2)</f>
        <v>0</v>
      </c>
      <c r="K217" s="216" t="s">
        <v>1</v>
      </c>
      <c r="L217" s="44"/>
      <c r="M217" s="221" t="s">
        <v>1</v>
      </c>
      <c r="N217" s="222" t="s">
        <v>45</v>
      </c>
      <c r="O217" s="91"/>
      <c r="P217" s="223">
        <f>O217*H217</f>
        <v>0</v>
      </c>
      <c r="Q217" s="223">
        <v>0</v>
      </c>
      <c r="R217" s="223">
        <f>Q217*H217</f>
        <v>0</v>
      </c>
      <c r="S217" s="223">
        <v>0</v>
      </c>
      <c r="T217" s="224">
        <f>S217*H217</f>
        <v>0</v>
      </c>
      <c r="U217" s="38"/>
      <c r="V217" s="38"/>
      <c r="W217" s="38"/>
      <c r="X217" s="38"/>
      <c r="Y217" s="38"/>
      <c r="Z217" s="38"/>
      <c r="AA217" s="38"/>
      <c r="AB217" s="38"/>
      <c r="AC217" s="38"/>
      <c r="AD217" s="38"/>
      <c r="AE217" s="38"/>
      <c r="AR217" s="225" t="s">
        <v>130</v>
      </c>
      <c r="AT217" s="225" t="s">
        <v>126</v>
      </c>
      <c r="AU217" s="225" t="s">
        <v>90</v>
      </c>
      <c r="AY217" s="17" t="s">
        <v>123</v>
      </c>
      <c r="BE217" s="226">
        <f>IF(N217="základní",J217,0)</f>
        <v>0</v>
      </c>
      <c r="BF217" s="226">
        <f>IF(N217="snížená",J217,0)</f>
        <v>0</v>
      </c>
      <c r="BG217" s="226">
        <f>IF(N217="zákl. přenesená",J217,0)</f>
        <v>0</v>
      </c>
      <c r="BH217" s="226">
        <f>IF(N217="sníž. přenesená",J217,0)</f>
        <v>0</v>
      </c>
      <c r="BI217" s="226">
        <f>IF(N217="nulová",J217,0)</f>
        <v>0</v>
      </c>
      <c r="BJ217" s="17" t="s">
        <v>88</v>
      </c>
      <c r="BK217" s="226">
        <f>ROUND(I217*H217,2)</f>
        <v>0</v>
      </c>
      <c r="BL217" s="17" t="s">
        <v>130</v>
      </c>
      <c r="BM217" s="225" t="s">
        <v>309</v>
      </c>
    </row>
    <row r="218" spans="1:63" s="12" customFormat="1" ht="22.8" customHeight="1">
      <c r="A218" s="12"/>
      <c r="B218" s="198"/>
      <c r="C218" s="199"/>
      <c r="D218" s="200" t="s">
        <v>79</v>
      </c>
      <c r="E218" s="212" t="s">
        <v>310</v>
      </c>
      <c r="F218" s="212" t="s">
        <v>311</v>
      </c>
      <c r="G218" s="199"/>
      <c r="H218" s="199"/>
      <c r="I218" s="202"/>
      <c r="J218" s="213">
        <f>BK218</f>
        <v>0</v>
      </c>
      <c r="K218" s="199"/>
      <c r="L218" s="204"/>
      <c r="M218" s="205"/>
      <c r="N218" s="206"/>
      <c r="O218" s="206"/>
      <c r="P218" s="207">
        <f>SUM(P219:P267)</f>
        <v>0</v>
      </c>
      <c r="Q218" s="206"/>
      <c r="R218" s="207">
        <f>SUM(R219:R267)</f>
        <v>0</v>
      </c>
      <c r="S218" s="206"/>
      <c r="T218" s="208">
        <f>SUM(T219:T267)</f>
        <v>0</v>
      </c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R218" s="209" t="s">
        <v>88</v>
      </c>
      <c r="AT218" s="210" t="s">
        <v>79</v>
      </c>
      <c r="AU218" s="210" t="s">
        <v>88</v>
      </c>
      <c r="AY218" s="209" t="s">
        <v>123</v>
      </c>
      <c r="BK218" s="211">
        <f>SUM(BK219:BK267)</f>
        <v>0</v>
      </c>
    </row>
    <row r="219" spans="1:65" s="2" customFormat="1" ht="16.5" customHeight="1">
      <c r="A219" s="38"/>
      <c r="B219" s="39"/>
      <c r="C219" s="214" t="s">
        <v>312</v>
      </c>
      <c r="D219" s="214" t="s">
        <v>126</v>
      </c>
      <c r="E219" s="215" t="s">
        <v>313</v>
      </c>
      <c r="F219" s="216" t="s">
        <v>314</v>
      </c>
      <c r="G219" s="217" t="s">
        <v>129</v>
      </c>
      <c r="H219" s="218">
        <v>1</v>
      </c>
      <c r="I219" s="219"/>
      <c r="J219" s="220">
        <f>ROUND(I219*H219,2)</f>
        <v>0</v>
      </c>
      <c r="K219" s="216" t="s">
        <v>1</v>
      </c>
      <c r="L219" s="44"/>
      <c r="M219" s="221" t="s">
        <v>1</v>
      </c>
      <c r="N219" s="222" t="s">
        <v>45</v>
      </c>
      <c r="O219" s="91"/>
      <c r="P219" s="223">
        <f>O219*H219</f>
        <v>0</v>
      </c>
      <c r="Q219" s="223">
        <v>0</v>
      </c>
      <c r="R219" s="223">
        <f>Q219*H219</f>
        <v>0</v>
      </c>
      <c r="S219" s="223">
        <v>0</v>
      </c>
      <c r="T219" s="224">
        <f>S219*H219</f>
        <v>0</v>
      </c>
      <c r="U219" s="38"/>
      <c r="V219" s="38"/>
      <c r="W219" s="38"/>
      <c r="X219" s="38"/>
      <c r="Y219" s="38"/>
      <c r="Z219" s="38"/>
      <c r="AA219" s="38"/>
      <c r="AB219" s="38"/>
      <c r="AC219" s="38"/>
      <c r="AD219" s="38"/>
      <c r="AE219" s="38"/>
      <c r="AR219" s="225" t="s">
        <v>130</v>
      </c>
      <c r="AT219" s="225" t="s">
        <v>126</v>
      </c>
      <c r="AU219" s="225" t="s">
        <v>90</v>
      </c>
      <c r="AY219" s="17" t="s">
        <v>123</v>
      </c>
      <c r="BE219" s="226">
        <f>IF(N219="základní",J219,0)</f>
        <v>0</v>
      </c>
      <c r="BF219" s="226">
        <f>IF(N219="snížená",J219,0)</f>
        <v>0</v>
      </c>
      <c r="BG219" s="226">
        <f>IF(N219="zákl. přenesená",J219,0)</f>
        <v>0</v>
      </c>
      <c r="BH219" s="226">
        <f>IF(N219="sníž. přenesená",J219,0)</f>
        <v>0</v>
      </c>
      <c r="BI219" s="226">
        <f>IF(N219="nulová",J219,0)</f>
        <v>0</v>
      </c>
      <c r="BJ219" s="17" t="s">
        <v>88</v>
      </c>
      <c r="BK219" s="226">
        <f>ROUND(I219*H219,2)</f>
        <v>0</v>
      </c>
      <c r="BL219" s="17" t="s">
        <v>130</v>
      </c>
      <c r="BM219" s="225" t="s">
        <v>315</v>
      </c>
    </row>
    <row r="220" spans="1:65" s="2" customFormat="1" ht="16.5" customHeight="1">
      <c r="A220" s="38"/>
      <c r="B220" s="39"/>
      <c r="C220" s="214" t="s">
        <v>316</v>
      </c>
      <c r="D220" s="214" t="s">
        <v>126</v>
      </c>
      <c r="E220" s="215" t="s">
        <v>317</v>
      </c>
      <c r="F220" s="216" t="s">
        <v>318</v>
      </c>
      <c r="G220" s="217" t="s">
        <v>129</v>
      </c>
      <c r="H220" s="218">
        <v>12</v>
      </c>
      <c r="I220" s="219"/>
      <c r="J220" s="220">
        <f>ROUND(I220*H220,2)</f>
        <v>0</v>
      </c>
      <c r="K220" s="216" t="s">
        <v>1</v>
      </c>
      <c r="L220" s="44"/>
      <c r="M220" s="221" t="s">
        <v>1</v>
      </c>
      <c r="N220" s="222" t="s">
        <v>45</v>
      </c>
      <c r="O220" s="91"/>
      <c r="P220" s="223">
        <f>O220*H220</f>
        <v>0</v>
      </c>
      <c r="Q220" s="223">
        <v>0</v>
      </c>
      <c r="R220" s="223">
        <f>Q220*H220</f>
        <v>0</v>
      </c>
      <c r="S220" s="223">
        <v>0</v>
      </c>
      <c r="T220" s="224">
        <f>S220*H220</f>
        <v>0</v>
      </c>
      <c r="U220" s="38"/>
      <c r="V220" s="38"/>
      <c r="W220" s="38"/>
      <c r="X220" s="38"/>
      <c r="Y220" s="38"/>
      <c r="Z220" s="38"/>
      <c r="AA220" s="38"/>
      <c r="AB220" s="38"/>
      <c r="AC220" s="38"/>
      <c r="AD220" s="38"/>
      <c r="AE220" s="38"/>
      <c r="AR220" s="225" t="s">
        <v>130</v>
      </c>
      <c r="AT220" s="225" t="s">
        <v>126</v>
      </c>
      <c r="AU220" s="225" t="s">
        <v>90</v>
      </c>
      <c r="AY220" s="17" t="s">
        <v>123</v>
      </c>
      <c r="BE220" s="226">
        <f>IF(N220="základní",J220,0)</f>
        <v>0</v>
      </c>
      <c r="BF220" s="226">
        <f>IF(N220="snížená",J220,0)</f>
        <v>0</v>
      </c>
      <c r="BG220" s="226">
        <f>IF(N220="zákl. přenesená",J220,0)</f>
        <v>0</v>
      </c>
      <c r="BH220" s="226">
        <f>IF(N220="sníž. přenesená",J220,0)</f>
        <v>0</v>
      </c>
      <c r="BI220" s="226">
        <f>IF(N220="nulová",J220,0)</f>
        <v>0</v>
      </c>
      <c r="BJ220" s="17" t="s">
        <v>88</v>
      </c>
      <c r="BK220" s="226">
        <f>ROUND(I220*H220,2)</f>
        <v>0</v>
      </c>
      <c r="BL220" s="17" t="s">
        <v>130</v>
      </c>
      <c r="BM220" s="225" t="s">
        <v>319</v>
      </c>
    </row>
    <row r="221" spans="1:51" s="13" customFormat="1" ht="12">
      <c r="A221" s="13"/>
      <c r="B221" s="227"/>
      <c r="C221" s="228"/>
      <c r="D221" s="229" t="s">
        <v>135</v>
      </c>
      <c r="E221" s="230" t="s">
        <v>1</v>
      </c>
      <c r="F221" s="231" t="s">
        <v>320</v>
      </c>
      <c r="G221" s="228"/>
      <c r="H221" s="230" t="s">
        <v>1</v>
      </c>
      <c r="I221" s="232"/>
      <c r="J221" s="228"/>
      <c r="K221" s="228"/>
      <c r="L221" s="233"/>
      <c r="M221" s="234"/>
      <c r="N221" s="235"/>
      <c r="O221" s="235"/>
      <c r="P221" s="235"/>
      <c r="Q221" s="235"/>
      <c r="R221" s="235"/>
      <c r="S221" s="235"/>
      <c r="T221" s="236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T221" s="237" t="s">
        <v>135</v>
      </c>
      <c r="AU221" s="237" t="s">
        <v>90</v>
      </c>
      <c r="AV221" s="13" t="s">
        <v>88</v>
      </c>
      <c r="AW221" s="13" t="s">
        <v>36</v>
      </c>
      <c r="AX221" s="13" t="s">
        <v>80</v>
      </c>
      <c r="AY221" s="237" t="s">
        <v>123</v>
      </c>
    </row>
    <row r="222" spans="1:51" s="14" customFormat="1" ht="12">
      <c r="A222" s="14"/>
      <c r="B222" s="238"/>
      <c r="C222" s="239"/>
      <c r="D222" s="229" t="s">
        <v>135</v>
      </c>
      <c r="E222" s="240" t="s">
        <v>1</v>
      </c>
      <c r="F222" s="241" t="s">
        <v>190</v>
      </c>
      <c r="G222" s="239"/>
      <c r="H222" s="242">
        <v>12</v>
      </c>
      <c r="I222" s="243"/>
      <c r="J222" s="239"/>
      <c r="K222" s="239"/>
      <c r="L222" s="244"/>
      <c r="M222" s="245"/>
      <c r="N222" s="246"/>
      <c r="O222" s="246"/>
      <c r="P222" s="246"/>
      <c r="Q222" s="246"/>
      <c r="R222" s="246"/>
      <c r="S222" s="246"/>
      <c r="T222" s="247"/>
      <c r="U222" s="14"/>
      <c r="V222" s="14"/>
      <c r="W222" s="14"/>
      <c r="X222" s="14"/>
      <c r="Y222" s="14"/>
      <c r="Z222" s="14"/>
      <c r="AA222" s="14"/>
      <c r="AB222" s="14"/>
      <c r="AC222" s="14"/>
      <c r="AD222" s="14"/>
      <c r="AE222" s="14"/>
      <c r="AT222" s="248" t="s">
        <v>135</v>
      </c>
      <c r="AU222" s="248" t="s">
        <v>90</v>
      </c>
      <c r="AV222" s="14" t="s">
        <v>90</v>
      </c>
      <c r="AW222" s="14" t="s">
        <v>36</v>
      </c>
      <c r="AX222" s="14" t="s">
        <v>88</v>
      </c>
      <c r="AY222" s="248" t="s">
        <v>123</v>
      </c>
    </row>
    <row r="223" spans="1:65" s="2" customFormat="1" ht="16.5" customHeight="1">
      <c r="A223" s="38"/>
      <c r="B223" s="39"/>
      <c r="C223" s="214" t="s">
        <v>321</v>
      </c>
      <c r="D223" s="214" t="s">
        <v>126</v>
      </c>
      <c r="E223" s="215" t="s">
        <v>322</v>
      </c>
      <c r="F223" s="216" t="s">
        <v>323</v>
      </c>
      <c r="G223" s="217" t="s">
        <v>129</v>
      </c>
      <c r="H223" s="218">
        <v>1</v>
      </c>
      <c r="I223" s="219"/>
      <c r="J223" s="220">
        <f>ROUND(I223*H223,2)</f>
        <v>0</v>
      </c>
      <c r="K223" s="216" t="s">
        <v>1</v>
      </c>
      <c r="L223" s="44"/>
      <c r="M223" s="221" t="s">
        <v>1</v>
      </c>
      <c r="N223" s="222" t="s">
        <v>45</v>
      </c>
      <c r="O223" s="91"/>
      <c r="P223" s="223">
        <f>O223*H223</f>
        <v>0</v>
      </c>
      <c r="Q223" s="223">
        <v>0</v>
      </c>
      <c r="R223" s="223">
        <f>Q223*H223</f>
        <v>0</v>
      </c>
      <c r="S223" s="223">
        <v>0</v>
      </c>
      <c r="T223" s="224">
        <f>S223*H223</f>
        <v>0</v>
      </c>
      <c r="U223" s="38"/>
      <c r="V223" s="38"/>
      <c r="W223" s="38"/>
      <c r="X223" s="38"/>
      <c r="Y223" s="38"/>
      <c r="Z223" s="38"/>
      <c r="AA223" s="38"/>
      <c r="AB223" s="38"/>
      <c r="AC223" s="38"/>
      <c r="AD223" s="38"/>
      <c r="AE223" s="38"/>
      <c r="AR223" s="225" t="s">
        <v>130</v>
      </c>
      <c r="AT223" s="225" t="s">
        <v>126</v>
      </c>
      <c r="AU223" s="225" t="s">
        <v>90</v>
      </c>
      <c r="AY223" s="17" t="s">
        <v>123</v>
      </c>
      <c r="BE223" s="226">
        <f>IF(N223="základní",J223,0)</f>
        <v>0</v>
      </c>
      <c r="BF223" s="226">
        <f>IF(N223="snížená",J223,0)</f>
        <v>0</v>
      </c>
      <c r="BG223" s="226">
        <f>IF(N223="zákl. přenesená",J223,0)</f>
        <v>0</v>
      </c>
      <c r="BH223" s="226">
        <f>IF(N223="sníž. přenesená",J223,0)</f>
        <v>0</v>
      </c>
      <c r="BI223" s="226">
        <f>IF(N223="nulová",J223,0)</f>
        <v>0</v>
      </c>
      <c r="BJ223" s="17" t="s">
        <v>88</v>
      </c>
      <c r="BK223" s="226">
        <f>ROUND(I223*H223,2)</f>
        <v>0</v>
      </c>
      <c r="BL223" s="17" t="s">
        <v>130</v>
      </c>
      <c r="BM223" s="225" t="s">
        <v>324</v>
      </c>
    </row>
    <row r="224" spans="1:51" s="13" customFormat="1" ht="12">
      <c r="A224" s="13"/>
      <c r="B224" s="227"/>
      <c r="C224" s="228"/>
      <c r="D224" s="229" t="s">
        <v>135</v>
      </c>
      <c r="E224" s="230" t="s">
        <v>1</v>
      </c>
      <c r="F224" s="231" t="s">
        <v>325</v>
      </c>
      <c r="G224" s="228"/>
      <c r="H224" s="230" t="s">
        <v>1</v>
      </c>
      <c r="I224" s="232"/>
      <c r="J224" s="228"/>
      <c r="K224" s="228"/>
      <c r="L224" s="233"/>
      <c r="M224" s="234"/>
      <c r="N224" s="235"/>
      <c r="O224" s="235"/>
      <c r="P224" s="235"/>
      <c r="Q224" s="235"/>
      <c r="R224" s="235"/>
      <c r="S224" s="235"/>
      <c r="T224" s="236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T224" s="237" t="s">
        <v>135</v>
      </c>
      <c r="AU224" s="237" t="s">
        <v>90</v>
      </c>
      <c r="AV224" s="13" t="s">
        <v>88</v>
      </c>
      <c r="AW224" s="13" t="s">
        <v>36</v>
      </c>
      <c r="AX224" s="13" t="s">
        <v>80</v>
      </c>
      <c r="AY224" s="237" t="s">
        <v>123</v>
      </c>
    </row>
    <row r="225" spans="1:51" s="13" customFormat="1" ht="12">
      <c r="A225" s="13"/>
      <c r="B225" s="227"/>
      <c r="C225" s="228"/>
      <c r="D225" s="229" t="s">
        <v>135</v>
      </c>
      <c r="E225" s="230" t="s">
        <v>1</v>
      </c>
      <c r="F225" s="231" t="s">
        <v>326</v>
      </c>
      <c r="G225" s="228"/>
      <c r="H225" s="230" t="s">
        <v>1</v>
      </c>
      <c r="I225" s="232"/>
      <c r="J225" s="228"/>
      <c r="K225" s="228"/>
      <c r="L225" s="233"/>
      <c r="M225" s="234"/>
      <c r="N225" s="235"/>
      <c r="O225" s="235"/>
      <c r="P225" s="235"/>
      <c r="Q225" s="235"/>
      <c r="R225" s="235"/>
      <c r="S225" s="235"/>
      <c r="T225" s="236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T225" s="237" t="s">
        <v>135</v>
      </c>
      <c r="AU225" s="237" t="s">
        <v>90</v>
      </c>
      <c r="AV225" s="13" t="s">
        <v>88</v>
      </c>
      <c r="AW225" s="13" t="s">
        <v>36</v>
      </c>
      <c r="AX225" s="13" t="s">
        <v>80</v>
      </c>
      <c r="AY225" s="237" t="s">
        <v>123</v>
      </c>
    </row>
    <row r="226" spans="1:51" s="14" customFormat="1" ht="12">
      <c r="A226" s="14"/>
      <c r="B226" s="238"/>
      <c r="C226" s="239"/>
      <c r="D226" s="229" t="s">
        <v>135</v>
      </c>
      <c r="E226" s="240" t="s">
        <v>1</v>
      </c>
      <c r="F226" s="241" t="s">
        <v>88</v>
      </c>
      <c r="G226" s="239"/>
      <c r="H226" s="242">
        <v>1</v>
      </c>
      <c r="I226" s="243"/>
      <c r="J226" s="239"/>
      <c r="K226" s="239"/>
      <c r="L226" s="244"/>
      <c r="M226" s="245"/>
      <c r="N226" s="246"/>
      <c r="O226" s="246"/>
      <c r="P226" s="246"/>
      <c r="Q226" s="246"/>
      <c r="R226" s="246"/>
      <c r="S226" s="246"/>
      <c r="T226" s="247"/>
      <c r="U226" s="14"/>
      <c r="V226" s="14"/>
      <c r="W226" s="14"/>
      <c r="X226" s="14"/>
      <c r="Y226" s="14"/>
      <c r="Z226" s="14"/>
      <c r="AA226" s="14"/>
      <c r="AB226" s="14"/>
      <c r="AC226" s="14"/>
      <c r="AD226" s="14"/>
      <c r="AE226" s="14"/>
      <c r="AT226" s="248" t="s">
        <v>135</v>
      </c>
      <c r="AU226" s="248" t="s">
        <v>90</v>
      </c>
      <c r="AV226" s="14" t="s">
        <v>90</v>
      </c>
      <c r="AW226" s="14" t="s">
        <v>36</v>
      </c>
      <c r="AX226" s="14" t="s">
        <v>88</v>
      </c>
      <c r="AY226" s="248" t="s">
        <v>123</v>
      </c>
    </row>
    <row r="227" spans="1:65" s="2" customFormat="1" ht="16.5" customHeight="1">
      <c r="A227" s="38"/>
      <c r="B227" s="39"/>
      <c r="C227" s="214" t="s">
        <v>327</v>
      </c>
      <c r="D227" s="214" t="s">
        <v>126</v>
      </c>
      <c r="E227" s="215" t="s">
        <v>328</v>
      </c>
      <c r="F227" s="216" t="s">
        <v>329</v>
      </c>
      <c r="G227" s="217" t="s">
        <v>129</v>
      </c>
      <c r="H227" s="218">
        <v>1</v>
      </c>
      <c r="I227" s="219"/>
      <c r="J227" s="220">
        <f>ROUND(I227*H227,2)</f>
        <v>0</v>
      </c>
      <c r="K227" s="216" t="s">
        <v>1</v>
      </c>
      <c r="L227" s="44"/>
      <c r="M227" s="221" t="s">
        <v>1</v>
      </c>
      <c r="N227" s="222" t="s">
        <v>45</v>
      </c>
      <c r="O227" s="91"/>
      <c r="P227" s="223">
        <f>O227*H227</f>
        <v>0</v>
      </c>
      <c r="Q227" s="223">
        <v>0</v>
      </c>
      <c r="R227" s="223">
        <f>Q227*H227</f>
        <v>0</v>
      </c>
      <c r="S227" s="223">
        <v>0</v>
      </c>
      <c r="T227" s="224">
        <f>S227*H227</f>
        <v>0</v>
      </c>
      <c r="U227" s="38"/>
      <c r="V227" s="38"/>
      <c r="W227" s="38"/>
      <c r="X227" s="38"/>
      <c r="Y227" s="38"/>
      <c r="Z227" s="38"/>
      <c r="AA227" s="38"/>
      <c r="AB227" s="38"/>
      <c r="AC227" s="38"/>
      <c r="AD227" s="38"/>
      <c r="AE227" s="38"/>
      <c r="AR227" s="225" t="s">
        <v>130</v>
      </c>
      <c r="AT227" s="225" t="s">
        <v>126</v>
      </c>
      <c r="AU227" s="225" t="s">
        <v>90</v>
      </c>
      <c r="AY227" s="17" t="s">
        <v>123</v>
      </c>
      <c r="BE227" s="226">
        <f>IF(N227="základní",J227,0)</f>
        <v>0</v>
      </c>
      <c r="BF227" s="226">
        <f>IF(N227="snížená",J227,0)</f>
        <v>0</v>
      </c>
      <c r="BG227" s="226">
        <f>IF(N227="zákl. přenesená",J227,0)</f>
        <v>0</v>
      </c>
      <c r="BH227" s="226">
        <f>IF(N227="sníž. přenesená",J227,0)</f>
        <v>0</v>
      </c>
      <c r="BI227" s="226">
        <f>IF(N227="nulová",J227,0)</f>
        <v>0</v>
      </c>
      <c r="BJ227" s="17" t="s">
        <v>88</v>
      </c>
      <c r="BK227" s="226">
        <f>ROUND(I227*H227,2)</f>
        <v>0</v>
      </c>
      <c r="BL227" s="17" t="s">
        <v>130</v>
      </c>
      <c r="BM227" s="225" t="s">
        <v>330</v>
      </c>
    </row>
    <row r="228" spans="1:51" s="13" customFormat="1" ht="12">
      <c r="A228" s="13"/>
      <c r="B228" s="227"/>
      <c r="C228" s="228"/>
      <c r="D228" s="229" t="s">
        <v>135</v>
      </c>
      <c r="E228" s="230" t="s">
        <v>1</v>
      </c>
      <c r="F228" s="231" t="s">
        <v>326</v>
      </c>
      <c r="G228" s="228"/>
      <c r="H228" s="230" t="s">
        <v>1</v>
      </c>
      <c r="I228" s="232"/>
      <c r="J228" s="228"/>
      <c r="K228" s="228"/>
      <c r="L228" s="233"/>
      <c r="M228" s="234"/>
      <c r="N228" s="235"/>
      <c r="O228" s="235"/>
      <c r="P228" s="235"/>
      <c r="Q228" s="235"/>
      <c r="R228" s="235"/>
      <c r="S228" s="235"/>
      <c r="T228" s="236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T228" s="237" t="s">
        <v>135</v>
      </c>
      <c r="AU228" s="237" t="s">
        <v>90</v>
      </c>
      <c r="AV228" s="13" t="s">
        <v>88</v>
      </c>
      <c r="AW228" s="13" t="s">
        <v>36</v>
      </c>
      <c r="AX228" s="13" t="s">
        <v>80</v>
      </c>
      <c r="AY228" s="237" t="s">
        <v>123</v>
      </c>
    </row>
    <row r="229" spans="1:51" s="14" customFormat="1" ht="12">
      <c r="A229" s="14"/>
      <c r="B229" s="238"/>
      <c r="C229" s="239"/>
      <c r="D229" s="229" t="s">
        <v>135</v>
      </c>
      <c r="E229" s="240" t="s">
        <v>1</v>
      </c>
      <c r="F229" s="241" t="s">
        <v>88</v>
      </c>
      <c r="G229" s="239"/>
      <c r="H229" s="242">
        <v>1</v>
      </c>
      <c r="I229" s="243"/>
      <c r="J229" s="239"/>
      <c r="K229" s="239"/>
      <c r="L229" s="244"/>
      <c r="M229" s="245"/>
      <c r="N229" s="246"/>
      <c r="O229" s="246"/>
      <c r="P229" s="246"/>
      <c r="Q229" s="246"/>
      <c r="R229" s="246"/>
      <c r="S229" s="246"/>
      <c r="T229" s="247"/>
      <c r="U229" s="14"/>
      <c r="V229" s="14"/>
      <c r="W229" s="14"/>
      <c r="X229" s="14"/>
      <c r="Y229" s="14"/>
      <c r="Z229" s="14"/>
      <c r="AA229" s="14"/>
      <c r="AB229" s="14"/>
      <c r="AC229" s="14"/>
      <c r="AD229" s="14"/>
      <c r="AE229" s="14"/>
      <c r="AT229" s="248" t="s">
        <v>135</v>
      </c>
      <c r="AU229" s="248" t="s">
        <v>90</v>
      </c>
      <c r="AV229" s="14" t="s">
        <v>90</v>
      </c>
      <c r="AW229" s="14" t="s">
        <v>36</v>
      </c>
      <c r="AX229" s="14" t="s">
        <v>88</v>
      </c>
      <c r="AY229" s="248" t="s">
        <v>123</v>
      </c>
    </row>
    <row r="230" spans="1:65" s="2" customFormat="1" ht="16.5" customHeight="1">
      <c r="A230" s="38"/>
      <c r="B230" s="39"/>
      <c r="C230" s="214" t="s">
        <v>331</v>
      </c>
      <c r="D230" s="214" t="s">
        <v>126</v>
      </c>
      <c r="E230" s="215" t="s">
        <v>332</v>
      </c>
      <c r="F230" s="216" t="s">
        <v>333</v>
      </c>
      <c r="G230" s="217" t="s">
        <v>129</v>
      </c>
      <c r="H230" s="218">
        <v>1</v>
      </c>
      <c r="I230" s="219"/>
      <c r="J230" s="220">
        <f>ROUND(I230*H230,2)</f>
        <v>0</v>
      </c>
      <c r="K230" s="216" t="s">
        <v>1</v>
      </c>
      <c r="L230" s="44"/>
      <c r="M230" s="221" t="s">
        <v>1</v>
      </c>
      <c r="N230" s="222" t="s">
        <v>45</v>
      </c>
      <c r="O230" s="91"/>
      <c r="P230" s="223">
        <f>O230*H230</f>
        <v>0</v>
      </c>
      <c r="Q230" s="223">
        <v>0</v>
      </c>
      <c r="R230" s="223">
        <f>Q230*H230</f>
        <v>0</v>
      </c>
      <c r="S230" s="223">
        <v>0</v>
      </c>
      <c r="T230" s="224">
        <f>S230*H230</f>
        <v>0</v>
      </c>
      <c r="U230" s="38"/>
      <c r="V230" s="38"/>
      <c r="W230" s="38"/>
      <c r="X230" s="38"/>
      <c r="Y230" s="38"/>
      <c r="Z230" s="38"/>
      <c r="AA230" s="38"/>
      <c r="AB230" s="38"/>
      <c r="AC230" s="38"/>
      <c r="AD230" s="38"/>
      <c r="AE230" s="38"/>
      <c r="AR230" s="225" t="s">
        <v>130</v>
      </c>
      <c r="AT230" s="225" t="s">
        <v>126</v>
      </c>
      <c r="AU230" s="225" t="s">
        <v>90</v>
      </c>
      <c r="AY230" s="17" t="s">
        <v>123</v>
      </c>
      <c r="BE230" s="226">
        <f>IF(N230="základní",J230,0)</f>
        <v>0</v>
      </c>
      <c r="BF230" s="226">
        <f>IF(N230="snížená",J230,0)</f>
        <v>0</v>
      </c>
      <c r="BG230" s="226">
        <f>IF(N230="zákl. přenesená",J230,0)</f>
        <v>0</v>
      </c>
      <c r="BH230" s="226">
        <f>IF(N230="sníž. přenesená",J230,0)</f>
        <v>0</v>
      </c>
      <c r="BI230" s="226">
        <f>IF(N230="nulová",J230,0)</f>
        <v>0</v>
      </c>
      <c r="BJ230" s="17" t="s">
        <v>88</v>
      </c>
      <c r="BK230" s="226">
        <f>ROUND(I230*H230,2)</f>
        <v>0</v>
      </c>
      <c r="BL230" s="17" t="s">
        <v>130</v>
      </c>
      <c r="BM230" s="225" t="s">
        <v>334</v>
      </c>
    </row>
    <row r="231" spans="1:51" s="13" customFormat="1" ht="12">
      <c r="A231" s="13"/>
      <c r="B231" s="227"/>
      <c r="C231" s="228"/>
      <c r="D231" s="229" t="s">
        <v>135</v>
      </c>
      <c r="E231" s="230" t="s">
        <v>1</v>
      </c>
      <c r="F231" s="231" t="s">
        <v>325</v>
      </c>
      <c r="G231" s="228"/>
      <c r="H231" s="230" t="s">
        <v>1</v>
      </c>
      <c r="I231" s="232"/>
      <c r="J231" s="228"/>
      <c r="K231" s="228"/>
      <c r="L231" s="233"/>
      <c r="M231" s="234"/>
      <c r="N231" s="235"/>
      <c r="O231" s="235"/>
      <c r="P231" s="235"/>
      <c r="Q231" s="235"/>
      <c r="R231" s="235"/>
      <c r="S231" s="235"/>
      <c r="T231" s="236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T231" s="237" t="s">
        <v>135</v>
      </c>
      <c r="AU231" s="237" t="s">
        <v>90</v>
      </c>
      <c r="AV231" s="13" t="s">
        <v>88</v>
      </c>
      <c r="AW231" s="13" t="s">
        <v>36</v>
      </c>
      <c r="AX231" s="13" t="s">
        <v>80</v>
      </c>
      <c r="AY231" s="237" t="s">
        <v>123</v>
      </c>
    </row>
    <row r="232" spans="1:51" s="14" customFormat="1" ht="12">
      <c r="A232" s="14"/>
      <c r="B232" s="238"/>
      <c r="C232" s="239"/>
      <c r="D232" s="229" t="s">
        <v>135</v>
      </c>
      <c r="E232" s="240" t="s">
        <v>1</v>
      </c>
      <c r="F232" s="241" t="s">
        <v>88</v>
      </c>
      <c r="G232" s="239"/>
      <c r="H232" s="242">
        <v>1</v>
      </c>
      <c r="I232" s="243"/>
      <c r="J232" s="239"/>
      <c r="K232" s="239"/>
      <c r="L232" s="244"/>
      <c r="M232" s="245"/>
      <c r="N232" s="246"/>
      <c r="O232" s="246"/>
      <c r="P232" s="246"/>
      <c r="Q232" s="246"/>
      <c r="R232" s="246"/>
      <c r="S232" s="246"/>
      <c r="T232" s="247"/>
      <c r="U232" s="14"/>
      <c r="V232" s="14"/>
      <c r="W232" s="14"/>
      <c r="X232" s="14"/>
      <c r="Y232" s="14"/>
      <c r="Z232" s="14"/>
      <c r="AA232" s="14"/>
      <c r="AB232" s="14"/>
      <c r="AC232" s="14"/>
      <c r="AD232" s="14"/>
      <c r="AE232" s="14"/>
      <c r="AT232" s="248" t="s">
        <v>135</v>
      </c>
      <c r="AU232" s="248" t="s">
        <v>90</v>
      </c>
      <c r="AV232" s="14" t="s">
        <v>90</v>
      </c>
      <c r="AW232" s="14" t="s">
        <v>36</v>
      </c>
      <c r="AX232" s="14" t="s">
        <v>88</v>
      </c>
      <c r="AY232" s="248" t="s">
        <v>123</v>
      </c>
    </row>
    <row r="233" spans="1:65" s="2" customFormat="1" ht="16.5" customHeight="1">
      <c r="A233" s="38"/>
      <c r="B233" s="39"/>
      <c r="C233" s="214" t="s">
        <v>335</v>
      </c>
      <c r="D233" s="214" t="s">
        <v>126</v>
      </c>
      <c r="E233" s="215" t="s">
        <v>336</v>
      </c>
      <c r="F233" s="216" t="s">
        <v>337</v>
      </c>
      <c r="G233" s="217" t="s">
        <v>129</v>
      </c>
      <c r="H233" s="218">
        <v>2</v>
      </c>
      <c r="I233" s="219"/>
      <c r="J233" s="220">
        <f>ROUND(I233*H233,2)</f>
        <v>0</v>
      </c>
      <c r="K233" s="216" t="s">
        <v>1</v>
      </c>
      <c r="L233" s="44"/>
      <c r="M233" s="221" t="s">
        <v>1</v>
      </c>
      <c r="N233" s="222" t="s">
        <v>45</v>
      </c>
      <c r="O233" s="91"/>
      <c r="P233" s="223">
        <f>O233*H233</f>
        <v>0</v>
      </c>
      <c r="Q233" s="223">
        <v>0</v>
      </c>
      <c r="R233" s="223">
        <f>Q233*H233</f>
        <v>0</v>
      </c>
      <c r="S233" s="223">
        <v>0</v>
      </c>
      <c r="T233" s="224">
        <f>S233*H233</f>
        <v>0</v>
      </c>
      <c r="U233" s="38"/>
      <c r="V233" s="38"/>
      <c r="W233" s="38"/>
      <c r="X233" s="38"/>
      <c r="Y233" s="38"/>
      <c r="Z233" s="38"/>
      <c r="AA233" s="38"/>
      <c r="AB233" s="38"/>
      <c r="AC233" s="38"/>
      <c r="AD233" s="38"/>
      <c r="AE233" s="38"/>
      <c r="AR233" s="225" t="s">
        <v>130</v>
      </c>
      <c r="AT233" s="225" t="s">
        <v>126</v>
      </c>
      <c r="AU233" s="225" t="s">
        <v>90</v>
      </c>
      <c r="AY233" s="17" t="s">
        <v>123</v>
      </c>
      <c r="BE233" s="226">
        <f>IF(N233="základní",J233,0)</f>
        <v>0</v>
      </c>
      <c r="BF233" s="226">
        <f>IF(N233="snížená",J233,0)</f>
        <v>0</v>
      </c>
      <c r="BG233" s="226">
        <f>IF(N233="zákl. přenesená",J233,0)</f>
        <v>0</v>
      </c>
      <c r="BH233" s="226">
        <f>IF(N233="sníž. přenesená",J233,0)</f>
        <v>0</v>
      </c>
      <c r="BI233" s="226">
        <f>IF(N233="nulová",J233,0)</f>
        <v>0</v>
      </c>
      <c r="BJ233" s="17" t="s">
        <v>88</v>
      </c>
      <c r="BK233" s="226">
        <f>ROUND(I233*H233,2)</f>
        <v>0</v>
      </c>
      <c r="BL233" s="17" t="s">
        <v>130</v>
      </c>
      <c r="BM233" s="225" t="s">
        <v>338</v>
      </c>
    </row>
    <row r="234" spans="1:51" s="13" customFormat="1" ht="12">
      <c r="A234" s="13"/>
      <c r="B234" s="227"/>
      <c r="C234" s="228"/>
      <c r="D234" s="229" t="s">
        <v>135</v>
      </c>
      <c r="E234" s="230" t="s">
        <v>1</v>
      </c>
      <c r="F234" s="231" t="s">
        <v>339</v>
      </c>
      <c r="G234" s="228"/>
      <c r="H234" s="230" t="s">
        <v>1</v>
      </c>
      <c r="I234" s="232"/>
      <c r="J234" s="228"/>
      <c r="K234" s="228"/>
      <c r="L234" s="233"/>
      <c r="M234" s="234"/>
      <c r="N234" s="235"/>
      <c r="O234" s="235"/>
      <c r="P234" s="235"/>
      <c r="Q234" s="235"/>
      <c r="R234" s="235"/>
      <c r="S234" s="235"/>
      <c r="T234" s="236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T234" s="237" t="s">
        <v>135</v>
      </c>
      <c r="AU234" s="237" t="s">
        <v>90</v>
      </c>
      <c r="AV234" s="13" t="s">
        <v>88</v>
      </c>
      <c r="AW234" s="13" t="s">
        <v>36</v>
      </c>
      <c r="AX234" s="13" t="s">
        <v>80</v>
      </c>
      <c r="AY234" s="237" t="s">
        <v>123</v>
      </c>
    </row>
    <row r="235" spans="1:51" s="13" customFormat="1" ht="12">
      <c r="A235" s="13"/>
      <c r="B235" s="227"/>
      <c r="C235" s="228"/>
      <c r="D235" s="229" t="s">
        <v>135</v>
      </c>
      <c r="E235" s="230" t="s">
        <v>1</v>
      </c>
      <c r="F235" s="231" t="s">
        <v>340</v>
      </c>
      <c r="G235" s="228"/>
      <c r="H235" s="230" t="s">
        <v>1</v>
      </c>
      <c r="I235" s="232"/>
      <c r="J235" s="228"/>
      <c r="K235" s="228"/>
      <c r="L235" s="233"/>
      <c r="M235" s="234"/>
      <c r="N235" s="235"/>
      <c r="O235" s="235"/>
      <c r="P235" s="235"/>
      <c r="Q235" s="235"/>
      <c r="R235" s="235"/>
      <c r="S235" s="235"/>
      <c r="T235" s="236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T235" s="237" t="s">
        <v>135</v>
      </c>
      <c r="AU235" s="237" t="s">
        <v>90</v>
      </c>
      <c r="AV235" s="13" t="s">
        <v>88</v>
      </c>
      <c r="AW235" s="13" t="s">
        <v>36</v>
      </c>
      <c r="AX235" s="13" t="s">
        <v>80</v>
      </c>
      <c r="AY235" s="237" t="s">
        <v>123</v>
      </c>
    </row>
    <row r="236" spans="1:51" s="13" customFormat="1" ht="12">
      <c r="A236" s="13"/>
      <c r="B236" s="227"/>
      <c r="C236" s="228"/>
      <c r="D236" s="229" t="s">
        <v>135</v>
      </c>
      <c r="E236" s="230" t="s">
        <v>1</v>
      </c>
      <c r="F236" s="231" t="s">
        <v>341</v>
      </c>
      <c r="G236" s="228"/>
      <c r="H236" s="230" t="s">
        <v>1</v>
      </c>
      <c r="I236" s="232"/>
      <c r="J236" s="228"/>
      <c r="K236" s="228"/>
      <c r="L236" s="233"/>
      <c r="M236" s="234"/>
      <c r="N236" s="235"/>
      <c r="O236" s="235"/>
      <c r="P236" s="235"/>
      <c r="Q236" s="235"/>
      <c r="R236" s="235"/>
      <c r="S236" s="235"/>
      <c r="T236" s="236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T236" s="237" t="s">
        <v>135</v>
      </c>
      <c r="AU236" s="237" t="s">
        <v>90</v>
      </c>
      <c r="AV236" s="13" t="s">
        <v>88</v>
      </c>
      <c r="AW236" s="13" t="s">
        <v>36</v>
      </c>
      <c r="AX236" s="13" t="s">
        <v>80</v>
      </c>
      <c r="AY236" s="237" t="s">
        <v>123</v>
      </c>
    </row>
    <row r="237" spans="1:51" s="14" customFormat="1" ht="12">
      <c r="A237" s="14"/>
      <c r="B237" s="238"/>
      <c r="C237" s="239"/>
      <c r="D237" s="229" t="s">
        <v>135</v>
      </c>
      <c r="E237" s="240" t="s">
        <v>1</v>
      </c>
      <c r="F237" s="241" t="s">
        <v>90</v>
      </c>
      <c r="G237" s="239"/>
      <c r="H237" s="242">
        <v>2</v>
      </c>
      <c r="I237" s="243"/>
      <c r="J237" s="239"/>
      <c r="K237" s="239"/>
      <c r="L237" s="244"/>
      <c r="M237" s="245"/>
      <c r="N237" s="246"/>
      <c r="O237" s="246"/>
      <c r="P237" s="246"/>
      <c r="Q237" s="246"/>
      <c r="R237" s="246"/>
      <c r="S237" s="246"/>
      <c r="T237" s="247"/>
      <c r="U237" s="14"/>
      <c r="V237" s="14"/>
      <c r="W237" s="14"/>
      <c r="X237" s="14"/>
      <c r="Y237" s="14"/>
      <c r="Z237" s="14"/>
      <c r="AA237" s="14"/>
      <c r="AB237" s="14"/>
      <c r="AC237" s="14"/>
      <c r="AD237" s="14"/>
      <c r="AE237" s="14"/>
      <c r="AT237" s="248" t="s">
        <v>135</v>
      </c>
      <c r="AU237" s="248" t="s">
        <v>90</v>
      </c>
      <c r="AV237" s="14" t="s">
        <v>90</v>
      </c>
      <c r="AW237" s="14" t="s">
        <v>36</v>
      </c>
      <c r="AX237" s="14" t="s">
        <v>88</v>
      </c>
      <c r="AY237" s="248" t="s">
        <v>123</v>
      </c>
    </row>
    <row r="238" spans="1:65" s="2" customFormat="1" ht="16.5" customHeight="1">
      <c r="A238" s="38"/>
      <c r="B238" s="39"/>
      <c r="C238" s="214" t="s">
        <v>342</v>
      </c>
      <c r="D238" s="214" t="s">
        <v>126</v>
      </c>
      <c r="E238" s="215" t="s">
        <v>343</v>
      </c>
      <c r="F238" s="216" t="s">
        <v>344</v>
      </c>
      <c r="G238" s="217" t="s">
        <v>129</v>
      </c>
      <c r="H238" s="218">
        <v>2</v>
      </c>
      <c r="I238" s="219"/>
      <c r="J238" s="220">
        <f>ROUND(I238*H238,2)</f>
        <v>0</v>
      </c>
      <c r="K238" s="216" t="s">
        <v>1</v>
      </c>
      <c r="L238" s="44"/>
      <c r="M238" s="221" t="s">
        <v>1</v>
      </c>
      <c r="N238" s="222" t="s">
        <v>45</v>
      </c>
      <c r="O238" s="91"/>
      <c r="P238" s="223">
        <f>O238*H238</f>
        <v>0</v>
      </c>
      <c r="Q238" s="223">
        <v>0</v>
      </c>
      <c r="R238" s="223">
        <f>Q238*H238</f>
        <v>0</v>
      </c>
      <c r="S238" s="223">
        <v>0</v>
      </c>
      <c r="T238" s="224">
        <f>S238*H238</f>
        <v>0</v>
      </c>
      <c r="U238" s="38"/>
      <c r="V238" s="38"/>
      <c r="W238" s="38"/>
      <c r="X238" s="38"/>
      <c r="Y238" s="38"/>
      <c r="Z238" s="38"/>
      <c r="AA238" s="38"/>
      <c r="AB238" s="38"/>
      <c r="AC238" s="38"/>
      <c r="AD238" s="38"/>
      <c r="AE238" s="38"/>
      <c r="AR238" s="225" t="s">
        <v>130</v>
      </c>
      <c r="AT238" s="225" t="s">
        <v>126</v>
      </c>
      <c r="AU238" s="225" t="s">
        <v>90</v>
      </c>
      <c r="AY238" s="17" t="s">
        <v>123</v>
      </c>
      <c r="BE238" s="226">
        <f>IF(N238="základní",J238,0)</f>
        <v>0</v>
      </c>
      <c r="BF238" s="226">
        <f>IF(N238="snížená",J238,0)</f>
        <v>0</v>
      </c>
      <c r="BG238" s="226">
        <f>IF(N238="zákl. přenesená",J238,0)</f>
        <v>0</v>
      </c>
      <c r="BH238" s="226">
        <f>IF(N238="sníž. přenesená",J238,0)</f>
        <v>0</v>
      </c>
      <c r="BI238" s="226">
        <f>IF(N238="nulová",J238,0)</f>
        <v>0</v>
      </c>
      <c r="BJ238" s="17" t="s">
        <v>88</v>
      </c>
      <c r="BK238" s="226">
        <f>ROUND(I238*H238,2)</f>
        <v>0</v>
      </c>
      <c r="BL238" s="17" t="s">
        <v>130</v>
      </c>
      <c r="BM238" s="225" t="s">
        <v>345</v>
      </c>
    </row>
    <row r="239" spans="1:51" s="13" customFormat="1" ht="12">
      <c r="A239" s="13"/>
      <c r="B239" s="227"/>
      <c r="C239" s="228"/>
      <c r="D239" s="229" t="s">
        <v>135</v>
      </c>
      <c r="E239" s="230" t="s">
        <v>1</v>
      </c>
      <c r="F239" s="231" t="s">
        <v>339</v>
      </c>
      <c r="G239" s="228"/>
      <c r="H239" s="230" t="s">
        <v>1</v>
      </c>
      <c r="I239" s="232"/>
      <c r="J239" s="228"/>
      <c r="K239" s="228"/>
      <c r="L239" s="233"/>
      <c r="M239" s="234"/>
      <c r="N239" s="235"/>
      <c r="O239" s="235"/>
      <c r="P239" s="235"/>
      <c r="Q239" s="235"/>
      <c r="R239" s="235"/>
      <c r="S239" s="235"/>
      <c r="T239" s="236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T239" s="237" t="s">
        <v>135</v>
      </c>
      <c r="AU239" s="237" t="s">
        <v>90</v>
      </c>
      <c r="AV239" s="13" t="s">
        <v>88</v>
      </c>
      <c r="AW239" s="13" t="s">
        <v>36</v>
      </c>
      <c r="AX239" s="13" t="s">
        <v>80</v>
      </c>
      <c r="AY239" s="237" t="s">
        <v>123</v>
      </c>
    </row>
    <row r="240" spans="1:51" s="13" customFormat="1" ht="12">
      <c r="A240" s="13"/>
      <c r="B240" s="227"/>
      <c r="C240" s="228"/>
      <c r="D240" s="229" t="s">
        <v>135</v>
      </c>
      <c r="E240" s="230" t="s">
        <v>1</v>
      </c>
      <c r="F240" s="231" t="s">
        <v>340</v>
      </c>
      <c r="G240" s="228"/>
      <c r="H240" s="230" t="s">
        <v>1</v>
      </c>
      <c r="I240" s="232"/>
      <c r="J240" s="228"/>
      <c r="K240" s="228"/>
      <c r="L240" s="233"/>
      <c r="M240" s="234"/>
      <c r="N240" s="235"/>
      <c r="O240" s="235"/>
      <c r="P240" s="235"/>
      <c r="Q240" s="235"/>
      <c r="R240" s="235"/>
      <c r="S240" s="235"/>
      <c r="T240" s="236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T240" s="237" t="s">
        <v>135</v>
      </c>
      <c r="AU240" s="237" t="s">
        <v>90</v>
      </c>
      <c r="AV240" s="13" t="s">
        <v>88</v>
      </c>
      <c r="AW240" s="13" t="s">
        <v>36</v>
      </c>
      <c r="AX240" s="13" t="s">
        <v>80</v>
      </c>
      <c r="AY240" s="237" t="s">
        <v>123</v>
      </c>
    </row>
    <row r="241" spans="1:51" s="13" customFormat="1" ht="12">
      <c r="A241" s="13"/>
      <c r="B241" s="227"/>
      <c r="C241" s="228"/>
      <c r="D241" s="229" t="s">
        <v>135</v>
      </c>
      <c r="E241" s="230" t="s">
        <v>1</v>
      </c>
      <c r="F241" s="231" t="s">
        <v>341</v>
      </c>
      <c r="G241" s="228"/>
      <c r="H241" s="230" t="s">
        <v>1</v>
      </c>
      <c r="I241" s="232"/>
      <c r="J241" s="228"/>
      <c r="K241" s="228"/>
      <c r="L241" s="233"/>
      <c r="M241" s="234"/>
      <c r="N241" s="235"/>
      <c r="O241" s="235"/>
      <c r="P241" s="235"/>
      <c r="Q241" s="235"/>
      <c r="R241" s="235"/>
      <c r="S241" s="235"/>
      <c r="T241" s="236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T241" s="237" t="s">
        <v>135</v>
      </c>
      <c r="AU241" s="237" t="s">
        <v>90</v>
      </c>
      <c r="AV241" s="13" t="s">
        <v>88</v>
      </c>
      <c r="AW241" s="13" t="s">
        <v>36</v>
      </c>
      <c r="AX241" s="13" t="s">
        <v>80</v>
      </c>
      <c r="AY241" s="237" t="s">
        <v>123</v>
      </c>
    </row>
    <row r="242" spans="1:51" s="14" customFormat="1" ht="12">
      <c r="A242" s="14"/>
      <c r="B242" s="238"/>
      <c r="C242" s="239"/>
      <c r="D242" s="229" t="s">
        <v>135</v>
      </c>
      <c r="E242" s="240" t="s">
        <v>1</v>
      </c>
      <c r="F242" s="241" t="s">
        <v>90</v>
      </c>
      <c r="G242" s="239"/>
      <c r="H242" s="242">
        <v>2</v>
      </c>
      <c r="I242" s="243"/>
      <c r="J242" s="239"/>
      <c r="K242" s="239"/>
      <c r="L242" s="244"/>
      <c r="M242" s="245"/>
      <c r="N242" s="246"/>
      <c r="O242" s="246"/>
      <c r="P242" s="246"/>
      <c r="Q242" s="246"/>
      <c r="R242" s="246"/>
      <c r="S242" s="246"/>
      <c r="T242" s="247"/>
      <c r="U242" s="14"/>
      <c r="V242" s="14"/>
      <c r="W242" s="14"/>
      <c r="X242" s="14"/>
      <c r="Y242" s="14"/>
      <c r="Z242" s="14"/>
      <c r="AA242" s="14"/>
      <c r="AB242" s="14"/>
      <c r="AC242" s="14"/>
      <c r="AD242" s="14"/>
      <c r="AE242" s="14"/>
      <c r="AT242" s="248" t="s">
        <v>135</v>
      </c>
      <c r="AU242" s="248" t="s">
        <v>90</v>
      </c>
      <c r="AV242" s="14" t="s">
        <v>90</v>
      </c>
      <c r="AW242" s="14" t="s">
        <v>36</v>
      </c>
      <c r="AX242" s="14" t="s">
        <v>88</v>
      </c>
      <c r="AY242" s="248" t="s">
        <v>123</v>
      </c>
    </row>
    <row r="243" spans="1:65" s="2" customFormat="1" ht="16.5" customHeight="1">
      <c r="A243" s="38"/>
      <c r="B243" s="39"/>
      <c r="C243" s="214" t="s">
        <v>7</v>
      </c>
      <c r="D243" s="214" t="s">
        <v>126</v>
      </c>
      <c r="E243" s="215" t="s">
        <v>346</v>
      </c>
      <c r="F243" s="216" t="s">
        <v>178</v>
      </c>
      <c r="G243" s="217" t="s">
        <v>256</v>
      </c>
      <c r="H243" s="218">
        <v>3</v>
      </c>
      <c r="I243" s="219"/>
      <c r="J243" s="220">
        <f>ROUND(I243*H243,2)</f>
        <v>0</v>
      </c>
      <c r="K243" s="216" t="s">
        <v>1</v>
      </c>
      <c r="L243" s="44"/>
      <c r="M243" s="221" t="s">
        <v>1</v>
      </c>
      <c r="N243" s="222" t="s">
        <v>45</v>
      </c>
      <c r="O243" s="91"/>
      <c r="P243" s="223">
        <f>O243*H243</f>
        <v>0</v>
      </c>
      <c r="Q243" s="223">
        <v>0</v>
      </c>
      <c r="R243" s="223">
        <f>Q243*H243</f>
        <v>0</v>
      </c>
      <c r="S243" s="223">
        <v>0</v>
      </c>
      <c r="T243" s="224">
        <f>S243*H243</f>
        <v>0</v>
      </c>
      <c r="U243" s="38"/>
      <c r="V243" s="38"/>
      <c r="W243" s="38"/>
      <c r="X243" s="38"/>
      <c r="Y243" s="38"/>
      <c r="Z243" s="38"/>
      <c r="AA243" s="38"/>
      <c r="AB243" s="38"/>
      <c r="AC243" s="38"/>
      <c r="AD243" s="38"/>
      <c r="AE243" s="38"/>
      <c r="AR243" s="225" t="s">
        <v>130</v>
      </c>
      <c r="AT243" s="225" t="s">
        <v>126</v>
      </c>
      <c r="AU243" s="225" t="s">
        <v>90</v>
      </c>
      <c r="AY243" s="17" t="s">
        <v>123</v>
      </c>
      <c r="BE243" s="226">
        <f>IF(N243="základní",J243,0)</f>
        <v>0</v>
      </c>
      <c r="BF243" s="226">
        <f>IF(N243="snížená",J243,0)</f>
        <v>0</v>
      </c>
      <c r="BG243" s="226">
        <f>IF(N243="zákl. přenesená",J243,0)</f>
        <v>0</v>
      </c>
      <c r="BH243" s="226">
        <f>IF(N243="sníž. přenesená",J243,0)</f>
        <v>0</v>
      </c>
      <c r="BI243" s="226">
        <f>IF(N243="nulová",J243,0)</f>
        <v>0</v>
      </c>
      <c r="BJ243" s="17" t="s">
        <v>88</v>
      </c>
      <c r="BK243" s="226">
        <f>ROUND(I243*H243,2)</f>
        <v>0</v>
      </c>
      <c r="BL243" s="17" t="s">
        <v>130</v>
      </c>
      <c r="BM243" s="225" t="s">
        <v>347</v>
      </c>
    </row>
    <row r="244" spans="1:51" s="13" customFormat="1" ht="12">
      <c r="A244" s="13"/>
      <c r="B244" s="227"/>
      <c r="C244" s="228"/>
      <c r="D244" s="229" t="s">
        <v>135</v>
      </c>
      <c r="E244" s="230" t="s">
        <v>1</v>
      </c>
      <c r="F244" s="231" t="s">
        <v>348</v>
      </c>
      <c r="G244" s="228"/>
      <c r="H244" s="230" t="s">
        <v>1</v>
      </c>
      <c r="I244" s="232"/>
      <c r="J244" s="228"/>
      <c r="K244" s="228"/>
      <c r="L244" s="233"/>
      <c r="M244" s="234"/>
      <c r="N244" s="235"/>
      <c r="O244" s="235"/>
      <c r="P244" s="235"/>
      <c r="Q244" s="235"/>
      <c r="R244" s="235"/>
      <c r="S244" s="235"/>
      <c r="T244" s="236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T244" s="237" t="s">
        <v>135</v>
      </c>
      <c r="AU244" s="237" t="s">
        <v>90</v>
      </c>
      <c r="AV244" s="13" t="s">
        <v>88</v>
      </c>
      <c r="AW244" s="13" t="s">
        <v>36</v>
      </c>
      <c r="AX244" s="13" t="s">
        <v>80</v>
      </c>
      <c r="AY244" s="237" t="s">
        <v>123</v>
      </c>
    </row>
    <row r="245" spans="1:51" s="13" customFormat="1" ht="12">
      <c r="A245" s="13"/>
      <c r="B245" s="227"/>
      <c r="C245" s="228"/>
      <c r="D245" s="229" t="s">
        <v>135</v>
      </c>
      <c r="E245" s="230" t="s">
        <v>1</v>
      </c>
      <c r="F245" s="231" t="s">
        <v>349</v>
      </c>
      <c r="G245" s="228"/>
      <c r="H245" s="230" t="s">
        <v>1</v>
      </c>
      <c r="I245" s="232"/>
      <c r="J245" s="228"/>
      <c r="K245" s="228"/>
      <c r="L245" s="233"/>
      <c r="M245" s="234"/>
      <c r="N245" s="235"/>
      <c r="O245" s="235"/>
      <c r="P245" s="235"/>
      <c r="Q245" s="235"/>
      <c r="R245" s="235"/>
      <c r="S245" s="235"/>
      <c r="T245" s="236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T245" s="237" t="s">
        <v>135</v>
      </c>
      <c r="AU245" s="237" t="s">
        <v>90</v>
      </c>
      <c r="AV245" s="13" t="s">
        <v>88</v>
      </c>
      <c r="AW245" s="13" t="s">
        <v>36</v>
      </c>
      <c r="AX245" s="13" t="s">
        <v>80</v>
      </c>
      <c r="AY245" s="237" t="s">
        <v>123</v>
      </c>
    </row>
    <row r="246" spans="1:51" s="14" customFormat="1" ht="12">
      <c r="A246" s="14"/>
      <c r="B246" s="238"/>
      <c r="C246" s="239"/>
      <c r="D246" s="229" t="s">
        <v>135</v>
      </c>
      <c r="E246" s="240" t="s">
        <v>1</v>
      </c>
      <c r="F246" s="241" t="s">
        <v>137</v>
      </c>
      <c r="G246" s="239"/>
      <c r="H246" s="242">
        <v>3</v>
      </c>
      <c r="I246" s="243"/>
      <c r="J246" s="239"/>
      <c r="K246" s="239"/>
      <c r="L246" s="244"/>
      <c r="M246" s="245"/>
      <c r="N246" s="246"/>
      <c r="O246" s="246"/>
      <c r="P246" s="246"/>
      <c r="Q246" s="246"/>
      <c r="R246" s="246"/>
      <c r="S246" s="246"/>
      <c r="T246" s="247"/>
      <c r="U246" s="14"/>
      <c r="V246" s="14"/>
      <c r="W246" s="14"/>
      <c r="X246" s="14"/>
      <c r="Y246" s="14"/>
      <c r="Z246" s="14"/>
      <c r="AA246" s="14"/>
      <c r="AB246" s="14"/>
      <c r="AC246" s="14"/>
      <c r="AD246" s="14"/>
      <c r="AE246" s="14"/>
      <c r="AT246" s="248" t="s">
        <v>135</v>
      </c>
      <c r="AU246" s="248" t="s">
        <v>90</v>
      </c>
      <c r="AV246" s="14" t="s">
        <v>90</v>
      </c>
      <c r="AW246" s="14" t="s">
        <v>36</v>
      </c>
      <c r="AX246" s="14" t="s">
        <v>88</v>
      </c>
      <c r="AY246" s="248" t="s">
        <v>123</v>
      </c>
    </row>
    <row r="247" spans="1:65" s="2" customFormat="1" ht="16.5" customHeight="1">
      <c r="A247" s="38"/>
      <c r="B247" s="39"/>
      <c r="C247" s="214" t="s">
        <v>350</v>
      </c>
      <c r="D247" s="214" t="s">
        <v>126</v>
      </c>
      <c r="E247" s="215" t="s">
        <v>351</v>
      </c>
      <c r="F247" s="216" t="s">
        <v>352</v>
      </c>
      <c r="G247" s="217" t="s">
        <v>256</v>
      </c>
      <c r="H247" s="218">
        <v>6</v>
      </c>
      <c r="I247" s="219"/>
      <c r="J247" s="220">
        <f>ROUND(I247*H247,2)</f>
        <v>0</v>
      </c>
      <c r="K247" s="216" t="s">
        <v>1</v>
      </c>
      <c r="L247" s="44"/>
      <c r="M247" s="221" t="s">
        <v>1</v>
      </c>
      <c r="N247" s="222" t="s">
        <v>45</v>
      </c>
      <c r="O247" s="91"/>
      <c r="P247" s="223">
        <f>O247*H247</f>
        <v>0</v>
      </c>
      <c r="Q247" s="223">
        <v>0</v>
      </c>
      <c r="R247" s="223">
        <f>Q247*H247</f>
        <v>0</v>
      </c>
      <c r="S247" s="223">
        <v>0</v>
      </c>
      <c r="T247" s="224">
        <f>S247*H247</f>
        <v>0</v>
      </c>
      <c r="U247" s="38"/>
      <c r="V247" s="38"/>
      <c r="W247" s="38"/>
      <c r="X247" s="38"/>
      <c r="Y247" s="38"/>
      <c r="Z247" s="38"/>
      <c r="AA247" s="38"/>
      <c r="AB247" s="38"/>
      <c r="AC247" s="38"/>
      <c r="AD247" s="38"/>
      <c r="AE247" s="38"/>
      <c r="AR247" s="225" t="s">
        <v>130</v>
      </c>
      <c r="AT247" s="225" t="s">
        <v>126</v>
      </c>
      <c r="AU247" s="225" t="s">
        <v>90</v>
      </c>
      <c r="AY247" s="17" t="s">
        <v>123</v>
      </c>
      <c r="BE247" s="226">
        <f>IF(N247="základní",J247,0)</f>
        <v>0</v>
      </c>
      <c r="BF247" s="226">
        <f>IF(N247="snížená",J247,0)</f>
        <v>0</v>
      </c>
      <c r="BG247" s="226">
        <f>IF(N247="zákl. přenesená",J247,0)</f>
        <v>0</v>
      </c>
      <c r="BH247" s="226">
        <f>IF(N247="sníž. přenesená",J247,0)</f>
        <v>0</v>
      </c>
      <c r="BI247" s="226">
        <f>IF(N247="nulová",J247,0)</f>
        <v>0</v>
      </c>
      <c r="BJ247" s="17" t="s">
        <v>88</v>
      </c>
      <c r="BK247" s="226">
        <f>ROUND(I247*H247,2)</f>
        <v>0</v>
      </c>
      <c r="BL247" s="17" t="s">
        <v>130</v>
      </c>
      <c r="BM247" s="225" t="s">
        <v>353</v>
      </c>
    </row>
    <row r="248" spans="1:51" s="13" customFormat="1" ht="12">
      <c r="A248" s="13"/>
      <c r="B248" s="227"/>
      <c r="C248" s="228"/>
      <c r="D248" s="229" t="s">
        <v>135</v>
      </c>
      <c r="E248" s="230" t="s">
        <v>1</v>
      </c>
      <c r="F248" s="231" t="s">
        <v>354</v>
      </c>
      <c r="G248" s="228"/>
      <c r="H248" s="230" t="s">
        <v>1</v>
      </c>
      <c r="I248" s="232"/>
      <c r="J248" s="228"/>
      <c r="K248" s="228"/>
      <c r="L248" s="233"/>
      <c r="M248" s="234"/>
      <c r="N248" s="235"/>
      <c r="O248" s="235"/>
      <c r="P248" s="235"/>
      <c r="Q248" s="235"/>
      <c r="R248" s="235"/>
      <c r="S248" s="235"/>
      <c r="T248" s="236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T248" s="237" t="s">
        <v>135</v>
      </c>
      <c r="AU248" s="237" t="s">
        <v>90</v>
      </c>
      <c r="AV248" s="13" t="s">
        <v>88</v>
      </c>
      <c r="AW248" s="13" t="s">
        <v>36</v>
      </c>
      <c r="AX248" s="13" t="s">
        <v>80</v>
      </c>
      <c r="AY248" s="237" t="s">
        <v>123</v>
      </c>
    </row>
    <row r="249" spans="1:51" s="13" customFormat="1" ht="12">
      <c r="A249" s="13"/>
      <c r="B249" s="227"/>
      <c r="C249" s="228"/>
      <c r="D249" s="229" t="s">
        <v>135</v>
      </c>
      <c r="E249" s="230" t="s">
        <v>1</v>
      </c>
      <c r="F249" s="231" t="s">
        <v>355</v>
      </c>
      <c r="G249" s="228"/>
      <c r="H249" s="230" t="s">
        <v>1</v>
      </c>
      <c r="I249" s="232"/>
      <c r="J249" s="228"/>
      <c r="K249" s="228"/>
      <c r="L249" s="233"/>
      <c r="M249" s="234"/>
      <c r="N249" s="235"/>
      <c r="O249" s="235"/>
      <c r="P249" s="235"/>
      <c r="Q249" s="235"/>
      <c r="R249" s="235"/>
      <c r="S249" s="235"/>
      <c r="T249" s="236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T249" s="237" t="s">
        <v>135</v>
      </c>
      <c r="AU249" s="237" t="s">
        <v>90</v>
      </c>
      <c r="AV249" s="13" t="s">
        <v>88</v>
      </c>
      <c r="AW249" s="13" t="s">
        <v>36</v>
      </c>
      <c r="AX249" s="13" t="s">
        <v>80</v>
      </c>
      <c r="AY249" s="237" t="s">
        <v>123</v>
      </c>
    </row>
    <row r="250" spans="1:51" s="13" customFormat="1" ht="12">
      <c r="A250" s="13"/>
      <c r="B250" s="227"/>
      <c r="C250" s="228"/>
      <c r="D250" s="229" t="s">
        <v>135</v>
      </c>
      <c r="E250" s="230" t="s">
        <v>1</v>
      </c>
      <c r="F250" s="231" t="s">
        <v>356</v>
      </c>
      <c r="G250" s="228"/>
      <c r="H250" s="230" t="s">
        <v>1</v>
      </c>
      <c r="I250" s="232"/>
      <c r="J250" s="228"/>
      <c r="K250" s="228"/>
      <c r="L250" s="233"/>
      <c r="M250" s="234"/>
      <c r="N250" s="235"/>
      <c r="O250" s="235"/>
      <c r="P250" s="235"/>
      <c r="Q250" s="235"/>
      <c r="R250" s="235"/>
      <c r="S250" s="235"/>
      <c r="T250" s="236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T250" s="237" t="s">
        <v>135</v>
      </c>
      <c r="AU250" s="237" t="s">
        <v>90</v>
      </c>
      <c r="AV250" s="13" t="s">
        <v>88</v>
      </c>
      <c r="AW250" s="13" t="s">
        <v>36</v>
      </c>
      <c r="AX250" s="13" t="s">
        <v>80</v>
      </c>
      <c r="AY250" s="237" t="s">
        <v>123</v>
      </c>
    </row>
    <row r="251" spans="1:51" s="13" customFormat="1" ht="12">
      <c r="A251" s="13"/>
      <c r="B251" s="227"/>
      <c r="C251" s="228"/>
      <c r="D251" s="229" t="s">
        <v>135</v>
      </c>
      <c r="E251" s="230" t="s">
        <v>1</v>
      </c>
      <c r="F251" s="231" t="s">
        <v>357</v>
      </c>
      <c r="G251" s="228"/>
      <c r="H251" s="230" t="s">
        <v>1</v>
      </c>
      <c r="I251" s="232"/>
      <c r="J251" s="228"/>
      <c r="K251" s="228"/>
      <c r="L251" s="233"/>
      <c r="M251" s="234"/>
      <c r="N251" s="235"/>
      <c r="O251" s="235"/>
      <c r="P251" s="235"/>
      <c r="Q251" s="235"/>
      <c r="R251" s="235"/>
      <c r="S251" s="235"/>
      <c r="T251" s="236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T251" s="237" t="s">
        <v>135</v>
      </c>
      <c r="AU251" s="237" t="s">
        <v>90</v>
      </c>
      <c r="AV251" s="13" t="s">
        <v>88</v>
      </c>
      <c r="AW251" s="13" t="s">
        <v>36</v>
      </c>
      <c r="AX251" s="13" t="s">
        <v>80</v>
      </c>
      <c r="AY251" s="237" t="s">
        <v>123</v>
      </c>
    </row>
    <row r="252" spans="1:51" s="13" customFormat="1" ht="12">
      <c r="A252" s="13"/>
      <c r="B252" s="227"/>
      <c r="C252" s="228"/>
      <c r="D252" s="229" t="s">
        <v>135</v>
      </c>
      <c r="E252" s="230" t="s">
        <v>1</v>
      </c>
      <c r="F252" s="231" t="s">
        <v>358</v>
      </c>
      <c r="G252" s="228"/>
      <c r="H252" s="230" t="s">
        <v>1</v>
      </c>
      <c r="I252" s="232"/>
      <c r="J252" s="228"/>
      <c r="K252" s="228"/>
      <c r="L252" s="233"/>
      <c r="M252" s="234"/>
      <c r="N252" s="235"/>
      <c r="O252" s="235"/>
      <c r="P252" s="235"/>
      <c r="Q252" s="235"/>
      <c r="R252" s="235"/>
      <c r="S252" s="235"/>
      <c r="T252" s="236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T252" s="237" t="s">
        <v>135</v>
      </c>
      <c r="AU252" s="237" t="s">
        <v>90</v>
      </c>
      <c r="AV252" s="13" t="s">
        <v>88</v>
      </c>
      <c r="AW252" s="13" t="s">
        <v>36</v>
      </c>
      <c r="AX252" s="13" t="s">
        <v>80</v>
      </c>
      <c r="AY252" s="237" t="s">
        <v>123</v>
      </c>
    </row>
    <row r="253" spans="1:51" s="14" customFormat="1" ht="12">
      <c r="A253" s="14"/>
      <c r="B253" s="238"/>
      <c r="C253" s="239"/>
      <c r="D253" s="229" t="s">
        <v>135</v>
      </c>
      <c r="E253" s="240" t="s">
        <v>1</v>
      </c>
      <c r="F253" s="241" t="s">
        <v>155</v>
      </c>
      <c r="G253" s="239"/>
      <c r="H253" s="242">
        <v>6</v>
      </c>
      <c r="I253" s="243"/>
      <c r="J253" s="239"/>
      <c r="K253" s="239"/>
      <c r="L253" s="244"/>
      <c r="M253" s="245"/>
      <c r="N253" s="246"/>
      <c r="O253" s="246"/>
      <c r="P253" s="246"/>
      <c r="Q253" s="246"/>
      <c r="R253" s="246"/>
      <c r="S253" s="246"/>
      <c r="T253" s="247"/>
      <c r="U253" s="14"/>
      <c r="V253" s="14"/>
      <c r="W253" s="14"/>
      <c r="X253" s="14"/>
      <c r="Y253" s="14"/>
      <c r="Z253" s="14"/>
      <c r="AA253" s="14"/>
      <c r="AB253" s="14"/>
      <c r="AC253" s="14"/>
      <c r="AD253" s="14"/>
      <c r="AE253" s="14"/>
      <c r="AT253" s="248" t="s">
        <v>135</v>
      </c>
      <c r="AU253" s="248" t="s">
        <v>90</v>
      </c>
      <c r="AV253" s="14" t="s">
        <v>90</v>
      </c>
      <c r="AW253" s="14" t="s">
        <v>36</v>
      </c>
      <c r="AX253" s="14" t="s">
        <v>88</v>
      </c>
      <c r="AY253" s="248" t="s">
        <v>123</v>
      </c>
    </row>
    <row r="254" spans="1:65" s="2" customFormat="1" ht="16.5" customHeight="1">
      <c r="A254" s="38"/>
      <c r="B254" s="39"/>
      <c r="C254" s="214" t="s">
        <v>359</v>
      </c>
      <c r="D254" s="214" t="s">
        <v>126</v>
      </c>
      <c r="E254" s="215" t="s">
        <v>360</v>
      </c>
      <c r="F254" s="216" t="s">
        <v>361</v>
      </c>
      <c r="G254" s="217" t="s">
        <v>256</v>
      </c>
      <c r="H254" s="218">
        <v>2</v>
      </c>
      <c r="I254" s="219"/>
      <c r="J254" s="220">
        <f>ROUND(I254*H254,2)</f>
        <v>0</v>
      </c>
      <c r="K254" s="216" t="s">
        <v>1</v>
      </c>
      <c r="L254" s="44"/>
      <c r="M254" s="221" t="s">
        <v>1</v>
      </c>
      <c r="N254" s="222" t="s">
        <v>45</v>
      </c>
      <c r="O254" s="91"/>
      <c r="P254" s="223">
        <f>O254*H254</f>
        <v>0</v>
      </c>
      <c r="Q254" s="223">
        <v>0</v>
      </c>
      <c r="R254" s="223">
        <f>Q254*H254</f>
        <v>0</v>
      </c>
      <c r="S254" s="223">
        <v>0</v>
      </c>
      <c r="T254" s="224">
        <f>S254*H254</f>
        <v>0</v>
      </c>
      <c r="U254" s="38"/>
      <c r="V254" s="38"/>
      <c r="W254" s="38"/>
      <c r="X254" s="38"/>
      <c r="Y254" s="38"/>
      <c r="Z254" s="38"/>
      <c r="AA254" s="38"/>
      <c r="AB254" s="38"/>
      <c r="AC254" s="38"/>
      <c r="AD254" s="38"/>
      <c r="AE254" s="38"/>
      <c r="AR254" s="225" t="s">
        <v>130</v>
      </c>
      <c r="AT254" s="225" t="s">
        <v>126</v>
      </c>
      <c r="AU254" s="225" t="s">
        <v>90</v>
      </c>
      <c r="AY254" s="17" t="s">
        <v>123</v>
      </c>
      <c r="BE254" s="226">
        <f>IF(N254="základní",J254,0)</f>
        <v>0</v>
      </c>
      <c r="BF254" s="226">
        <f>IF(N254="snížená",J254,0)</f>
        <v>0</v>
      </c>
      <c r="BG254" s="226">
        <f>IF(N254="zákl. přenesená",J254,0)</f>
        <v>0</v>
      </c>
      <c r="BH254" s="226">
        <f>IF(N254="sníž. přenesená",J254,0)</f>
        <v>0</v>
      </c>
      <c r="BI254" s="226">
        <f>IF(N254="nulová",J254,0)</f>
        <v>0</v>
      </c>
      <c r="BJ254" s="17" t="s">
        <v>88</v>
      </c>
      <c r="BK254" s="226">
        <f>ROUND(I254*H254,2)</f>
        <v>0</v>
      </c>
      <c r="BL254" s="17" t="s">
        <v>130</v>
      </c>
      <c r="BM254" s="225" t="s">
        <v>362</v>
      </c>
    </row>
    <row r="255" spans="1:51" s="13" customFormat="1" ht="12">
      <c r="A255" s="13"/>
      <c r="B255" s="227"/>
      <c r="C255" s="228"/>
      <c r="D255" s="229" t="s">
        <v>135</v>
      </c>
      <c r="E255" s="230" t="s">
        <v>1</v>
      </c>
      <c r="F255" s="231" t="s">
        <v>363</v>
      </c>
      <c r="G255" s="228"/>
      <c r="H255" s="230" t="s">
        <v>1</v>
      </c>
      <c r="I255" s="232"/>
      <c r="J255" s="228"/>
      <c r="K255" s="228"/>
      <c r="L255" s="233"/>
      <c r="M255" s="234"/>
      <c r="N255" s="235"/>
      <c r="O255" s="235"/>
      <c r="P255" s="235"/>
      <c r="Q255" s="235"/>
      <c r="R255" s="235"/>
      <c r="S255" s="235"/>
      <c r="T255" s="236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T255" s="237" t="s">
        <v>135</v>
      </c>
      <c r="AU255" s="237" t="s">
        <v>90</v>
      </c>
      <c r="AV255" s="13" t="s">
        <v>88</v>
      </c>
      <c r="AW255" s="13" t="s">
        <v>36</v>
      </c>
      <c r="AX255" s="13" t="s">
        <v>80</v>
      </c>
      <c r="AY255" s="237" t="s">
        <v>123</v>
      </c>
    </row>
    <row r="256" spans="1:51" s="13" customFormat="1" ht="12">
      <c r="A256" s="13"/>
      <c r="B256" s="227"/>
      <c r="C256" s="228"/>
      <c r="D256" s="229" t="s">
        <v>135</v>
      </c>
      <c r="E256" s="230" t="s">
        <v>1</v>
      </c>
      <c r="F256" s="231" t="s">
        <v>364</v>
      </c>
      <c r="G256" s="228"/>
      <c r="H256" s="230" t="s">
        <v>1</v>
      </c>
      <c r="I256" s="232"/>
      <c r="J256" s="228"/>
      <c r="K256" s="228"/>
      <c r="L256" s="233"/>
      <c r="M256" s="234"/>
      <c r="N256" s="235"/>
      <c r="O256" s="235"/>
      <c r="P256" s="235"/>
      <c r="Q256" s="235"/>
      <c r="R256" s="235"/>
      <c r="S256" s="235"/>
      <c r="T256" s="236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T256" s="237" t="s">
        <v>135</v>
      </c>
      <c r="AU256" s="237" t="s">
        <v>90</v>
      </c>
      <c r="AV256" s="13" t="s">
        <v>88</v>
      </c>
      <c r="AW256" s="13" t="s">
        <v>36</v>
      </c>
      <c r="AX256" s="13" t="s">
        <v>80</v>
      </c>
      <c r="AY256" s="237" t="s">
        <v>123</v>
      </c>
    </row>
    <row r="257" spans="1:51" s="14" customFormat="1" ht="12">
      <c r="A257" s="14"/>
      <c r="B257" s="238"/>
      <c r="C257" s="239"/>
      <c r="D257" s="229" t="s">
        <v>135</v>
      </c>
      <c r="E257" s="240" t="s">
        <v>1</v>
      </c>
      <c r="F257" s="241" t="s">
        <v>90</v>
      </c>
      <c r="G257" s="239"/>
      <c r="H257" s="242">
        <v>2</v>
      </c>
      <c r="I257" s="243"/>
      <c r="J257" s="239"/>
      <c r="K257" s="239"/>
      <c r="L257" s="244"/>
      <c r="M257" s="245"/>
      <c r="N257" s="246"/>
      <c r="O257" s="246"/>
      <c r="P257" s="246"/>
      <c r="Q257" s="246"/>
      <c r="R257" s="246"/>
      <c r="S257" s="246"/>
      <c r="T257" s="247"/>
      <c r="U257" s="14"/>
      <c r="V257" s="14"/>
      <c r="W257" s="14"/>
      <c r="X257" s="14"/>
      <c r="Y257" s="14"/>
      <c r="Z257" s="14"/>
      <c r="AA257" s="14"/>
      <c r="AB257" s="14"/>
      <c r="AC257" s="14"/>
      <c r="AD257" s="14"/>
      <c r="AE257" s="14"/>
      <c r="AT257" s="248" t="s">
        <v>135</v>
      </c>
      <c r="AU257" s="248" t="s">
        <v>90</v>
      </c>
      <c r="AV257" s="14" t="s">
        <v>90</v>
      </c>
      <c r="AW257" s="14" t="s">
        <v>36</v>
      </c>
      <c r="AX257" s="14" t="s">
        <v>88</v>
      </c>
      <c r="AY257" s="248" t="s">
        <v>123</v>
      </c>
    </row>
    <row r="258" spans="1:65" s="2" customFormat="1" ht="16.5" customHeight="1">
      <c r="A258" s="38"/>
      <c r="B258" s="39"/>
      <c r="C258" s="214" t="s">
        <v>365</v>
      </c>
      <c r="D258" s="214" t="s">
        <v>126</v>
      </c>
      <c r="E258" s="215" t="s">
        <v>366</v>
      </c>
      <c r="F258" s="216" t="s">
        <v>367</v>
      </c>
      <c r="G258" s="217" t="s">
        <v>129</v>
      </c>
      <c r="H258" s="218">
        <v>7</v>
      </c>
      <c r="I258" s="219"/>
      <c r="J258" s="220">
        <f>ROUND(I258*H258,2)</f>
        <v>0</v>
      </c>
      <c r="K258" s="216" t="s">
        <v>1</v>
      </c>
      <c r="L258" s="44"/>
      <c r="M258" s="221" t="s">
        <v>1</v>
      </c>
      <c r="N258" s="222" t="s">
        <v>45</v>
      </c>
      <c r="O258" s="91"/>
      <c r="P258" s="223">
        <f>O258*H258</f>
        <v>0</v>
      </c>
      <c r="Q258" s="223">
        <v>0</v>
      </c>
      <c r="R258" s="223">
        <f>Q258*H258</f>
        <v>0</v>
      </c>
      <c r="S258" s="223">
        <v>0</v>
      </c>
      <c r="T258" s="224">
        <f>S258*H258</f>
        <v>0</v>
      </c>
      <c r="U258" s="38"/>
      <c r="V258" s="38"/>
      <c r="W258" s="38"/>
      <c r="X258" s="38"/>
      <c r="Y258" s="38"/>
      <c r="Z258" s="38"/>
      <c r="AA258" s="38"/>
      <c r="AB258" s="38"/>
      <c r="AC258" s="38"/>
      <c r="AD258" s="38"/>
      <c r="AE258" s="38"/>
      <c r="AR258" s="225" t="s">
        <v>130</v>
      </c>
      <c r="AT258" s="225" t="s">
        <v>126</v>
      </c>
      <c r="AU258" s="225" t="s">
        <v>90</v>
      </c>
      <c r="AY258" s="17" t="s">
        <v>123</v>
      </c>
      <c r="BE258" s="226">
        <f>IF(N258="základní",J258,0)</f>
        <v>0</v>
      </c>
      <c r="BF258" s="226">
        <f>IF(N258="snížená",J258,0)</f>
        <v>0</v>
      </c>
      <c r="BG258" s="226">
        <f>IF(N258="zákl. přenesená",J258,0)</f>
        <v>0</v>
      </c>
      <c r="BH258" s="226">
        <f>IF(N258="sníž. přenesená",J258,0)</f>
        <v>0</v>
      </c>
      <c r="BI258" s="226">
        <f>IF(N258="nulová",J258,0)</f>
        <v>0</v>
      </c>
      <c r="BJ258" s="17" t="s">
        <v>88</v>
      </c>
      <c r="BK258" s="226">
        <f>ROUND(I258*H258,2)</f>
        <v>0</v>
      </c>
      <c r="BL258" s="17" t="s">
        <v>130</v>
      </c>
      <c r="BM258" s="225" t="s">
        <v>368</v>
      </c>
    </row>
    <row r="259" spans="1:51" s="13" customFormat="1" ht="12">
      <c r="A259" s="13"/>
      <c r="B259" s="227"/>
      <c r="C259" s="228"/>
      <c r="D259" s="229" t="s">
        <v>135</v>
      </c>
      <c r="E259" s="230" t="s">
        <v>1</v>
      </c>
      <c r="F259" s="231" t="s">
        <v>354</v>
      </c>
      <c r="G259" s="228"/>
      <c r="H259" s="230" t="s">
        <v>1</v>
      </c>
      <c r="I259" s="232"/>
      <c r="J259" s="228"/>
      <c r="K259" s="228"/>
      <c r="L259" s="233"/>
      <c r="M259" s="234"/>
      <c r="N259" s="235"/>
      <c r="O259" s="235"/>
      <c r="P259" s="235"/>
      <c r="Q259" s="235"/>
      <c r="R259" s="235"/>
      <c r="S259" s="235"/>
      <c r="T259" s="236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T259" s="237" t="s">
        <v>135</v>
      </c>
      <c r="AU259" s="237" t="s">
        <v>90</v>
      </c>
      <c r="AV259" s="13" t="s">
        <v>88</v>
      </c>
      <c r="AW259" s="13" t="s">
        <v>36</v>
      </c>
      <c r="AX259" s="13" t="s">
        <v>80</v>
      </c>
      <c r="AY259" s="237" t="s">
        <v>123</v>
      </c>
    </row>
    <row r="260" spans="1:51" s="13" customFormat="1" ht="12">
      <c r="A260" s="13"/>
      <c r="B260" s="227"/>
      <c r="C260" s="228"/>
      <c r="D260" s="229" t="s">
        <v>135</v>
      </c>
      <c r="E260" s="230" t="s">
        <v>1</v>
      </c>
      <c r="F260" s="231" t="s">
        <v>355</v>
      </c>
      <c r="G260" s="228"/>
      <c r="H260" s="230" t="s">
        <v>1</v>
      </c>
      <c r="I260" s="232"/>
      <c r="J260" s="228"/>
      <c r="K260" s="228"/>
      <c r="L260" s="233"/>
      <c r="M260" s="234"/>
      <c r="N260" s="235"/>
      <c r="O260" s="235"/>
      <c r="P260" s="235"/>
      <c r="Q260" s="235"/>
      <c r="R260" s="235"/>
      <c r="S260" s="235"/>
      <c r="T260" s="236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  <c r="AT260" s="237" t="s">
        <v>135</v>
      </c>
      <c r="AU260" s="237" t="s">
        <v>90</v>
      </c>
      <c r="AV260" s="13" t="s">
        <v>88</v>
      </c>
      <c r="AW260" s="13" t="s">
        <v>36</v>
      </c>
      <c r="AX260" s="13" t="s">
        <v>80</v>
      </c>
      <c r="AY260" s="237" t="s">
        <v>123</v>
      </c>
    </row>
    <row r="261" spans="1:51" s="13" customFormat="1" ht="12">
      <c r="A261" s="13"/>
      <c r="B261" s="227"/>
      <c r="C261" s="228"/>
      <c r="D261" s="229" t="s">
        <v>135</v>
      </c>
      <c r="E261" s="230" t="s">
        <v>1</v>
      </c>
      <c r="F261" s="231" t="s">
        <v>369</v>
      </c>
      <c r="G261" s="228"/>
      <c r="H261" s="230" t="s">
        <v>1</v>
      </c>
      <c r="I261" s="232"/>
      <c r="J261" s="228"/>
      <c r="K261" s="228"/>
      <c r="L261" s="233"/>
      <c r="M261" s="234"/>
      <c r="N261" s="235"/>
      <c r="O261" s="235"/>
      <c r="P261" s="235"/>
      <c r="Q261" s="235"/>
      <c r="R261" s="235"/>
      <c r="S261" s="235"/>
      <c r="T261" s="236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T261" s="237" t="s">
        <v>135</v>
      </c>
      <c r="AU261" s="237" t="s">
        <v>90</v>
      </c>
      <c r="AV261" s="13" t="s">
        <v>88</v>
      </c>
      <c r="AW261" s="13" t="s">
        <v>36</v>
      </c>
      <c r="AX261" s="13" t="s">
        <v>80</v>
      </c>
      <c r="AY261" s="237" t="s">
        <v>123</v>
      </c>
    </row>
    <row r="262" spans="1:51" s="13" customFormat="1" ht="12">
      <c r="A262" s="13"/>
      <c r="B262" s="227"/>
      <c r="C262" s="228"/>
      <c r="D262" s="229" t="s">
        <v>135</v>
      </c>
      <c r="E262" s="230" t="s">
        <v>1</v>
      </c>
      <c r="F262" s="231" t="s">
        <v>356</v>
      </c>
      <c r="G262" s="228"/>
      <c r="H262" s="230" t="s">
        <v>1</v>
      </c>
      <c r="I262" s="232"/>
      <c r="J262" s="228"/>
      <c r="K262" s="228"/>
      <c r="L262" s="233"/>
      <c r="M262" s="234"/>
      <c r="N262" s="235"/>
      <c r="O262" s="235"/>
      <c r="P262" s="235"/>
      <c r="Q262" s="235"/>
      <c r="R262" s="235"/>
      <c r="S262" s="235"/>
      <c r="T262" s="236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T262" s="237" t="s">
        <v>135</v>
      </c>
      <c r="AU262" s="237" t="s">
        <v>90</v>
      </c>
      <c r="AV262" s="13" t="s">
        <v>88</v>
      </c>
      <c r="AW262" s="13" t="s">
        <v>36</v>
      </c>
      <c r="AX262" s="13" t="s">
        <v>80</v>
      </c>
      <c r="AY262" s="237" t="s">
        <v>123</v>
      </c>
    </row>
    <row r="263" spans="1:51" s="13" customFormat="1" ht="12">
      <c r="A263" s="13"/>
      <c r="B263" s="227"/>
      <c r="C263" s="228"/>
      <c r="D263" s="229" t="s">
        <v>135</v>
      </c>
      <c r="E263" s="230" t="s">
        <v>1</v>
      </c>
      <c r="F263" s="231" t="s">
        <v>357</v>
      </c>
      <c r="G263" s="228"/>
      <c r="H263" s="230" t="s">
        <v>1</v>
      </c>
      <c r="I263" s="232"/>
      <c r="J263" s="228"/>
      <c r="K263" s="228"/>
      <c r="L263" s="233"/>
      <c r="M263" s="234"/>
      <c r="N263" s="235"/>
      <c r="O263" s="235"/>
      <c r="P263" s="235"/>
      <c r="Q263" s="235"/>
      <c r="R263" s="235"/>
      <c r="S263" s="235"/>
      <c r="T263" s="236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  <c r="AT263" s="237" t="s">
        <v>135</v>
      </c>
      <c r="AU263" s="237" t="s">
        <v>90</v>
      </c>
      <c r="AV263" s="13" t="s">
        <v>88</v>
      </c>
      <c r="AW263" s="13" t="s">
        <v>36</v>
      </c>
      <c r="AX263" s="13" t="s">
        <v>80</v>
      </c>
      <c r="AY263" s="237" t="s">
        <v>123</v>
      </c>
    </row>
    <row r="264" spans="1:51" s="13" customFormat="1" ht="12">
      <c r="A264" s="13"/>
      <c r="B264" s="227"/>
      <c r="C264" s="228"/>
      <c r="D264" s="229" t="s">
        <v>135</v>
      </c>
      <c r="E264" s="230" t="s">
        <v>1</v>
      </c>
      <c r="F264" s="231" t="s">
        <v>370</v>
      </c>
      <c r="G264" s="228"/>
      <c r="H264" s="230" t="s">
        <v>1</v>
      </c>
      <c r="I264" s="232"/>
      <c r="J264" s="228"/>
      <c r="K264" s="228"/>
      <c r="L264" s="233"/>
      <c r="M264" s="234"/>
      <c r="N264" s="235"/>
      <c r="O264" s="235"/>
      <c r="P264" s="235"/>
      <c r="Q264" s="235"/>
      <c r="R264" s="235"/>
      <c r="S264" s="235"/>
      <c r="T264" s="236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T264" s="237" t="s">
        <v>135</v>
      </c>
      <c r="AU264" s="237" t="s">
        <v>90</v>
      </c>
      <c r="AV264" s="13" t="s">
        <v>88</v>
      </c>
      <c r="AW264" s="13" t="s">
        <v>36</v>
      </c>
      <c r="AX264" s="13" t="s">
        <v>80</v>
      </c>
      <c r="AY264" s="237" t="s">
        <v>123</v>
      </c>
    </row>
    <row r="265" spans="1:51" s="13" customFormat="1" ht="12">
      <c r="A265" s="13"/>
      <c r="B265" s="227"/>
      <c r="C265" s="228"/>
      <c r="D265" s="229" t="s">
        <v>135</v>
      </c>
      <c r="E265" s="230" t="s">
        <v>1</v>
      </c>
      <c r="F265" s="231" t="s">
        <v>358</v>
      </c>
      <c r="G265" s="228"/>
      <c r="H265" s="230" t="s">
        <v>1</v>
      </c>
      <c r="I265" s="232"/>
      <c r="J265" s="228"/>
      <c r="K265" s="228"/>
      <c r="L265" s="233"/>
      <c r="M265" s="234"/>
      <c r="N265" s="235"/>
      <c r="O265" s="235"/>
      <c r="P265" s="235"/>
      <c r="Q265" s="235"/>
      <c r="R265" s="235"/>
      <c r="S265" s="235"/>
      <c r="T265" s="236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T265" s="237" t="s">
        <v>135</v>
      </c>
      <c r="AU265" s="237" t="s">
        <v>90</v>
      </c>
      <c r="AV265" s="13" t="s">
        <v>88</v>
      </c>
      <c r="AW265" s="13" t="s">
        <v>36</v>
      </c>
      <c r="AX265" s="13" t="s">
        <v>80</v>
      </c>
      <c r="AY265" s="237" t="s">
        <v>123</v>
      </c>
    </row>
    <row r="266" spans="1:51" s="14" customFormat="1" ht="12">
      <c r="A266" s="14"/>
      <c r="B266" s="238"/>
      <c r="C266" s="239"/>
      <c r="D266" s="229" t="s">
        <v>135</v>
      </c>
      <c r="E266" s="240" t="s">
        <v>1</v>
      </c>
      <c r="F266" s="241" t="s">
        <v>164</v>
      </c>
      <c r="G266" s="239"/>
      <c r="H266" s="242">
        <v>7</v>
      </c>
      <c r="I266" s="243"/>
      <c r="J266" s="239"/>
      <c r="K266" s="239"/>
      <c r="L266" s="244"/>
      <c r="M266" s="245"/>
      <c r="N266" s="246"/>
      <c r="O266" s="246"/>
      <c r="P266" s="246"/>
      <c r="Q266" s="246"/>
      <c r="R266" s="246"/>
      <c r="S266" s="246"/>
      <c r="T266" s="247"/>
      <c r="U266" s="14"/>
      <c r="V266" s="14"/>
      <c r="W266" s="14"/>
      <c r="X266" s="14"/>
      <c r="Y266" s="14"/>
      <c r="Z266" s="14"/>
      <c r="AA266" s="14"/>
      <c r="AB266" s="14"/>
      <c r="AC266" s="14"/>
      <c r="AD266" s="14"/>
      <c r="AE266" s="14"/>
      <c r="AT266" s="248" t="s">
        <v>135</v>
      </c>
      <c r="AU266" s="248" t="s">
        <v>90</v>
      </c>
      <c r="AV266" s="14" t="s">
        <v>90</v>
      </c>
      <c r="AW266" s="14" t="s">
        <v>36</v>
      </c>
      <c r="AX266" s="14" t="s">
        <v>88</v>
      </c>
      <c r="AY266" s="248" t="s">
        <v>123</v>
      </c>
    </row>
    <row r="267" spans="1:65" s="2" customFormat="1" ht="16.5" customHeight="1">
      <c r="A267" s="38"/>
      <c r="B267" s="39"/>
      <c r="C267" s="214" t="s">
        <v>371</v>
      </c>
      <c r="D267" s="214" t="s">
        <v>126</v>
      </c>
      <c r="E267" s="215" t="s">
        <v>372</v>
      </c>
      <c r="F267" s="216" t="s">
        <v>373</v>
      </c>
      <c r="G267" s="217" t="s">
        <v>129</v>
      </c>
      <c r="H267" s="218">
        <v>1</v>
      </c>
      <c r="I267" s="219"/>
      <c r="J267" s="220">
        <f>ROUND(I267*H267,2)</f>
        <v>0</v>
      </c>
      <c r="K267" s="216" t="s">
        <v>1</v>
      </c>
      <c r="L267" s="44"/>
      <c r="M267" s="221" t="s">
        <v>1</v>
      </c>
      <c r="N267" s="222" t="s">
        <v>45</v>
      </c>
      <c r="O267" s="91"/>
      <c r="P267" s="223">
        <f>O267*H267</f>
        <v>0</v>
      </c>
      <c r="Q267" s="223">
        <v>0</v>
      </c>
      <c r="R267" s="223">
        <f>Q267*H267</f>
        <v>0</v>
      </c>
      <c r="S267" s="223">
        <v>0</v>
      </c>
      <c r="T267" s="224">
        <f>S267*H267</f>
        <v>0</v>
      </c>
      <c r="U267" s="38"/>
      <c r="V267" s="38"/>
      <c r="W267" s="38"/>
      <c r="X267" s="38"/>
      <c r="Y267" s="38"/>
      <c r="Z267" s="38"/>
      <c r="AA267" s="38"/>
      <c r="AB267" s="38"/>
      <c r="AC267" s="38"/>
      <c r="AD267" s="38"/>
      <c r="AE267" s="38"/>
      <c r="AR267" s="225" t="s">
        <v>130</v>
      </c>
      <c r="AT267" s="225" t="s">
        <v>126</v>
      </c>
      <c r="AU267" s="225" t="s">
        <v>90</v>
      </c>
      <c r="AY267" s="17" t="s">
        <v>123</v>
      </c>
      <c r="BE267" s="226">
        <f>IF(N267="základní",J267,0)</f>
        <v>0</v>
      </c>
      <c r="BF267" s="226">
        <f>IF(N267="snížená",J267,0)</f>
        <v>0</v>
      </c>
      <c r="BG267" s="226">
        <f>IF(N267="zákl. přenesená",J267,0)</f>
        <v>0</v>
      </c>
      <c r="BH267" s="226">
        <f>IF(N267="sníž. přenesená",J267,0)</f>
        <v>0</v>
      </c>
      <c r="BI267" s="226">
        <f>IF(N267="nulová",J267,0)</f>
        <v>0</v>
      </c>
      <c r="BJ267" s="17" t="s">
        <v>88</v>
      </c>
      <c r="BK267" s="226">
        <f>ROUND(I267*H267,2)</f>
        <v>0</v>
      </c>
      <c r="BL267" s="17" t="s">
        <v>130</v>
      </c>
      <c r="BM267" s="225" t="s">
        <v>374</v>
      </c>
    </row>
    <row r="268" spans="1:63" s="12" customFormat="1" ht="22.8" customHeight="1">
      <c r="A268" s="12"/>
      <c r="B268" s="198"/>
      <c r="C268" s="199"/>
      <c r="D268" s="200" t="s">
        <v>79</v>
      </c>
      <c r="E268" s="212" t="s">
        <v>375</v>
      </c>
      <c r="F268" s="212" t="s">
        <v>376</v>
      </c>
      <c r="G268" s="199"/>
      <c r="H268" s="199"/>
      <c r="I268" s="202"/>
      <c r="J268" s="213">
        <f>BK268</f>
        <v>0</v>
      </c>
      <c r="K268" s="199"/>
      <c r="L268" s="204"/>
      <c r="M268" s="205"/>
      <c r="N268" s="206"/>
      <c r="O268" s="206"/>
      <c r="P268" s="207">
        <f>SUM(P269:P329)</f>
        <v>0</v>
      </c>
      <c r="Q268" s="206"/>
      <c r="R268" s="207">
        <f>SUM(R269:R329)</f>
        <v>0</v>
      </c>
      <c r="S268" s="206"/>
      <c r="T268" s="208">
        <f>SUM(T269:T329)</f>
        <v>12860.685000000001</v>
      </c>
      <c r="U268" s="12"/>
      <c r="V268" s="12"/>
      <c r="W268" s="12"/>
      <c r="X268" s="12"/>
      <c r="Y268" s="12"/>
      <c r="Z268" s="12"/>
      <c r="AA268" s="12"/>
      <c r="AB268" s="12"/>
      <c r="AC268" s="12"/>
      <c r="AD268" s="12"/>
      <c r="AE268" s="12"/>
      <c r="AR268" s="209" t="s">
        <v>88</v>
      </c>
      <c r="AT268" s="210" t="s">
        <v>79</v>
      </c>
      <c r="AU268" s="210" t="s">
        <v>88</v>
      </c>
      <c r="AY268" s="209" t="s">
        <v>123</v>
      </c>
      <c r="BK268" s="211">
        <f>SUM(BK269:BK329)</f>
        <v>0</v>
      </c>
    </row>
    <row r="269" spans="1:65" s="2" customFormat="1" ht="24.15" customHeight="1">
      <c r="A269" s="38"/>
      <c r="B269" s="39"/>
      <c r="C269" s="214" t="s">
        <v>377</v>
      </c>
      <c r="D269" s="214" t="s">
        <v>126</v>
      </c>
      <c r="E269" s="215" t="s">
        <v>378</v>
      </c>
      <c r="F269" s="216" t="s">
        <v>379</v>
      </c>
      <c r="G269" s="217" t="s">
        <v>220</v>
      </c>
      <c r="H269" s="218">
        <v>80</v>
      </c>
      <c r="I269" s="219"/>
      <c r="J269" s="220">
        <f>ROUND(I269*H269,2)</f>
        <v>0</v>
      </c>
      <c r="K269" s="216" t="s">
        <v>197</v>
      </c>
      <c r="L269" s="44"/>
      <c r="M269" s="221" t="s">
        <v>1</v>
      </c>
      <c r="N269" s="222" t="s">
        <v>45</v>
      </c>
      <c r="O269" s="91"/>
      <c r="P269" s="223">
        <f>O269*H269</f>
        <v>0</v>
      </c>
      <c r="Q269" s="223">
        <v>0</v>
      </c>
      <c r="R269" s="223">
        <f>Q269*H269</f>
        <v>0</v>
      </c>
      <c r="S269" s="223">
        <v>0</v>
      </c>
      <c r="T269" s="224">
        <f>S269*H269</f>
        <v>0</v>
      </c>
      <c r="U269" s="38"/>
      <c r="V269" s="38"/>
      <c r="W269" s="38"/>
      <c r="X269" s="38"/>
      <c r="Y269" s="38"/>
      <c r="Z269" s="38"/>
      <c r="AA269" s="38"/>
      <c r="AB269" s="38"/>
      <c r="AC269" s="38"/>
      <c r="AD269" s="38"/>
      <c r="AE269" s="38"/>
      <c r="AR269" s="225" t="s">
        <v>130</v>
      </c>
      <c r="AT269" s="225" t="s">
        <v>126</v>
      </c>
      <c r="AU269" s="225" t="s">
        <v>90</v>
      </c>
      <c r="AY269" s="17" t="s">
        <v>123</v>
      </c>
      <c r="BE269" s="226">
        <f>IF(N269="základní",J269,0)</f>
        <v>0</v>
      </c>
      <c r="BF269" s="226">
        <f>IF(N269="snížená",J269,0)</f>
        <v>0</v>
      </c>
      <c r="BG269" s="226">
        <f>IF(N269="zákl. přenesená",J269,0)</f>
        <v>0</v>
      </c>
      <c r="BH269" s="226">
        <f>IF(N269="sníž. přenesená",J269,0)</f>
        <v>0</v>
      </c>
      <c r="BI269" s="226">
        <f>IF(N269="nulová",J269,0)</f>
        <v>0</v>
      </c>
      <c r="BJ269" s="17" t="s">
        <v>88</v>
      </c>
      <c r="BK269" s="226">
        <f>ROUND(I269*H269,2)</f>
        <v>0</v>
      </c>
      <c r="BL269" s="17" t="s">
        <v>130</v>
      </c>
      <c r="BM269" s="225" t="s">
        <v>380</v>
      </c>
    </row>
    <row r="270" spans="1:65" s="2" customFormat="1" ht="21.75" customHeight="1">
      <c r="A270" s="38"/>
      <c r="B270" s="39"/>
      <c r="C270" s="214" t="s">
        <v>381</v>
      </c>
      <c r="D270" s="214" t="s">
        <v>126</v>
      </c>
      <c r="E270" s="215" t="s">
        <v>382</v>
      </c>
      <c r="F270" s="216" t="s">
        <v>383</v>
      </c>
      <c r="G270" s="217" t="s">
        <v>129</v>
      </c>
      <c r="H270" s="218">
        <v>1</v>
      </c>
      <c r="I270" s="219"/>
      <c r="J270" s="220">
        <f>ROUND(I270*H270,2)</f>
        <v>0</v>
      </c>
      <c r="K270" s="216" t="s">
        <v>1</v>
      </c>
      <c r="L270" s="44"/>
      <c r="M270" s="221" t="s">
        <v>1</v>
      </c>
      <c r="N270" s="222" t="s">
        <v>45</v>
      </c>
      <c r="O270" s="91"/>
      <c r="P270" s="223">
        <f>O270*H270</f>
        <v>0</v>
      </c>
      <c r="Q270" s="223">
        <v>0</v>
      </c>
      <c r="R270" s="223">
        <f>Q270*H270</f>
        <v>0</v>
      </c>
      <c r="S270" s="223">
        <v>0</v>
      </c>
      <c r="T270" s="224">
        <f>S270*H270</f>
        <v>0</v>
      </c>
      <c r="U270" s="38"/>
      <c r="V270" s="38"/>
      <c r="W270" s="38"/>
      <c r="X270" s="38"/>
      <c r="Y270" s="38"/>
      <c r="Z270" s="38"/>
      <c r="AA270" s="38"/>
      <c r="AB270" s="38"/>
      <c r="AC270" s="38"/>
      <c r="AD270" s="38"/>
      <c r="AE270" s="38"/>
      <c r="AR270" s="225" t="s">
        <v>130</v>
      </c>
      <c r="AT270" s="225" t="s">
        <v>126</v>
      </c>
      <c r="AU270" s="225" t="s">
        <v>90</v>
      </c>
      <c r="AY270" s="17" t="s">
        <v>123</v>
      </c>
      <c r="BE270" s="226">
        <f>IF(N270="základní",J270,0)</f>
        <v>0</v>
      </c>
      <c r="BF270" s="226">
        <f>IF(N270="snížená",J270,0)</f>
        <v>0</v>
      </c>
      <c r="BG270" s="226">
        <f>IF(N270="zákl. přenesená",J270,0)</f>
        <v>0</v>
      </c>
      <c r="BH270" s="226">
        <f>IF(N270="sníž. přenesená",J270,0)</f>
        <v>0</v>
      </c>
      <c r="BI270" s="226">
        <f>IF(N270="nulová",J270,0)</f>
        <v>0</v>
      </c>
      <c r="BJ270" s="17" t="s">
        <v>88</v>
      </c>
      <c r="BK270" s="226">
        <f>ROUND(I270*H270,2)</f>
        <v>0</v>
      </c>
      <c r="BL270" s="17" t="s">
        <v>130</v>
      </c>
      <c r="BM270" s="225" t="s">
        <v>384</v>
      </c>
    </row>
    <row r="271" spans="1:51" s="13" customFormat="1" ht="12">
      <c r="A271" s="13"/>
      <c r="B271" s="227"/>
      <c r="C271" s="228"/>
      <c r="D271" s="229" t="s">
        <v>135</v>
      </c>
      <c r="E271" s="230" t="s">
        <v>1</v>
      </c>
      <c r="F271" s="231" t="s">
        <v>385</v>
      </c>
      <c r="G271" s="228"/>
      <c r="H271" s="230" t="s">
        <v>1</v>
      </c>
      <c r="I271" s="232"/>
      <c r="J271" s="228"/>
      <c r="K271" s="228"/>
      <c r="L271" s="233"/>
      <c r="M271" s="234"/>
      <c r="N271" s="235"/>
      <c r="O271" s="235"/>
      <c r="P271" s="235"/>
      <c r="Q271" s="235"/>
      <c r="R271" s="235"/>
      <c r="S271" s="235"/>
      <c r="T271" s="236"/>
      <c r="U271" s="13"/>
      <c r="V271" s="13"/>
      <c r="W271" s="13"/>
      <c r="X271" s="13"/>
      <c r="Y271" s="13"/>
      <c r="Z271" s="13"/>
      <c r="AA271" s="13"/>
      <c r="AB271" s="13"/>
      <c r="AC271" s="13"/>
      <c r="AD271" s="13"/>
      <c r="AE271" s="13"/>
      <c r="AT271" s="237" t="s">
        <v>135</v>
      </c>
      <c r="AU271" s="237" t="s">
        <v>90</v>
      </c>
      <c r="AV271" s="13" t="s">
        <v>88</v>
      </c>
      <c r="AW271" s="13" t="s">
        <v>36</v>
      </c>
      <c r="AX271" s="13" t="s">
        <v>80</v>
      </c>
      <c r="AY271" s="237" t="s">
        <v>123</v>
      </c>
    </row>
    <row r="272" spans="1:51" s="14" customFormat="1" ht="12">
      <c r="A272" s="14"/>
      <c r="B272" s="238"/>
      <c r="C272" s="239"/>
      <c r="D272" s="229" t="s">
        <v>135</v>
      </c>
      <c r="E272" s="240" t="s">
        <v>1</v>
      </c>
      <c r="F272" s="241" t="s">
        <v>88</v>
      </c>
      <c r="G272" s="239"/>
      <c r="H272" s="242">
        <v>1</v>
      </c>
      <c r="I272" s="243"/>
      <c r="J272" s="239"/>
      <c r="K272" s="239"/>
      <c r="L272" s="244"/>
      <c r="M272" s="245"/>
      <c r="N272" s="246"/>
      <c r="O272" s="246"/>
      <c r="P272" s="246"/>
      <c r="Q272" s="246"/>
      <c r="R272" s="246"/>
      <c r="S272" s="246"/>
      <c r="T272" s="247"/>
      <c r="U272" s="14"/>
      <c r="V272" s="14"/>
      <c r="W272" s="14"/>
      <c r="X272" s="14"/>
      <c r="Y272" s="14"/>
      <c r="Z272" s="14"/>
      <c r="AA272" s="14"/>
      <c r="AB272" s="14"/>
      <c r="AC272" s="14"/>
      <c r="AD272" s="14"/>
      <c r="AE272" s="14"/>
      <c r="AT272" s="248" t="s">
        <v>135</v>
      </c>
      <c r="AU272" s="248" t="s">
        <v>90</v>
      </c>
      <c r="AV272" s="14" t="s">
        <v>90</v>
      </c>
      <c r="AW272" s="14" t="s">
        <v>36</v>
      </c>
      <c r="AX272" s="14" t="s">
        <v>88</v>
      </c>
      <c r="AY272" s="248" t="s">
        <v>123</v>
      </c>
    </row>
    <row r="273" spans="1:65" s="2" customFormat="1" ht="44.25" customHeight="1">
      <c r="A273" s="38"/>
      <c r="B273" s="39"/>
      <c r="C273" s="214" t="s">
        <v>386</v>
      </c>
      <c r="D273" s="214" t="s">
        <v>126</v>
      </c>
      <c r="E273" s="215" t="s">
        <v>387</v>
      </c>
      <c r="F273" s="216" t="s">
        <v>388</v>
      </c>
      <c r="G273" s="217" t="s">
        <v>220</v>
      </c>
      <c r="H273" s="218">
        <v>4500</v>
      </c>
      <c r="I273" s="219"/>
      <c r="J273" s="220">
        <f>ROUND(I273*H273,2)</f>
        <v>0</v>
      </c>
      <c r="K273" s="216" t="s">
        <v>1</v>
      </c>
      <c r="L273" s="44"/>
      <c r="M273" s="221" t="s">
        <v>1</v>
      </c>
      <c r="N273" s="222" t="s">
        <v>45</v>
      </c>
      <c r="O273" s="91"/>
      <c r="P273" s="223">
        <f>O273*H273</f>
        <v>0</v>
      </c>
      <c r="Q273" s="223">
        <v>0</v>
      </c>
      <c r="R273" s="223">
        <f>Q273*H273</f>
        <v>0</v>
      </c>
      <c r="S273" s="223">
        <v>0.038</v>
      </c>
      <c r="T273" s="224">
        <f>S273*H273</f>
        <v>171</v>
      </c>
      <c r="U273" s="38"/>
      <c r="V273" s="38"/>
      <c r="W273" s="38"/>
      <c r="X273" s="38"/>
      <c r="Y273" s="38"/>
      <c r="Z273" s="38"/>
      <c r="AA273" s="38"/>
      <c r="AB273" s="38"/>
      <c r="AC273" s="38"/>
      <c r="AD273" s="38"/>
      <c r="AE273" s="38"/>
      <c r="AR273" s="225" t="s">
        <v>130</v>
      </c>
      <c r="AT273" s="225" t="s">
        <v>126</v>
      </c>
      <c r="AU273" s="225" t="s">
        <v>90</v>
      </c>
      <c r="AY273" s="17" t="s">
        <v>123</v>
      </c>
      <c r="BE273" s="226">
        <f>IF(N273="základní",J273,0)</f>
        <v>0</v>
      </c>
      <c r="BF273" s="226">
        <f>IF(N273="snížená",J273,0)</f>
        <v>0</v>
      </c>
      <c r="BG273" s="226">
        <f>IF(N273="zákl. přenesená",J273,0)</f>
        <v>0</v>
      </c>
      <c r="BH273" s="226">
        <f>IF(N273="sníž. přenesená",J273,0)</f>
        <v>0</v>
      </c>
      <c r="BI273" s="226">
        <f>IF(N273="nulová",J273,0)</f>
        <v>0</v>
      </c>
      <c r="BJ273" s="17" t="s">
        <v>88</v>
      </c>
      <c r="BK273" s="226">
        <f>ROUND(I273*H273,2)</f>
        <v>0</v>
      </c>
      <c r="BL273" s="17" t="s">
        <v>130</v>
      </c>
      <c r="BM273" s="225" t="s">
        <v>389</v>
      </c>
    </row>
    <row r="274" spans="1:51" s="13" customFormat="1" ht="12">
      <c r="A274" s="13"/>
      <c r="B274" s="227"/>
      <c r="C274" s="228"/>
      <c r="D274" s="229" t="s">
        <v>135</v>
      </c>
      <c r="E274" s="230" t="s">
        <v>1</v>
      </c>
      <c r="F274" s="231" t="s">
        <v>390</v>
      </c>
      <c r="G274" s="228"/>
      <c r="H274" s="230" t="s">
        <v>1</v>
      </c>
      <c r="I274" s="232"/>
      <c r="J274" s="228"/>
      <c r="K274" s="228"/>
      <c r="L274" s="233"/>
      <c r="M274" s="234"/>
      <c r="N274" s="235"/>
      <c r="O274" s="235"/>
      <c r="P274" s="235"/>
      <c r="Q274" s="235"/>
      <c r="R274" s="235"/>
      <c r="S274" s="235"/>
      <c r="T274" s="236"/>
      <c r="U274" s="13"/>
      <c r="V274" s="13"/>
      <c r="W274" s="13"/>
      <c r="X274" s="13"/>
      <c r="Y274" s="13"/>
      <c r="Z274" s="13"/>
      <c r="AA274" s="13"/>
      <c r="AB274" s="13"/>
      <c r="AC274" s="13"/>
      <c r="AD274" s="13"/>
      <c r="AE274" s="13"/>
      <c r="AT274" s="237" t="s">
        <v>135</v>
      </c>
      <c r="AU274" s="237" t="s">
        <v>90</v>
      </c>
      <c r="AV274" s="13" t="s">
        <v>88</v>
      </c>
      <c r="AW274" s="13" t="s">
        <v>36</v>
      </c>
      <c r="AX274" s="13" t="s">
        <v>80</v>
      </c>
      <c r="AY274" s="237" t="s">
        <v>123</v>
      </c>
    </row>
    <row r="275" spans="1:51" s="14" customFormat="1" ht="12">
      <c r="A275" s="14"/>
      <c r="B275" s="238"/>
      <c r="C275" s="239"/>
      <c r="D275" s="229" t="s">
        <v>135</v>
      </c>
      <c r="E275" s="240" t="s">
        <v>1</v>
      </c>
      <c r="F275" s="241" t="s">
        <v>391</v>
      </c>
      <c r="G275" s="239"/>
      <c r="H275" s="242">
        <v>4500</v>
      </c>
      <c r="I275" s="243"/>
      <c r="J275" s="239"/>
      <c r="K275" s="239"/>
      <c r="L275" s="244"/>
      <c r="M275" s="245"/>
      <c r="N275" s="246"/>
      <c r="O275" s="246"/>
      <c r="P275" s="246"/>
      <c r="Q275" s="246"/>
      <c r="R275" s="246"/>
      <c r="S275" s="246"/>
      <c r="T275" s="247"/>
      <c r="U275" s="14"/>
      <c r="V275" s="14"/>
      <c r="W275" s="14"/>
      <c r="X275" s="14"/>
      <c r="Y275" s="14"/>
      <c r="Z275" s="14"/>
      <c r="AA275" s="14"/>
      <c r="AB275" s="14"/>
      <c r="AC275" s="14"/>
      <c r="AD275" s="14"/>
      <c r="AE275" s="14"/>
      <c r="AT275" s="248" t="s">
        <v>135</v>
      </c>
      <c r="AU275" s="248" t="s">
        <v>90</v>
      </c>
      <c r="AV275" s="14" t="s">
        <v>90</v>
      </c>
      <c r="AW275" s="14" t="s">
        <v>36</v>
      </c>
      <c r="AX275" s="14" t="s">
        <v>88</v>
      </c>
      <c r="AY275" s="248" t="s">
        <v>123</v>
      </c>
    </row>
    <row r="276" spans="1:65" s="2" customFormat="1" ht="16.5" customHeight="1">
      <c r="A276" s="38"/>
      <c r="B276" s="39"/>
      <c r="C276" s="214" t="s">
        <v>392</v>
      </c>
      <c r="D276" s="214" t="s">
        <v>126</v>
      </c>
      <c r="E276" s="215" t="s">
        <v>393</v>
      </c>
      <c r="F276" s="216" t="s">
        <v>394</v>
      </c>
      <c r="G276" s="217" t="s">
        <v>220</v>
      </c>
      <c r="H276" s="218">
        <v>1050</v>
      </c>
      <c r="I276" s="219"/>
      <c r="J276" s="220">
        <f>ROUND(I276*H276,2)</f>
        <v>0</v>
      </c>
      <c r="K276" s="216" t="s">
        <v>1</v>
      </c>
      <c r="L276" s="44"/>
      <c r="M276" s="221" t="s">
        <v>1</v>
      </c>
      <c r="N276" s="222" t="s">
        <v>45</v>
      </c>
      <c r="O276" s="91"/>
      <c r="P276" s="223">
        <f>O276*H276</f>
        <v>0</v>
      </c>
      <c r="Q276" s="223">
        <v>0</v>
      </c>
      <c r="R276" s="223">
        <f>Q276*H276</f>
        <v>0</v>
      </c>
      <c r="S276" s="223">
        <v>0</v>
      </c>
      <c r="T276" s="224">
        <f>S276*H276</f>
        <v>0</v>
      </c>
      <c r="U276" s="38"/>
      <c r="V276" s="38"/>
      <c r="W276" s="38"/>
      <c r="X276" s="38"/>
      <c r="Y276" s="38"/>
      <c r="Z276" s="38"/>
      <c r="AA276" s="38"/>
      <c r="AB276" s="38"/>
      <c r="AC276" s="38"/>
      <c r="AD276" s="38"/>
      <c r="AE276" s="38"/>
      <c r="AR276" s="225" t="s">
        <v>130</v>
      </c>
      <c r="AT276" s="225" t="s">
        <v>126</v>
      </c>
      <c r="AU276" s="225" t="s">
        <v>90</v>
      </c>
      <c r="AY276" s="17" t="s">
        <v>123</v>
      </c>
      <c r="BE276" s="226">
        <f>IF(N276="základní",J276,0)</f>
        <v>0</v>
      </c>
      <c r="BF276" s="226">
        <f>IF(N276="snížená",J276,0)</f>
        <v>0</v>
      </c>
      <c r="BG276" s="226">
        <f>IF(N276="zákl. přenesená",J276,0)</f>
        <v>0</v>
      </c>
      <c r="BH276" s="226">
        <f>IF(N276="sníž. přenesená",J276,0)</f>
        <v>0</v>
      </c>
      <c r="BI276" s="226">
        <f>IF(N276="nulová",J276,0)</f>
        <v>0</v>
      </c>
      <c r="BJ276" s="17" t="s">
        <v>88</v>
      </c>
      <c r="BK276" s="226">
        <f>ROUND(I276*H276,2)</f>
        <v>0</v>
      </c>
      <c r="BL276" s="17" t="s">
        <v>130</v>
      </c>
      <c r="BM276" s="225" t="s">
        <v>395</v>
      </c>
    </row>
    <row r="277" spans="1:51" s="13" customFormat="1" ht="12">
      <c r="A277" s="13"/>
      <c r="B277" s="227"/>
      <c r="C277" s="228"/>
      <c r="D277" s="229" t="s">
        <v>135</v>
      </c>
      <c r="E277" s="230" t="s">
        <v>1</v>
      </c>
      <c r="F277" s="231" t="s">
        <v>396</v>
      </c>
      <c r="G277" s="228"/>
      <c r="H277" s="230" t="s">
        <v>1</v>
      </c>
      <c r="I277" s="232"/>
      <c r="J277" s="228"/>
      <c r="K277" s="228"/>
      <c r="L277" s="233"/>
      <c r="M277" s="234"/>
      <c r="N277" s="235"/>
      <c r="O277" s="235"/>
      <c r="P277" s="235"/>
      <c r="Q277" s="235"/>
      <c r="R277" s="235"/>
      <c r="S277" s="235"/>
      <c r="T277" s="236"/>
      <c r="U277" s="13"/>
      <c r="V277" s="13"/>
      <c r="W277" s="13"/>
      <c r="X277" s="13"/>
      <c r="Y277" s="13"/>
      <c r="Z277" s="13"/>
      <c r="AA277" s="13"/>
      <c r="AB277" s="13"/>
      <c r="AC277" s="13"/>
      <c r="AD277" s="13"/>
      <c r="AE277" s="13"/>
      <c r="AT277" s="237" t="s">
        <v>135</v>
      </c>
      <c r="AU277" s="237" t="s">
        <v>90</v>
      </c>
      <c r="AV277" s="13" t="s">
        <v>88</v>
      </c>
      <c r="AW277" s="13" t="s">
        <v>36</v>
      </c>
      <c r="AX277" s="13" t="s">
        <v>80</v>
      </c>
      <c r="AY277" s="237" t="s">
        <v>123</v>
      </c>
    </row>
    <row r="278" spans="1:51" s="14" customFormat="1" ht="12">
      <c r="A278" s="14"/>
      <c r="B278" s="238"/>
      <c r="C278" s="239"/>
      <c r="D278" s="229" t="s">
        <v>135</v>
      </c>
      <c r="E278" s="240" t="s">
        <v>1</v>
      </c>
      <c r="F278" s="241" t="s">
        <v>397</v>
      </c>
      <c r="G278" s="239"/>
      <c r="H278" s="242">
        <v>1050</v>
      </c>
      <c r="I278" s="243"/>
      <c r="J278" s="239"/>
      <c r="K278" s="239"/>
      <c r="L278" s="244"/>
      <c r="M278" s="245"/>
      <c r="N278" s="246"/>
      <c r="O278" s="246"/>
      <c r="P278" s="246"/>
      <c r="Q278" s="246"/>
      <c r="R278" s="246"/>
      <c r="S278" s="246"/>
      <c r="T278" s="247"/>
      <c r="U278" s="14"/>
      <c r="V278" s="14"/>
      <c r="W278" s="14"/>
      <c r="X278" s="14"/>
      <c r="Y278" s="14"/>
      <c r="Z278" s="14"/>
      <c r="AA278" s="14"/>
      <c r="AB278" s="14"/>
      <c r="AC278" s="14"/>
      <c r="AD278" s="14"/>
      <c r="AE278" s="14"/>
      <c r="AT278" s="248" t="s">
        <v>135</v>
      </c>
      <c r="AU278" s="248" t="s">
        <v>90</v>
      </c>
      <c r="AV278" s="14" t="s">
        <v>90</v>
      </c>
      <c r="AW278" s="14" t="s">
        <v>36</v>
      </c>
      <c r="AX278" s="14" t="s">
        <v>88</v>
      </c>
      <c r="AY278" s="248" t="s">
        <v>123</v>
      </c>
    </row>
    <row r="279" spans="1:65" s="2" customFormat="1" ht="24.15" customHeight="1">
      <c r="A279" s="38"/>
      <c r="B279" s="39"/>
      <c r="C279" s="214" t="s">
        <v>398</v>
      </c>
      <c r="D279" s="214" t="s">
        <v>126</v>
      </c>
      <c r="E279" s="215" t="s">
        <v>399</v>
      </c>
      <c r="F279" s="216" t="s">
        <v>400</v>
      </c>
      <c r="G279" s="217" t="s">
        <v>401</v>
      </c>
      <c r="H279" s="218">
        <v>405</v>
      </c>
      <c r="I279" s="219"/>
      <c r="J279" s="220">
        <f>ROUND(I279*H279,2)</f>
        <v>0</v>
      </c>
      <c r="K279" s="216" t="s">
        <v>197</v>
      </c>
      <c r="L279" s="44"/>
      <c r="M279" s="221" t="s">
        <v>1</v>
      </c>
      <c r="N279" s="222" t="s">
        <v>45</v>
      </c>
      <c r="O279" s="91"/>
      <c r="P279" s="223">
        <f>O279*H279</f>
        <v>0</v>
      </c>
      <c r="Q279" s="223">
        <v>0</v>
      </c>
      <c r="R279" s="223">
        <f>Q279*H279</f>
        <v>0</v>
      </c>
      <c r="S279" s="223">
        <v>0.037</v>
      </c>
      <c r="T279" s="224">
        <f>S279*H279</f>
        <v>14.985</v>
      </c>
      <c r="U279" s="38"/>
      <c r="V279" s="38"/>
      <c r="W279" s="38"/>
      <c r="X279" s="38"/>
      <c r="Y279" s="38"/>
      <c r="Z279" s="38"/>
      <c r="AA279" s="38"/>
      <c r="AB279" s="38"/>
      <c r="AC279" s="38"/>
      <c r="AD279" s="38"/>
      <c r="AE279" s="38"/>
      <c r="AR279" s="225" t="s">
        <v>130</v>
      </c>
      <c r="AT279" s="225" t="s">
        <v>126</v>
      </c>
      <c r="AU279" s="225" t="s">
        <v>90</v>
      </c>
      <c r="AY279" s="17" t="s">
        <v>123</v>
      </c>
      <c r="BE279" s="226">
        <f>IF(N279="základní",J279,0)</f>
        <v>0</v>
      </c>
      <c r="BF279" s="226">
        <f>IF(N279="snížená",J279,0)</f>
        <v>0</v>
      </c>
      <c r="BG279" s="226">
        <f>IF(N279="zákl. přenesená",J279,0)</f>
        <v>0</v>
      </c>
      <c r="BH279" s="226">
        <f>IF(N279="sníž. přenesená",J279,0)</f>
        <v>0</v>
      </c>
      <c r="BI279" s="226">
        <f>IF(N279="nulová",J279,0)</f>
        <v>0</v>
      </c>
      <c r="BJ279" s="17" t="s">
        <v>88</v>
      </c>
      <c r="BK279" s="226">
        <f>ROUND(I279*H279,2)</f>
        <v>0</v>
      </c>
      <c r="BL279" s="17" t="s">
        <v>130</v>
      </c>
      <c r="BM279" s="225" t="s">
        <v>402</v>
      </c>
    </row>
    <row r="280" spans="1:51" s="13" customFormat="1" ht="12">
      <c r="A280" s="13"/>
      <c r="B280" s="227"/>
      <c r="C280" s="228"/>
      <c r="D280" s="229" t="s">
        <v>135</v>
      </c>
      <c r="E280" s="230" t="s">
        <v>1</v>
      </c>
      <c r="F280" s="231" t="s">
        <v>403</v>
      </c>
      <c r="G280" s="228"/>
      <c r="H280" s="230" t="s">
        <v>1</v>
      </c>
      <c r="I280" s="232"/>
      <c r="J280" s="228"/>
      <c r="K280" s="228"/>
      <c r="L280" s="233"/>
      <c r="M280" s="234"/>
      <c r="N280" s="235"/>
      <c r="O280" s="235"/>
      <c r="P280" s="235"/>
      <c r="Q280" s="235"/>
      <c r="R280" s="235"/>
      <c r="S280" s="235"/>
      <c r="T280" s="236"/>
      <c r="U280" s="13"/>
      <c r="V280" s="13"/>
      <c r="W280" s="13"/>
      <c r="X280" s="13"/>
      <c r="Y280" s="13"/>
      <c r="Z280" s="13"/>
      <c r="AA280" s="13"/>
      <c r="AB280" s="13"/>
      <c r="AC280" s="13"/>
      <c r="AD280" s="13"/>
      <c r="AE280" s="13"/>
      <c r="AT280" s="237" t="s">
        <v>135</v>
      </c>
      <c r="AU280" s="237" t="s">
        <v>90</v>
      </c>
      <c r="AV280" s="13" t="s">
        <v>88</v>
      </c>
      <c r="AW280" s="13" t="s">
        <v>36</v>
      </c>
      <c r="AX280" s="13" t="s">
        <v>80</v>
      </c>
      <c r="AY280" s="237" t="s">
        <v>123</v>
      </c>
    </row>
    <row r="281" spans="1:51" s="14" customFormat="1" ht="12">
      <c r="A281" s="14"/>
      <c r="B281" s="238"/>
      <c r="C281" s="239"/>
      <c r="D281" s="229" t="s">
        <v>135</v>
      </c>
      <c r="E281" s="240" t="s">
        <v>1</v>
      </c>
      <c r="F281" s="241" t="s">
        <v>404</v>
      </c>
      <c r="G281" s="239"/>
      <c r="H281" s="242">
        <v>405</v>
      </c>
      <c r="I281" s="243"/>
      <c r="J281" s="239"/>
      <c r="K281" s="239"/>
      <c r="L281" s="244"/>
      <c r="M281" s="245"/>
      <c r="N281" s="246"/>
      <c r="O281" s="246"/>
      <c r="P281" s="246"/>
      <c r="Q281" s="246"/>
      <c r="R281" s="246"/>
      <c r="S281" s="246"/>
      <c r="T281" s="247"/>
      <c r="U281" s="14"/>
      <c r="V281" s="14"/>
      <c r="W281" s="14"/>
      <c r="X281" s="14"/>
      <c r="Y281" s="14"/>
      <c r="Z281" s="14"/>
      <c r="AA281" s="14"/>
      <c r="AB281" s="14"/>
      <c r="AC281" s="14"/>
      <c r="AD281" s="14"/>
      <c r="AE281" s="14"/>
      <c r="AT281" s="248" t="s">
        <v>135</v>
      </c>
      <c r="AU281" s="248" t="s">
        <v>90</v>
      </c>
      <c r="AV281" s="14" t="s">
        <v>90</v>
      </c>
      <c r="AW281" s="14" t="s">
        <v>36</v>
      </c>
      <c r="AX281" s="14" t="s">
        <v>88</v>
      </c>
      <c r="AY281" s="248" t="s">
        <v>123</v>
      </c>
    </row>
    <row r="282" spans="1:65" s="2" customFormat="1" ht="24.15" customHeight="1">
      <c r="A282" s="38"/>
      <c r="B282" s="39"/>
      <c r="C282" s="214" t="s">
        <v>405</v>
      </c>
      <c r="D282" s="214" t="s">
        <v>126</v>
      </c>
      <c r="E282" s="215" t="s">
        <v>406</v>
      </c>
      <c r="F282" s="216" t="s">
        <v>407</v>
      </c>
      <c r="G282" s="217" t="s">
        <v>220</v>
      </c>
      <c r="H282" s="218">
        <v>630</v>
      </c>
      <c r="I282" s="219"/>
      <c r="J282" s="220">
        <f>ROUND(I282*H282,2)</f>
        <v>0</v>
      </c>
      <c r="K282" s="216" t="s">
        <v>1</v>
      </c>
      <c r="L282" s="44"/>
      <c r="M282" s="221" t="s">
        <v>1</v>
      </c>
      <c r="N282" s="222" t="s">
        <v>45</v>
      </c>
      <c r="O282" s="91"/>
      <c r="P282" s="223">
        <f>O282*H282</f>
        <v>0</v>
      </c>
      <c r="Q282" s="223">
        <v>0</v>
      </c>
      <c r="R282" s="223">
        <f>Q282*H282</f>
        <v>0</v>
      </c>
      <c r="S282" s="223">
        <v>0</v>
      </c>
      <c r="T282" s="224">
        <f>S282*H282</f>
        <v>0</v>
      </c>
      <c r="U282" s="38"/>
      <c r="V282" s="38"/>
      <c r="W282" s="38"/>
      <c r="X282" s="38"/>
      <c r="Y282" s="38"/>
      <c r="Z282" s="38"/>
      <c r="AA282" s="38"/>
      <c r="AB282" s="38"/>
      <c r="AC282" s="38"/>
      <c r="AD282" s="38"/>
      <c r="AE282" s="38"/>
      <c r="AR282" s="225" t="s">
        <v>130</v>
      </c>
      <c r="AT282" s="225" t="s">
        <v>126</v>
      </c>
      <c r="AU282" s="225" t="s">
        <v>90</v>
      </c>
      <c r="AY282" s="17" t="s">
        <v>123</v>
      </c>
      <c r="BE282" s="226">
        <f>IF(N282="základní",J282,0)</f>
        <v>0</v>
      </c>
      <c r="BF282" s="226">
        <f>IF(N282="snížená",J282,0)</f>
        <v>0</v>
      </c>
      <c r="BG282" s="226">
        <f>IF(N282="zákl. přenesená",J282,0)</f>
        <v>0</v>
      </c>
      <c r="BH282" s="226">
        <f>IF(N282="sníž. přenesená",J282,0)</f>
        <v>0</v>
      </c>
      <c r="BI282" s="226">
        <f>IF(N282="nulová",J282,0)</f>
        <v>0</v>
      </c>
      <c r="BJ282" s="17" t="s">
        <v>88</v>
      </c>
      <c r="BK282" s="226">
        <f>ROUND(I282*H282,2)</f>
        <v>0</v>
      </c>
      <c r="BL282" s="17" t="s">
        <v>130</v>
      </c>
      <c r="BM282" s="225" t="s">
        <v>408</v>
      </c>
    </row>
    <row r="283" spans="1:65" s="2" customFormat="1" ht="16.5" customHeight="1">
      <c r="A283" s="38"/>
      <c r="B283" s="39"/>
      <c r="C283" s="214" t="s">
        <v>409</v>
      </c>
      <c r="D283" s="214" t="s">
        <v>126</v>
      </c>
      <c r="E283" s="215" t="s">
        <v>410</v>
      </c>
      <c r="F283" s="216" t="s">
        <v>411</v>
      </c>
      <c r="G283" s="217" t="s">
        <v>220</v>
      </c>
      <c r="H283" s="218">
        <v>350</v>
      </c>
      <c r="I283" s="219"/>
      <c r="J283" s="220">
        <f>ROUND(I283*H283,2)</f>
        <v>0</v>
      </c>
      <c r="K283" s="216" t="s">
        <v>1</v>
      </c>
      <c r="L283" s="44"/>
      <c r="M283" s="221" t="s">
        <v>1</v>
      </c>
      <c r="N283" s="222" t="s">
        <v>45</v>
      </c>
      <c r="O283" s="91"/>
      <c r="P283" s="223">
        <f>O283*H283</f>
        <v>0</v>
      </c>
      <c r="Q283" s="223">
        <v>0</v>
      </c>
      <c r="R283" s="223">
        <f>Q283*H283</f>
        <v>0</v>
      </c>
      <c r="S283" s="223">
        <v>0</v>
      </c>
      <c r="T283" s="224">
        <f>S283*H283</f>
        <v>0</v>
      </c>
      <c r="U283" s="38"/>
      <c r="V283" s="38"/>
      <c r="W283" s="38"/>
      <c r="X283" s="38"/>
      <c r="Y283" s="38"/>
      <c r="Z283" s="38"/>
      <c r="AA283" s="38"/>
      <c r="AB283" s="38"/>
      <c r="AC283" s="38"/>
      <c r="AD283" s="38"/>
      <c r="AE283" s="38"/>
      <c r="AR283" s="225" t="s">
        <v>130</v>
      </c>
      <c r="AT283" s="225" t="s">
        <v>126</v>
      </c>
      <c r="AU283" s="225" t="s">
        <v>90</v>
      </c>
      <c r="AY283" s="17" t="s">
        <v>123</v>
      </c>
      <c r="BE283" s="226">
        <f>IF(N283="základní",J283,0)</f>
        <v>0</v>
      </c>
      <c r="BF283" s="226">
        <f>IF(N283="snížená",J283,0)</f>
        <v>0</v>
      </c>
      <c r="BG283" s="226">
        <f>IF(N283="zákl. přenesená",J283,0)</f>
        <v>0</v>
      </c>
      <c r="BH283" s="226">
        <f>IF(N283="sníž. přenesená",J283,0)</f>
        <v>0</v>
      </c>
      <c r="BI283" s="226">
        <f>IF(N283="nulová",J283,0)</f>
        <v>0</v>
      </c>
      <c r="BJ283" s="17" t="s">
        <v>88</v>
      </c>
      <c r="BK283" s="226">
        <f>ROUND(I283*H283,2)</f>
        <v>0</v>
      </c>
      <c r="BL283" s="17" t="s">
        <v>130</v>
      </c>
      <c r="BM283" s="225" t="s">
        <v>412</v>
      </c>
    </row>
    <row r="284" spans="1:65" s="2" customFormat="1" ht="24.15" customHeight="1">
      <c r="A284" s="38"/>
      <c r="B284" s="39"/>
      <c r="C284" s="214" t="s">
        <v>413</v>
      </c>
      <c r="D284" s="214" t="s">
        <v>126</v>
      </c>
      <c r="E284" s="215" t="s">
        <v>414</v>
      </c>
      <c r="F284" s="216" t="s">
        <v>415</v>
      </c>
      <c r="G284" s="217" t="s">
        <v>401</v>
      </c>
      <c r="H284" s="218">
        <v>550</v>
      </c>
      <c r="I284" s="219"/>
      <c r="J284" s="220">
        <f>ROUND(I284*H284,2)</f>
        <v>0</v>
      </c>
      <c r="K284" s="216" t="s">
        <v>1</v>
      </c>
      <c r="L284" s="44"/>
      <c r="M284" s="221" t="s">
        <v>1</v>
      </c>
      <c r="N284" s="222" t="s">
        <v>45</v>
      </c>
      <c r="O284" s="91"/>
      <c r="P284" s="223">
        <f>O284*H284</f>
        <v>0</v>
      </c>
      <c r="Q284" s="223">
        <v>0</v>
      </c>
      <c r="R284" s="223">
        <f>Q284*H284</f>
        <v>0</v>
      </c>
      <c r="S284" s="223">
        <v>0.054</v>
      </c>
      <c r="T284" s="224">
        <f>S284*H284</f>
        <v>29.7</v>
      </c>
      <c r="U284" s="38"/>
      <c r="V284" s="38"/>
      <c r="W284" s="38"/>
      <c r="X284" s="38"/>
      <c r="Y284" s="38"/>
      <c r="Z284" s="38"/>
      <c r="AA284" s="38"/>
      <c r="AB284" s="38"/>
      <c r="AC284" s="38"/>
      <c r="AD284" s="38"/>
      <c r="AE284" s="38"/>
      <c r="AR284" s="225" t="s">
        <v>130</v>
      </c>
      <c r="AT284" s="225" t="s">
        <v>126</v>
      </c>
      <c r="AU284" s="225" t="s">
        <v>90</v>
      </c>
      <c r="AY284" s="17" t="s">
        <v>123</v>
      </c>
      <c r="BE284" s="226">
        <f>IF(N284="základní",J284,0)</f>
        <v>0</v>
      </c>
      <c r="BF284" s="226">
        <f>IF(N284="snížená",J284,0)</f>
        <v>0</v>
      </c>
      <c r="BG284" s="226">
        <f>IF(N284="zákl. přenesená",J284,0)</f>
        <v>0</v>
      </c>
      <c r="BH284" s="226">
        <f>IF(N284="sníž. přenesená",J284,0)</f>
        <v>0</v>
      </c>
      <c r="BI284" s="226">
        <f>IF(N284="nulová",J284,0)</f>
        <v>0</v>
      </c>
      <c r="BJ284" s="17" t="s">
        <v>88</v>
      </c>
      <c r="BK284" s="226">
        <f>ROUND(I284*H284,2)</f>
        <v>0</v>
      </c>
      <c r="BL284" s="17" t="s">
        <v>130</v>
      </c>
      <c r="BM284" s="225" t="s">
        <v>416</v>
      </c>
    </row>
    <row r="285" spans="1:65" s="2" customFormat="1" ht="16.5" customHeight="1">
      <c r="A285" s="38"/>
      <c r="B285" s="39"/>
      <c r="C285" s="214" t="s">
        <v>417</v>
      </c>
      <c r="D285" s="214" t="s">
        <v>126</v>
      </c>
      <c r="E285" s="215" t="s">
        <v>418</v>
      </c>
      <c r="F285" s="216" t="s">
        <v>419</v>
      </c>
      <c r="G285" s="217" t="s">
        <v>256</v>
      </c>
      <c r="H285" s="218">
        <v>6</v>
      </c>
      <c r="I285" s="219"/>
      <c r="J285" s="220">
        <f>ROUND(I285*H285,2)</f>
        <v>0</v>
      </c>
      <c r="K285" s="216" t="s">
        <v>1</v>
      </c>
      <c r="L285" s="44"/>
      <c r="M285" s="221" t="s">
        <v>1</v>
      </c>
      <c r="N285" s="222" t="s">
        <v>45</v>
      </c>
      <c r="O285" s="91"/>
      <c r="P285" s="223">
        <f>O285*H285</f>
        <v>0</v>
      </c>
      <c r="Q285" s="223">
        <v>0</v>
      </c>
      <c r="R285" s="223">
        <f>Q285*H285</f>
        <v>0</v>
      </c>
      <c r="S285" s="223">
        <v>0</v>
      </c>
      <c r="T285" s="224">
        <f>S285*H285</f>
        <v>0</v>
      </c>
      <c r="U285" s="38"/>
      <c r="V285" s="38"/>
      <c r="W285" s="38"/>
      <c r="X285" s="38"/>
      <c r="Y285" s="38"/>
      <c r="Z285" s="38"/>
      <c r="AA285" s="38"/>
      <c r="AB285" s="38"/>
      <c r="AC285" s="38"/>
      <c r="AD285" s="38"/>
      <c r="AE285" s="38"/>
      <c r="AR285" s="225" t="s">
        <v>130</v>
      </c>
      <c r="AT285" s="225" t="s">
        <v>126</v>
      </c>
      <c r="AU285" s="225" t="s">
        <v>90</v>
      </c>
      <c r="AY285" s="17" t="s">
        <v>123</v>
      </c>
      <c r="BE285" s="226">
        <f>IF(N285="základní",J285,0)</f>
        <v>0</v>
      </c>
      <c r="BF285" s="226">
        <f>IF(N285="snížená",J285,0)</f>
        <v>0</v>
      </c>
      <c r="BG285" s="226">
        <f>IF(N285="zákl. přenesená",J285,0)</f>
        <v>0</v>
      </c>
      <c r="BH285" s="226">
        <f>IF(N285="sníž. přenesená",J285,0)</f>
        <v>0</v>
      </c>
      <c r="BI285" s="226">
        <f>IF(N285="nulová",J285,0)</f>
        <v>0</v>
      </c>
      <c r="BJ285" s="17" t="s">
        <v>88</v>
      </c>
      <c r="BK285" s="226">
        <f>ROUND(I285*H285,2)</f>
        <v>0</v>
      </c>
      <c r="BL285" s="17" t="s">
        <v>130</v>
      </c>
      <c r="BM285" s="225" t="s">
        <v>420</v>
      </c>
    </row>
    <row r="286" spans="1:65" s="2" customFormat="1" ht="16.5" customHeight="1">
      <c r="A286" s="38"/>
      <c r="B286" s="39"/>
      <c r="C286" s="214" t="s">
        <v>421</v>
      </c>
      <c r="D286" s="214" t="s">
        <v>126</v>
      </c>
      <c r="E286" s="215" t="s">
        <v>422</v>
      </c>
      <c r="F286" s="216" t="s">
        <v>423</v>
      </c>
      <c r="G286" s="217" t="s">
        <v>220</v>
      </c>
      <c r="H286" s="218">
        <v>1300</v>
      </c>
      <c r="I286" s="219"/>
      <c r="J286" s="220">
        <f>ROUND(I286*H286,2)</f>
        <v>0</v>
      </c>
      <c r="K286" s="216" t="s">
        <v>1</v>
      </c>
      <c r="L286" s="44"/>
      <c r="M286" s="221" t="s">
        <v>1</v>
      </c>
      <c r="N286" s="222" t="s">
        <v>45</v>
      </c>
      <c r="O286" s="91"/>
      <c r="P286" s="223">
        <f>O286*H286</f>
        <v>0</v>
      </c>
      <c r="Q286" s="223">
        <v>0</v>
      </c>
      <c r="R286" s="223">
        <f>Q286*H286</f>
        <v>0</v>
      </c>
      <c r="S286" s="223">
        <v>0</v>
      </c>
      <c r="T286" s="224">
        <f>S286*H286</f>
        <v>0</v>
      </c>
      <c r="U286" s="38"/>
      <c r="V286" s="38"/>
      <c r="W286" s="38"/>
      <c r="X286" s="38"/>
      <c r="Y286" s="38"/>
      <c r="Z286" s="38"/>
      <c r="AA286" s="38"/>
      <c r="AB286" s="38"/>
      <c r="AC286" s="38"/>
      <c r="AD286" s="38"/>
      <c r="AE286" s="38"/>
      <c r="AR286" s="225" t="s">
        <v>130</v>
      </c>
      <c r="AT286" s="225" t="s">
        <v>126</v>
      </c>
      <c r="AU286" s="225" t="s">
        <v>90</v>
      </c>
      <c r="AY286" s="17" t="s">
        <v>123</v>
      </c>
      <c r="BE286" s="226">
        <f>IF(N286="základní",J286,0)</f>
        <v>0</v>
      </c>
      <c r="BF286" s="226">
        <f>IF(N286="snížená",J286,0)</f>
        <v>0</v>
      </c>
      <c r="BG286" s="226">
        <f>IF(N286="zákl. přenesená",J286,0)</f>
        <v>0</v>
      </c>
      <c r="BH286" s="226">
        <f>IF(N286="sníž. přenesená",J286,0)</f>
        <v>0</v>
      </c>
      <c r="BI286" s="226">
        <f>IF(N286="nulová",J286,0)</f>
        <v>0</v>
      </c>
      <c r="BJ286" s="17" t="s">
        <v>88</v>
      </c>
      <c r="BK286" s="226">
        <f>ROUND(I286*H286,2)</f>
        <v>0</v>
      </c>
      <c r="BL286" s="17" t="s">
        <v>130</v>
      </c>
      <c r="BM286" s="225" t="s">
        <v>424</v>
      </c>
    </row>
    <row r="287" spans="1:65" s="2" customFormat="1" ht="21.75" customHeight="1">
      <c r="A287" s="38"/>
      <c r="B287" s="39"/>
      <c r="C287" s="214" t="s">
        <v>425</v>
      </c>
      <c r="D287" s="214" t="s">
        <v>126</v>
      </c>
      <c r="E287" s="215" t="s">
        <v>426</v>
      </c>
      <c r="F287" s="216" t="s">
        <v>427</v>
      </c>
      <c r="G287" s="217" t="s">
        <v>220</v>
      </c>
      <c r="H287" s="218">
        <v>1300</v>
      </c>
      <c r="I287" s="219"/>
      <c r="J287" s="220">
        <f>ROUND(I287*H287,2)</f>
        <v>0</v>
      </c>
      <c r="K287" s="216" t="s">
        <v>1</v>
      </c>
      <c r="L287" s="44"/>
      <c r="M287" s="221" t="s">
        <v>1</v>
      </c>
      <c r="N287" s="222" t="s">
        <v>45</v>
      </c>
      <c r="O287" s="91"/>
      <c r="P287" s="223">
        <f>O287*H287</f>
        <v>0</v>
      </c>
      <c r="Q287" s="223">
        <v>0</v>
      </c>
      <c r="R287" s="223">
        <f>Q287*H287</f>
        <v>0</v>
      </c>
      <c r="S287" s="223">
        <v>0</v>
      </c>
      <c r="T287" s="224">
        <f>S287*H287</f>
        <v>0</v>
      </c>
      <c r="U287" s="38"/>
      <c r="V287" s="38"/>
      <c r="W287" s="38"/>
      <c r="X287" s="38"/>
      <c r="Y287" s="38"/>
      <c r="Z287" s="38"/>
      <c r="AA287" s="38"/>
      <c r="AB287" s="38"/>
      <c r="AC287" s="38"/>
      <c r="AD287" s="38"/>
      <c r="AE287" s="38"/>
      <c r="AR287" s="225" t="s">
        <v>130</v>
      </c>
      <c r="AT287" s="225" t="s">
        <v>126</v>
      </c>
      <c r="AU287" s="225" t="s">
        <v>90</v>
      </c>
      <c r="AY287" s="17" t="s">
        <v>123</v>
      </c>
      <c r="BE287" s="226">
        <f>IF(N287="základní",J287,0)</f>
        <v>0</v>
      </c>
      <c r="BF287" s="226">
        <f>IF(N287="snížená",J287,0)</f>
        <v>0</v>
      </c>
      <c r="BG287" s="226">
        <f>IF(N287="zákl. přenesená",J287,0)</f>
        <v>0</v>
      </c>
      <c r="BH287" s="226">
        <f>IF(N287="sníž. přenesená",J287,0)</f>
        <v>0</v>
      </c>
      <c r="BI287" s="226">
        <f>IF(N287="nulová",J287,0)</f>
        <v>0</v>
      </c>
      <c r="BJ287" s="17" t="s">
        <v>88</v>
      </c>
      <c r="BK287" s="226">
        <f>ROUND(I287*H287,2)</f>
        <v>0</v>
      </c>
      <c r="BL287" s="17" t="s">
        <v>130</v>
      </c>
      <c r="BM287" s="225" t="s">
        <v>428</v>
      </c>
    </row>
    <row r="288" spans="1:65" s="2" customFormat="1" ht="49.05" customHeight="1">
      <c r="A288" s="38"/>
      <c r="B288" s="39"/>
      <c r="C288" s="214" t="s">
        <v>429</v>
      </c>
      <c r="D288" s="214" t="s">
        <v>126</v>
      </c>
      <c r="E288" s="215" t="s">
        <v>430</v>
      </c>
      <c r="F288" s="216" t="s">
        <v>431</v>
      </c>
      <c r="G288" s="217" t="s">
        <v>432</v>
      </c>
      <c r="H288" s="218">
        <v>39750</v>
      </c>
      <c r="I288" s="219"/>
      <c r="J288" s="220">
        <f>ROUND(I288*H288,2)</f>
        <v>0</v>
      </c>
      <c r="K288" s="216" t="s">
        <v>197</v>
      </c>
      <c r="L288" s="44"/>
      <c r="M288" s="221" t="s">
        <v>1</v>
      </c>
      <c r="N288" s="222" t="s">
        <v>45</v>
      </c>
      <c r="O288" s="91"/>
      <c r="P288" s="223">
        <f>O288*H288</f>
        <v>0</v>
      </c>
      <c r="Q288" s="223">
        <v>0</v>
      </c>
      <c r="R288" s="223">
        <f>Q288*H288</f>
        <v>0</v>
      </c>
      <c r="S288" s="223">
        <v>0.3</v>
      </c>
      <c r="T288" s="224">
        <f>S288*H288</f>
        <v>11925</v>
      </c>
      <c r="U288" s="38"/>
      <c r="V288" s="38"/>
      <c r="W288" s="38"/>
      <c r="X288" s="38"/>
      <c r="Y288" s="38"/>
      <c r="Z288" s="38"/>
      <c r="AA288" s="38"/>
      <c r="AB288" s="38"/>
      <c r="AC288" s="38"/>
      <c r="AD288" s="38"/>
      <c r="AE288" s="38"/>
      <c r="AR288" s="225" t="s">
        <v>130</v>
      </c>
      <c r="AT288" s="225" t="s">
        <v>126</v>
      </c>
      <c r="AU288" s="225" t="s">
        <v>90</v>
      </c>
      <c r="AY288" s="17" t="s">
        <v>123</v>
      </c>
      <c r="BE288" s="226">
        <f>IF(N288="základní",J288,0)</f>
        <v>0</v>
      </c>
      <c r="BF288" s="226">
        <f>IF(N288="snížená",J288,0)</f>
        <v>0</v>
      </c>
      <c r="BG288" s="226">
        <f>IF(N288="zákl. přenesená",J288,0)</f>
        <v>0</v>
      </c>
      <c r="BH288" s="226">
        <f>IF(N288="sníž. přenesená",J288,0)</f>
        <v>0</v>
      </c>
      <c r="BI288" s="226">
        <f>IF(N288="nulová",J288,0)</f>
        <v>0</v>
      </c>
      <c r="BJ288" s="17" t="s">
        <v>88</v>
      </c>
      <c r="BK288" s="226">
        <f>ROUND(I288*H288,2)</f>
        <v>0</v>
      </c>
      <c r="BL288" s="17" t="s">
        <v>130</v>
      </c>
      <c r="BM288" s="225" t="s">
        <v>433</v>
      </c>
    </row>
    <row r="289" spans="1:65" s="2" customFormat="1" ht="33" customHeight="1">
      <c r="A289" s="38"/>
      <c r="B289" s="39"/>
      <c r="C289" s="214" t="s">
        <v>434</v>
      </c>
      <c r="D289" s="214" t="s">
        <v>126</v>
      </c>
      <c r="E289" s="215" t="s">
        <v>435</v>
      </c>
      <c r="F289" s="216" t="s">
        <v>436</v>
      </c>
      <c r="G289" s="217" t="s">
        <v>432</v>
      </c>
      <c r="H289" s="218">
        <v>480</v>
      </c>
      <c r="I289" s="219"/>
      <c r="J289" s="220">
        <f>ROUND(I289*H289,2)</f>
        <v>0</v>
      </c>
      <c r="K289" s="216" t="s">
        <v>197</v>
      </c>
      <c r="L289" s="44"/>
      <c r="M289" s="221" t="s">
        <v>1</v>
      </c>
      <c r="N289" s="222" t="s">
        <v>45</v>
      </c>
      <c r="O289" s="91"/>
      <c r="P289" s="223">
        <f>O289*H289</f>
        <v>0</v>
      </c>
      <c r="Q289" s="223">
        <v>0</v>
      </c>
      <c r="R289" s="223">
        <f>Q289*H289</f>
        <v>0</v>
      </c>
      <c r="S289" s="223">
        <v>0</v>
      </c>
      <c r="T289" s="224">
        <f>S289*H289</f>
        <v>0</v>
      </c>
      <c r="U289" s="38"/>
      <c r="V289" s="38"/>
      <c r="W289" s="38"/>
      <c r="X289" s="38"/>
      <c r="Y289" s="38"/>
      <c r="Z289" s="38"/>
      <c r="AA289" s="38"/>
      <c r="AB289" s="38"/>
      <c r="AC289" s="38"/>
      <c r="AD289" s="38"/>
      <c r="AE289" s="38"/>
      <c r="AR289" s="225" t="s">
        <v>130</v>
      </c>
      <c r="AT289" s="225" t="s">
        <v>126</v>
      </c>
      <c r="AU289" s="225" t="s">
        <v>90</v>
      </c>
      <c r="AY289" s="17" t="s">
        <v>123</v>
      </c>
      <c r="BE289" s="226">
        <f>IF(N289="základní",J289,0)</f>
        <v>0</v>
      </c>
      <c r="BF289" s="226">
        <f>IF(N289="snížená",J289,0)</f>
        <v>0</v>
      </c>
      <c r="BG289" s="226">
        <f>IF(N289="zákl. přenesená",J289,0)</f>
        <v>0</v>
      </c>
      <c r="BH289" s="226">
        <f>IF(N289="sníž. přenesená",J289,0)</f>
        <v>0</v>
      </c>
      <c r="BI289" s="226">
        <f>IF(N289="nulová",J289,0)</f>
        <v>0</v>
      </c>
      <c r="BJ289" s="17" t="s">
        <v>88</v>
      </c>
      <c r="BK289" s="226">
        <f>ROUND(I289*H289,2)</f>
        <v>0</v>
      </c>
      <c r="BL289" s="17" t="s">
        <v>130</v>
      </c>
      <c r="BM289" s="225" t="s">
        <v>437</v>
      </c>
    </row>
    <row r="290" spans="1:65" s="2" customFormat="1" ht="16.5" customHeight="1">
      <c r="A290" s="38"/>
      <c r="B290" s="39"/>
      <c r="C290" s="214" t="s">
        <v>438</v>
      </c>
      <c r="D290" s="214" t="s">
        <v>126</v>
      </c>
      <c r="E290" s="215" t="s">
        <v>439</v>
      </c>
      <c r="F290" s="216" t="s">
        <v>440</v>
      </c>
      <c r="G290" s="217" t="s">
        <v>432</v>
      </c>
      <c r="H290" s="218">
        <v>300</v>
      </c>
      <c r="I290" s="219"/>
      <c r="J290" s="220">
        <f>ROUND(I290*H290,2)</f>
        <v>0</v>
      </c>
      <c r="K290" s="216" t="s">
        <v>197</v>
      </c>
      <c r="L290" s="44"/>
      <c r="M290" s="221" t="s">
        <v>1</v>
      </c>
      <c r="N290" s="222" t="s">
        <v>45</v>
      </c>
      <c r="O290" s="91"/>
      <c r="P290" s="223">
        <f>O290*H290</f>
        <v>0</v>
      </c>
      <c r="Q290" s="223">
        <v>0</v>
      </c>
      <c r="R290" s="223">
        <f>Q290*H290</f>
        <v>0</v>
      </c>
      <c r="S290" s="223">
        <v>2.4</v>
      </c>
      <c r="T290" s="224">
        <f>S290*H290</f>
        <v>720</v>
      </c>
      <c r="U290" s="38"/>
      <c r="V290" s="38"/>
      <c r="W290" s="38"/>
      <c r="X290" s="38"/>
      <c r="Y290" s="38"/>
      <c r="Z290" s="38"/>
      <c r="AA290" s="38"/>
      <c r="AB290" s="38"/>
      <c r="AC290" s="38"/>
      <c r="AD290" s="38"/>
      <c r="AE290" s="38"/>
      <c r="AR290" s="225" t="s">
        <v>130</v>
      </c>
      <c r="AT290" s="225" t="s">
        <v>126</v>
      </c>
      <c r="AU290" s="225" t="s">
        <v>90</v>
      </c>
      <c r="AY290" s="17" t="s">
        <v>123</v>
      </c>
      <c r="BE290" s="226">
        <f>IF(N290="základní",J290,0)</f>
        <v>0</v>
      </c>
      <c r="BF290" s="226">
        <f>IF(N290="snížená",J290,0)</f>
        <v>0</v>
      </c>
      <c r="BG290" s="226">
        <f>IF(N290="zákl. přenesená",J290,0)</f>
        <v>0</v>
      </c>
      <c r="BH290" s="226">
        <f>IF(N290="sníž. přenesená",J290,0)</f>
        <v>0</v>
      </c>
      <c r="BI290" s="226">
        <f>IF(N290="nulová",J290,0)</f>
        <v>0</v>
      </c>
      <c r="BJ290" s="17" t="s">
        <v>88</v>
      </c>
      <c r="BK290" s="226">
        <f>ROUND(I290*H290,2)</f>
        <v>0</v>
      </c>
      <c r="BL290" s="17" t="s">
        <v>130</v>
      </c>
      <c r="BM290" s="225" t="s">
        <v>441</v>
      </c>
    </row>
    <row r="291" spans="1:65" s="2" customFormat="1" ht="16.5" customHeight="1">
      <c r="A291" s="38"/>
      <c r="B291" s="39"/>
      <c r="C291" s="214" t="s">
        <v>442</v>
      </c>
      <c r="D291" s="214" t="s">
        <v>126</v>
      </c>
      <c r="E291" s="215" t="s">
        <v>443</v>
      </c>
      <c r="F291" s="216" t="s">
        <v>444</v>
      </c>
      <c r="G291" s="217" t="s">
        <v>129</v>
      </c>
      <c r="H291" s="218">
        <v>1</v>
      </c>
      <c r="I291" s="219"/>
      <c r="J291" s="220">
        <f>ROUND(I291*H291,2)</f>
        <v>0</v>
      </c>
      <c r="K291" s="216" t="s">
        <v>1</v>
      </c>
      <c r="L291" s="44"/>
      <c r="M291" s="221" t="s">
        <v>1</v>
      </c>
      <c r="N291" s="222" t="s">
        <v>45</v>
      </c>
      <c r="O291" s="91"/>
      <c r="P291" s="223">
        <f>O291*H291</f>
        <v>0</v>
      </c>
      <c r="Q291" s="223">
        <v>0</v>
      </c>
      <c r="R291" s="223">
        <f>Q291*H291</f>
        <v>0</v>
      </c>
      <c r="S291" s="223">
        <v>0</v>
      </c>
      <c r="T291" s="224">
        <f>S291*H291</f>
        <v>0</v>
      </c>
      <c r="U291" s="38"/>
      <c r="V291" s="38"/>
      <c r="W291" s="38"/>
      <c r="X291" s="38"/>
      <c r="Y291" s="38"/>
      <c r="Z291" s="38"/>
      <c r="AA291" s="38"/>
      <c r="AB291" s="38"/>
      <c r="AC291" s="38"/>
      <c r="AD291" s="38"/>
      <c r="AE291" s="38"/>
      <c r="AR291" s="225" t="s">
        <v>130</v>
      </c>
      <c r="AT291" s="225" t="s">
        <v>126</v>
      </c>
      <c r="AU291" s="225" t="s">
        <v>90</v>
      </c>
      <c r="AY291" s="17" t="s">
        <v>123</v>
      </c>
      <c r="BE291" s="226">
        <f>IF(N291="základní",J291,0)</f>
        <v>0</v>
      </c>
      <c r="BF291" s="226">
        <f>IF(N291="snížená",J291,0)</f>
        <v>0</v>
      </c>
      <c r="BG291" s="226">
        <f>IF(N291="zákl. přenesená",J291,0)</f>
        <v>0</v>
      </c>
      <c r="BH291" s="226">
        <f>IF(N291="sníž. přenesená",J291,0)</f>
        <v>0</v>
      </c>
      <c r="BI291" s="226">
        <f>IF(N291="nulová",J291,0)</f>
        <v>0</v>
      </c>
      <c r="BJ291" s="17" t="s">
        <v>88</v>
      </c>
      <c r="BK291" s="226">
        <f>ROUND(I291*H291,2)</f>
        <v>0</v>
      </c>
      <c r="BL291" s="17" t="s">
        <v>130</v>
      </c>
      <c r="BM291" s="225" t="s">
        <v>445</v>
      </c>
    </row>
    <row r="292" spans="1:65" s="2" customFormat="1" ht="16.5" customHeight="1">
      <c r="A292" s="38"/>
      <c r="B292" s="39"/>
      <c r="C292" s="214" t="s">
        <v>446</v>
      </c>
      <c r="D292" s="214" t="s">
        <v>126</v>
      </c>
      <c r="E292" s="215" t="s">
        <v>447</v>
      </c>
      <c r="F292" s="216" t="s">
        <v>448</v>
      </c>
      <c r="G292" s="217" t="s">
        <v>284</v>
      </c>
      <c r="H292" s="218">
        <v>12800</v>
      </c>
      <c r="I292" s="219"/>
      <c r="J292" s="220">
        <f>ROUND(I292*H292,2)</f>
        <v>0</v>
      </c>
      <c r="K292" s="216" t="s">
        <v>1</v>
      </c>
      <c r="L292" s="44"/>
      <c r="M292" s="221" t="s">
        <v>1</v>
      </c>
      <c r="N292" s="222" t="s">
        <v>45</v>
      </c>
      <c r="O292" s="91"/>
      <c r="P292" s="223">
        <f>O292*H292</f>
        <v>0</v>
      </c>
      <c r="Q292" s="223">
        <v>0</v>
      </c>
      <c r="R292" s="223">
        <f>Q292*H292</f>
        <v>0</v>
      </c>
      <c r="S292" s="223">
        <v>0</v>
      </c>
      <c r="T292" s="224">
        <f>S292*H292</f>
        <v>0</v>
      </c>
      <c r="U292" s="38"/>
      <c r="V292" s="38"/>
      <c r="W292" s="38"/>
      <c r="X292" s="38"/>
      <c r="Y292" s="38"/>
      <c r="Z292" s="38"/>
      <c r="AA292" s="38"/>
      <c r="AB292" s="38"/>
      <c r="AC292" s="38"/>
      <c r="AD292" s="38"/>
      <c r="AE292" s="38"/>
      <c r="AR292" s="225" t="s">
        <v>130</v>
      </c>
      <c r="AT292" s="225" t="s">
        <v>126</v>
      </c>
      <c r="AU292" s="225" t="s">
        <v>90</v>
      </c>
      <c r="AY292" s="17" t="s">
        <v>123</v>
      </c>
      <c r="BE292" s="226">
        <f>IF(N292="základní",J292,0)</f>
        <v>0</v>
      </c>
      <c r="BF292" s="226">
        <f>IF(N292="snížená",J292,0)</f>
        <v>0</v>
      </c>
      <c r="BG292" s="226">
        <f>IF(N292="zákl. přenesená",J292,0)</f>
        <v>0</v>
      </c>
      <c r="BH292" s="226">
        <f>IF(N292="sníž. přenesená",J292,0)</f>
        <v>0</v>
      </c>
      <c r="BI292" s="226">
        <f>IF(N292="nulová",J292,0)</f>
        <v>0</v>
      </c>
      <c r="BJ292" s="17" t="s">
        <v>88</v>
      </c>
      <c r="BK292" s="226">
        <f>ROUND(I292*H292,2)</f>
        <v>0</v>
      </c>
      <c r="BL292" s="17" t="s">
        <v>130</v>
      </c>
      <c r="BM292" s="225" t="s">
        <v>449</v>
      </c>
    </row>
    <row r="293" spans="1:65" s="2" customFormat="1" ht="33" customHeight="1">
      <c r="A293" s="38"/>
      <c r="B293" s="39"/>
      <c r="C293" s="214" t="s">
        <v>450</v>
      </c>
      <c r="D293" s="214" t="s">
        <v>126</v>
      </c>
      <c r="E293" s="215" t="s">
        <v>451</v>
      </c>
      <c r="F293" s="216" t="s">
        <v>452</v>
      </c>
      <c r="G293" s="217" t="s">
        <v>284</v>
      </c>
      <c r="H293" s="218">
        <v>18550</v>
      </c>
      <c r="I293" s="219"/>
      <c r="J293" s="220">
        <f>ROUND(I293*H293,2)</f>
        <v>0</v>
      </c>
      <c r="K293" s="216" t="s">
        <v>1</v>
      </c>
      <c r="L293" s="44"/>
      <c r="M293" s="221" t="s">
        <v>1</v>
      </c>
      <c r="N293" s="222" t="s">
        <v>45</v>
      </c>
      <c r="O293" s="91"/>
      <c r="P293" s="223">
        <f>O293*H293</f>
        <v>0</v>
      </c>
      <c r="Q293" s="223">
        <v>0</v>
      </c>
      <c r="R293" s="223">
        <f>Q293*H293</f>
        <v>0</v>
      </c>
      <c r="S293" s="223">
        <v>0</v>
      </c>
      <c r="T293" s="224">
        <f>S293*H293</f>
        <v>0</v>
      </c>
      <c r="U293" s="38"/>
      <c r="V293" s="38"/>
      <c r="W293" s="38"/>
      <c r="X293" s="38"/>
      <c r="Y293" s="38"/>
      <c r="Z293" s="38"/>
      <c r="AA293" s="38"/>
      <c r="AB293" s="38"/>
      <c r="AC293" s="38"/>
      <c r="AD293" s="38"/>
      <c r="AE293" s="38"/>
      <c r="AR293" s="225" t="s">
        <v>130</v>
      </c>
      <c r="AT293" s="225" t="s">
        <v>126</v>
      </c>
      <c r="AU293" s="225" t="s">
        <v>90</v>
      </c>
      <c r="AY293" s="17" t="s">
        <v>123</v>
      </c>
      <c r="BE293" s="226">
        <f>IF(N293="základní",J293,0)</f>
        <v>0</v>
      </c>
      <c r="BF293" s="226">
        <f>IF(N293="snížená",J293,0)</f>
        <v>0</v>
      </c>
      <c r="BG293" s="226">
        <f>IF(N293="zákl. přenesená",J293,0)</f>
        <v>0</v>
      </c>
      <c r="BH293" s="226">
        <f>IF(N293="sníž. přenesená",J293,0)</f>
        <v>0</v>
      </c>
      <c r="BI293" s="226">
        <f>IF(N293="nulová",J293,0)</f>
        <v>0</v>
      </c>
      <c r="BJ293" s="17" t="s">
        <v>88</v>
      </c>
      <c r="BK293" s="226">
        <f>ROUND(I293*H293,2)</f>
        <v>0</v>
      </c>
      <c r="BL293" s="17" t="s">
        <v>130</v>
      </c>
      <c r="BM293" s="225" t="s">
        <v>453</v>
      </c>
    </row>
    <row r="294" spans="1:51" s="13" customFormat="1" ht="12">
      <c r="A294" s="13"/>
      <c r="B294" s="227"/>
      <c r="C294" s="228"/>
      <c r="D294" s="229" t="s">
        <v>135</v>
      </c>
      <c r="E294" s="230" t="s">
        <v>1</v>
      </c>
      <c r="F294" s="231" t="s">
        <v>454</v>
      </c>
      <c r="G294" s="228"/>
      <c r="H294" s="230" t="s">
        <v>1</v>
      </c>
      <c r="I294" s="232"/>
      <c r="J294" s="228"/>
      <c r="K294" s="228"/>
      <c r="L294" s="233"/>
      <c r="M294" s="234"/>
      <c r="N294" s="235"/>
      <c r="O294" s="235"/>
      <c r="P294" s="235"/>
      <c r="Q294" s="235"/>
      <c r="R294" s="235"/>
      <c r="S294" s="235"/>
      <c r="T294" s="236"/>
      <c r="U294" s="13"/>
      <c r="V294" s="13"/>
      <c r="W294" s="13"/>
      <c r="X294" s="13"/>
      <c r="Y294" s="13"/>
      <c r="Z294" s="13"/>
      <c r="AA294" s="13"/>
      <c r="AB294" s="13"/>
      <c r="AC294" s="13"/>
      <c r="AD294" s="13"/>
      <c r="AE294" s="13"/>
      <c r="AT294" s="237" t="s">
        <v>135</v>
      </c>
      <c r="AU294" s="237" t="s">
        <v>90</v>
      </c>
      <c r="AV294" s="13" t="s">
        <v>88</v>
      </c>
      <c r="AW294" s="13" t="s">
        <v>36</v>
      </c>
      <c r="AX294" s="13" t="s">
        <v>80</v>
      </c>
      <c r="AY294" s="237" t="s">
        <v>123</v>
      </c>
    </row>
    <row r="295" spans="1:51" s="14" customFormat="1" ht="12">
      <c r="A295" s="14"/>
      <c r="B295" s="238"/>
      <c r="C295" s="239"/>
      <c r="D295" s="229" t="s">
        <v>135</v>
      </c>
      <c r="E295" s="240" t="s">
        <v>1</v>
      </c>
      <c r="F295" s="241" t="s">
        <v>455</v>
      </c>
      <c r="G295" s="239"/>
      <c r="H295" s="242">
        <v>12800</v>
      </c>
      <c r="I295" s="243"/>
      <c r="J295" s="239"/>
      <c r="K295" s="239"/>
      <c r="L295" s="244"/>
      <c r="M295" s="245"/>
      <c r="N295" s="246"/>
      <c r="O295" s="246"/>
      <c r="P295" s="246"/>
      <c r="Q295" s="246"/>
      <c r="R295" s="246"/>
      <c r="S295" s="246"/>
      <c r="T295" s="247"/>
      <c r="U295" s="14"/>
      <c r="V295" s="14"/>
      <c r="W295" s="14"/>
      <c r="X295" s="14"/>
      <c r="Y295" s="14"/>
      <c r="Z295" s="14"/>
      <c r="AA295" s="14"/>
      <c r="AB295" s="14"/>
      <c r="AC295" s="14"/>
      <c r="AD295" s="14"/>
      <c r="AE295" s="14"/>
      <c r="AT295" s="248" t="s">
        <v>135</v>
      </c>
      <c r="AU295" s="248" t="s">
        <v>90</v>
      </c>
      <c r="AV295" s="14" t="s">
        <v>90</v>
      </c>
      <c r="AW295" s="14" t="s">
        <v>36</v>
      </c>
      <c r="AX295" s="14" t="s">
        <v>80</v>
      </c>
      <c r="AY295" s="248" t="s">
        <v>123</v>
      </c>
    </row>
    <row r="296" spans="1:51" s="13" customFormat="1" ht="12">
      <c r="A296" s="13"/>
      <c r="B296" s="227"/>
      <c r="C296" s="228"/>
      <c r="D296" s="229" t="s">
        <v>135</v>
      </c>
      <c r="E296" s="230" t="s">
        <v>1</v>
      </c>
      <c r="F296" s="231" t="s">
        <v>456</v>
      </c>
      <c r="G296" s="228"/>
      <c r="H296" s="230" t="s">
        <v>1</v>
      </c>
      <c r="I296" s="232"/>
      <c r="J296" s="228"/>
      <c r="K296" s="228"/>
      <c r="L296" s="233"/>
      <c r="M296" s="234"/>
      <c r="N296" s="235"/>
      <c r="O296" s="235"/>
      <c r="P296" s="235"/>
      <c r="Q296" s="235"/>
      <c r="R296" s="235"/>
      <c r="S296" s="235"/>
      <c r="T296" s="236"/>
      <c r="U296" s="13"/>
      <c r="V296" s="13"/>
      <c r="W296" s="13"/>
      <c r="X296" s="13"/>
      <c r="Y296" s="13"/>
      <c r="Z296" s="13"/>
      <c r="AA296" s="13"/>
      <c r="AB296" s="13"/>
      <c r="AC296" s="13"/>
      <c r="AD296" s="13"/>
      <c r="AE296" s="13"/>
      <c r="AT296" s="237" t="s">
        <v>135</v>
      </c>
      <c r="AU296" s="237" t="s">
        <v>90</v>
      </c>
      <c r="AV296" s="13" t="s">
        <v>88</v>
      </c>
      <c r="AW296" s="13" t="s">
        <v>36</v>
      </c>
      <c r="AX296" s="13" t="s">
        <v>80</v>
      </c>
      <c r="AY296" s="237" t="s">
        <v>123</v>
      </c>
    </row>
    <row r="297" spans="1:51" s="14" customFormat="1" ht="12">
      <c r="A297" s="14"/>
      <c r="B297" s="238"/>
      <c r="C297" s="239"/>
      <c r="D297" s="229" t="s">
        <v>135</v>
      </c>
      <c r="E297" s="240" t="s">
        <v>1</v>
      </c>
      <c r="F297" s="241" t="s">
        <v>457</v>
      </c>
      <c r="G297" s="239"/>
      <c r="H297" s="242">
        <v>5750</v>
      </c>
      <c r="I297" s="243"/>
      <c r="J297" s="239"/>
      <c r="K297" s="239"/>
      <c r="L297" s="244"/>
      <c r="M297" s="245"/>
      <c r="N297" s="246"/>
      <c r="O297" s="246"/>
      <c r="P297" s="246"/>
      <c r="Q297" s="246"/>
      <c r="R297" s="246"/>
      <c r="S297" s="246"/>
      <c r="T297" s="247"/>
      <c r="U297" s="14"/>
      <c r="V297" s="14"/>
      <c r="W297" s="14"/>
      <c r="X297" s="14"/>
      <c r="Y297" s="14"/>
      <c r="Z297" s="14"/>
      <c r="AA297" s="14"/>
      <c r="AB297" s="14"/>
      <c r="AC297" s="14"/>
      <c r="AD297" s="14"/>
      <c r="AE297" s="14"/>
      <c r="AT297" s="248" t="s">
        <v>135</v>
      </c>
      <c r="AU297" s="248" t="s">
        <v>90</v>
      </c>
      <c r="AV297" s="14" t="s">
        <v>90</v>
      </c>
      <c r="AW297" s="14" t="s">
        <v>36</v>
      </c>
      <c r="AX297" s="14" t="s">
        <v>80</v>
      </c>
      <c r="AY297" s="248" t="s">
        <v>123</v>
      </c>
    </row>
    <row r="298" spans="1:51" s="15" customFormat="1" ht="12">
      <c r="A298" s="15"/>
      <c r="B298" s="259"/>
      <c r="C298" s="260"/>
      <c r="D298" s="229" t="s">
        <v>135</v>
      </c>
      <c r="E298" s="261" t="s">
        <v>1</v>
      </c>
      <c r="F298" s="262" t="s">
        <v>458</v>
      </c>
      <c r="G298" s="260"/>
      <c r="H298" s="263">
        <v>18550</v>
      </c>
      <c r="I298" s="264"/>
      <c r="J298" s="260"/>
      <c r="K298" s="260"/>
      <c r="L298" s="265"/>
      <c r="M298" s="266"/>
      <c r="N298" s="267"/>
      <c r="O298" s="267"/>
      <c r="P298" s="267"/>
      <c r="Q298" s="267"/>
      <c r="R298" s="267"/>
      <c r="S298" s="267"/>
      <c r="T298" s="268"/>
      <c r="U298" s="15"/>
      <c r="V298" s="15"/>
      <c r="W298" s="15"/>
      <c r="X298" s="15"/>
      <c r="Y298" s="15"/>
      <c r="Z298" s="15"/>
      <c r="AA298" s="15"/>
      <c r="AB298" s="15"/>
      <c r="AC298" s="15"/>
      <c r="AD298" s="15"/>
      <c r="AE298" s="15"/>
      <c r="AT298" s="269" t="s">
        <v>135</v>
      </c>
      <c r="AU298" s="269" t="s">
        <v>90</v>
      </c>
      <c r="AV298" s="15" t="s">
        <v>130</v>
      </c>
      <c r="AW298" s="15" t="s">
        <v>36</v>
      </c>
      <c r="AX298" s="15" t="s">
        <v>88</v>
      </c>
      <c r="AY298" s="269" t="s">
        <v>123</v>
      </c>
    </row>
    <row r="299" spans="1:65" s="2" customFormat="1" ht="37.8" customHeight="1">
      <c r="A299" s="38"/>
      <c r="B299" s="39"/>
      <c r="C299" s="214" t="s">
        <v>459</v>
      </c>
      <c r="D299" s="214" t="s">
        <v>126</v>
      </c>
      <c r="E299" s="215" t="s">
        <v>460</v>
      </c>
      <c r="F299" s="216" t="s">
        <v>461</v>
      </c>
      <c r="G299" s="217" t="s">
        <v>284</v>
      </c>
      <c r="H299" s="218">
        <v>287525</v>
      </c>
      <c r="I299" s="219"/>
      <c r="J299" s="220">
        <f>ROUND(I299*H299,2)</f>
        <v>0</v>
      </c>
      <c r="K299" s="216" t="s">
        <v>197</v>
      </c>
      <c r="L299" s="44"/>
      <c r="M299" s="221" t="s">
        <v>1</v>
      </c>
      <c r="N299" s="222" t="s">
        <v>45</v>
      </c>
      <c r="O299" s="91"/>
      <c r="P299" s="223">
        <f>O299*H299</f>
        <v>0</v>
      </c>
      <c r="Q299" s="223">
        <v>0</v>
      </c>
      <c r="R299" s="223">
        <f>Q299*H299</f>
        <v>0</v>
      </c>
      <c r="S299" s="223">
        <v>0</v>
      </c>
      <c r="T299" s="224">
        <f>S299*H299</f>
        <v>0</v>
      </c>
      <c r="U299" s="38"/>
      <c r="V299" s="38"/>
      <c r="W299" s="38"/>
      <c r="X299" s="38"/>
      <c r="Y299" s="38"/>
      <c r="Z299" s="38"/>
      <c r="AA299" s="38"/>
      <c r="AB299" s="38"/>
      <c r="AC299" s="38"/>
      <c r="AD299" s="38"/>
      <c r="AE299" s="38"/>
      <c r="AR299" s="225" t="s">
        <v>130</v>
      </c>
      <c r="AT299" s="225" t="s">
        <v>126</v>
      </c>
      <c r="AU299" s="225" t="s">
        <v>90</v>
      </c>
      <c r="AY299" s="17" t="s">
        <v>123</v>
      </c>
      <c r="BE299" s="226">
        <f>IF(N299="základní",J299,0)</f>
        <v>0</v>
      </c>
      <c r="BF299" s="226">
        <f>IF(N299="snížená",J299,0)</f>
        <v>0</v>
      </c>
      <c r="BG299" s="226">
        <f>IF(N299="zákl. přenesená",J299,0)</f>
        <v>0</v>
      </c>
      <c r="BH299" s="226">
        <f>IF(N299="sníž. přenesená",J299,0)</f>
        <v>0</v>
      </c>
      <c r="BI299" s="226">
        <f>IF(N299="nulová",J299,0)</f>
        <v>0</v>
      </c>
      <c r="BJ299" s="17" t="s">
        <v>88</v>
      </c>
      <c r="BK299" s="226">
        <f>ROUND(I299*H299,2)</f>
        <v>0</v>
      </c>
      <c r="BL299" s="17" t="s">
        <v>130</v>
      </c>
      <c r="BM299" s="225" t="s">
        <v>462</v>
      </c>
    </row>
    <row r="300" spans="1:51" s="13" customFormat="1" ht="12">
      <c r="A300" s="13"/>
      <c r="B300" s="227"/>
      <c r="C300" s="228"/>
      <c r="D300" s="229" t="s">
        <v>135</v>
      </c>
      <c r="E300" s="230" t="s">
        <v>1</v>
      </c>
      <c r="F300" s="231" t="s">
        <v>463</v>
      </c>
      <c r="G300" s="228"/>
      <c r="H300" s="230" t="s">
        <v>1</v>
      </c>
      <c r="I300" s="232"/>
      <c r="J300" s="228"/>
      <c r="K300" s="228"/>
      <c r="L300" s="233"/>
      <c r="M300" s="234"/>
      <c r="N300" s="235"/>
      <c r="O300" s="235"/>
      <c r="P300" s="235"/>
      <c r="Q300" s="235"/>
      <c r="R300" s="235"/>
      <c r="S300" s="235"/>
      <c r="T300" s="236"/>
      <c r="U300" s="13"/>
      <c r="V300" s="13"/>
      <c r="W300" s="13"/>
      <c r="X300" s="13"/>
      <c r="Y300" s="13"/>
      <c r="Z300" s="13"/>
      <c r="AA300" s="13"/>
      <c r="AB300" s="13"/>
      <c r="AC300" s="13"/>
      <c r="AD300" s="13"/>
      <c r="AE300" s="13"/>
      <c r="AT300" s="237" t="s">
        <v>135</v>
      </c>
      <c r="AU300" s="237" t="s">
        <v>90</v>
      </c>
      <c r="AV300" s="13" t="s">
        <v>88</v>
      </c>
      <c r="AW300" s="13" t="s">
        <v>36</v>
      </c>
      <c r="AX300" s="13" t="s">
        <v>80</v>
      </c>
      <c r="AY300" s="237" t="s">
        <v>123</v>
      </c>
    </row>
    <row r="301" spans="1:51" s="13" customFormat="1" ht="12">
      <c r="A301" s="13"/>
      <c r="B301" s="227"/>
      <c r="C301" s="228"/>
      <c r="D301" s="229" t="s">
        <v>135</v>
      </c>
      <c r="E301" s="230" t="s">
        <v>1</v>
      </c>
      <c r="F301" s="231" t="s">
        <v>464</v>
      </c>
      <c r="G301" s="228"/>
      <c r="H301" s="230" t="s">
        <v>1</v>
      </c>
      <c r="I301" s="232"/>
      <c r="J301" s="228"/>
      <c r="K301" s="228"/>
      <c r="L301" s="233"/>
      <c r="M301" s="234"/>
      <c r="N301" s="235"/>
      <c r="O301" s="235"/>
      <c r="P301" s="235"/>
      <c r="Q301" s="235"/>
      <c r="R301" s="235"/>
      <c r="S301" s="235"/>
      <c r="T301" s="236"/>
      <c r="U301" s="13"/>
      <c r="V301" s="13"/>
      <c r="W301" s="13"/>
      <c r="X301" s="13"/>
      <c r="Y301" s="13"/>
      <c r="Z301" s="13"/>
      <c r="AA301" s="13"/>
      <c r="AB301" s="13"/>
      <c r="AC301" s="13"/>
      <c r="AD301" s="13"/>
      <c r="AE301" s="13"/>
      <c r="AT301" s="237" t="s">
        <v>135</v>
      </c>
      <c r="AU301" s="237" t="s">
        <v>90</v>
      </c>
      <c r="AV301" s="13" t="s">
        <v>88</v>
      </c>
      <c r="AW301" s="13" t="s">
        <v>36</v>
      </c>
      <c r="AX301" s="13" t="s">
        <v>80</v>
      </c>
      <c r="AY301" s="237" t="s">
        <v>123</v>
      </c>
    </row>
    <row r="302" spans="1:51" s="14" customFormat="1" ht="12">
      <c r="A302" s="14"/>
      <c r="B302" s="238"/>
      <c r="C302" s="239"/>
      <c r="D302" s="229" t="s">
        <v>135</v>
      </c>
      <c r="E302" s="240" t="s">
        <v>1</v>
      </c>
      <c r="F302" s="241" t="s">
        <v>465</v>
      </c>
      <c r="G302" s="239"/>
      <c r="H302" s="242">
        <v>198400</v>
      </c>
      <c r="I302" s="243"/>
      <c r="J302" s="239"/>
      <c r="K302" s="239"/>
      <c r="L302" s="244"/>
      <c r="M302" s="245"/>
      <c r="N302" s="246"/>
      <c r="O302" s="246"/>
      <c r="P302" s="246"/>
      <c r="Q302" s="246"/>
      <c r="R302" s="246"/>
      <c r="S302" s="246"/>
      <c r="T302" s="247"/>
      <c r="U302" s="14"/>
      <c r="V302" s="14"/>
      <c r="W302" s="14"/>
      <c r="X302" s="14"/>
      <c r="Y302" s="14"/>
      <c r="Z302" s="14"/>
      <c r="AA302" s="14"/>
      <c r="AB302" s="14"/>
      <c r="AC302" s="14"/>
      <c r="AD302" s="14"/>
      <c r="AE302" s="14"/>
      <c r="AT302" s="248" t="s">
        <v>135</v>
      </c>
      <c r="AU302" s="248" t="s">
        <v>90</v>
      </c>
      <c r="AV302" s="14" t="s">
        <v>90</v>
      </c>
      <c r="AW302" s="14" t="s">
        <v>36</v>
      </c>
      <c r="AX302" s="14" t="s">
        <v>80</v>
      </c>
      <c r="AY302" s="248" t="s">
        <v>123</v>
      </c>
    </row>
    <row r="303" spans="1:51" s="13" customFormat="1" ht="12">
      <c r="A303" s="13"/>
      <c r="B303" s="227"/>
      <c r="C303" s="228"/>
      <c r="D303" s="229" t="s">
        <v>135</v>
      </c>
      <c r="E303" s="230" t="s">
        <v>1</v>
      </c>
      <c r="F303" s="231" t="s">
        <v>466</v>
      </c>
      <c r="G303" s="228"/>
      <c r="H303" s="230" t="s">
        <v>1</v>
      </c>
      <c r="I303" s="232"/>
      <c r="J303" s="228"/>
      <c r="K303" s="228"/>
      <c r="L303" s="233"/>
      <c r="M303" s="234"/>
      <c r="N303" s="235"/>
      <c r="O303" s="235"/>
      <c r="P303" s="235"/>
      <c r="Q303" s="235"/>
      <c r="R303" s="235"/>
      <c r="S303" s="235"/>
      <c r="T303" s="236"/>
      <c r="U303" s="13"/>
      <c r="V303" s="13"/>
      <c r="W303" s="13"/>
      <c r="X303" s="13"/>
      <c r="Y303" s="13"/>
      <c r="Z303" s="13"/>
      <c r="AA303" s="13"/>
      <c r="AB303" s="13"/>
      <c r="AC303" s="13"/>
      <c r="AD303" s="13"/>
      <c r="AE303" s="13"/>
      <c r="AT303" s="237" t="s">
        <v>135</v>
      </c>
      <c r="AU303" s="237" t="s">
        <v>90</v>
      </c>
      <c r="AV303" s="13" t="s">
        <v>88</v>
      </c>
      <c r="AW303" s="13" t="s">
        <v>36</v>
      </c>
      <c r="AX303" s="13" t="s">
        <v>80</v>
      </c>
      <c r="AY303" s="237" t="s">
        <v>123</v>
      </c>
    </row>
    <row r="304" spans="1:51" s="14" customFormat="1" ht="12">
      <c r="A304" s="14"/>
      <c r="B304" s="238"/>
      <c r="C304" s="239"/>
      <c r="D304" s="229" t="s">
        <v>135</v>
      </c>
      <c r="E304" s="240" t="s">
        <v>1</v>
      </c>
      <c r="F304" s="241" t="s">
        <v>467</v>
      </c>
      <c r="G304" s="239"/>
      <c r="H304" s="242">
        <v>89125</v>
      </c>
      <c r="I304" s="243"/>
      <c r="J304" s="239"/>
      <c r="K304" s="239"/>
      <c r="L304" s="244"/>
      <c r="M304" s="245"/>
      <c r="N304" s="246"/>
      <c r="O304" s="246"/>
      <c r="P304" s="246"/>
      <c r="Q304" s="246"/>
      <c r="R304" s="246"/>
      <c r="S304" s="246"/>
      <c r="T304" s="247"/>
      <c r="U304" s="14"/>
      <c r="V304" s="14"/>
      <c r="W304" s="14"/>
      <c r="X304" s="14"/>
      <c r="Y304" s="14"/>
      <c r="Z304" s="14"/>
      <c r="AA304" s="14"/>
      <c r="AB304" s="14"/>
      <c r="AC304" s="14"/>
      <c r="AD304" s="14"/>
      <c r="AE304" s="14"/>
      <c r="AT304" s="248" t="s">
        <v>135</v>
      </c>
      <c r="AU304" s="248" t="s">
        <v>90</v>
      </c>
      <c r="AV304" s="14" t="s">
        <v>90</v>
      </c>
      <c r="AW304" s="14" t="s">
        <v>36</v>
      </c>
      <c r="AX304" s="14" t="s">
        <v>80</v>
      </c>
      <c r="AY304" s="248" t="s">
        <v>123</v>
      </c>
    </row>
    <row r="305" spans="1:51" s="15" customFormat="1" ht="12">
      <c r="A305" s="15"/>
      <c r="B305" s="259"/>
      <c r="C305" s="260"/>
      <c r="D305" s="229" t="s">
        <v>135</v>
      </c>
      <c r="E305" s="261" t="s">
        <v>1</v>
      </c>
      <c r="F305" s="262" t="s">
        <v>458</v>
      </c>
      <c r="G305" s="260"/>
      <c r="H305" s="263">
        <v>287525</v>
      </c>
      <c r="I305" s="264"/>
      <c r="J305" s="260"/>
      <c r="K305" s="260"/>
      <c r="L305" s="265"/>
      <c r="M305" s="266"/>
      <c r="N305" s="267"/>
      <c r="O305" s="267"/>
      <c r="P305" s="267"/>
      <c r="Q305" s="267"/>
      <c r="R305" s="267"/>
      <c r="S305" s="267"/>
      <c r="T305" s="268"/>
      <c r="U305" s="15"/>
      <c r="V305" s="15"/>
      <c r="W305" s="15"/>
      <c r="X305" s="15"/>
      <c r="Y305" s="15"/>
      <c r="Z305" s="15"/>
      <c r="AA305" s="15"/>
      <c r="AB305" s="15"/>
      <c r="AC305" s="15"/>
      <c r="AD305" s="15"/>
      <c r="AE305" s="15"/>
      <c r="AT305" s="269" t="s">
        <v>135</v>
      </c>
      <c r="AU305" s="269" t="s">
        <v>90</v>
      </c>
      <c r="AV305" s="15" t="s">
        <v>130</v>
      </c>
      <c r="AW305" s="15" t="s">
        <v>36</v>
      </c>
      <c r="AX305" s="15" t="s">
        <v>88</v>
      </c>
      <c r="AY305" s="269" t="s">
        <v>123</v>
      </c>
    </row>
    <row r="306" spans="1:65" s="2" customFormat="1" ht="37.8" customHeight="1">
      <c r="A306" s="38"/>
      <c r="B306" s="39"/>
      <c r="C306" s="214" t="s">
        <v>468</v>
      </c>
      <c r="D306" s="214" t="s">
        <v>126</v>
      </c>
      <c r="E306" s="215" t="s">
        <v>469</v>
      </c>
      <c r="F306" s="216" t="s">
        <v>470</v>
      </c>
      <c r="G306" s="217" t="s">
        <v>284</v>
      </c>
      <c r="H306" s="218">
        <v>5750</v>
      </c>
      <c r="I306" s="219"/>
      <c r="J306" s="220">
        <f>ROUND(I306*H306,2)</f>
        <v>0</v>
      </c>
      <c r="K306" s="216" t="s">
        <v>197</v>
      </c>
      <c r="L306" s="44"/>
      <c r="M306" s="221" t="s">
        <v>1</v>
      </c>
      <c r="N306" s="222" t="s">
        <v>45</v>
      </c>
      <c r="O306" s="91"/>
      <c r="P306" s="223">
        <f>O306*H306</f>
        <v>0</v>
      </c>
      <c r="Q306" s="223">
        <v>0</v>
      </c>
      <c r="R306" s="223">
        <f>Q306*H306</f>
        <v>0</v>
      </c>
      <c r="S306" s="223">
        <v>0</v>
      </c>
      <c r="T306" s="224">
        <f>S306*H306</f>
        <v>0</v>
      </c>
      <c r="U306" s="38"/>
      <c r="V306" s="38"/>
      <c r="W306" s="38"/>
      <c r="X306" s="38"/>
      <c r="Y306" s="38"/>
      <c r="Z306" s="38"/>
      <c r="AA306" s="38"/>
      <c r="AB306" s="38"/>
      <c r="AC306" s="38"/>
      <c r="AD306" s="38"/>
      <c r="AE306" s="38"/>
      <c r="AR306" s="225" t="s">
        <v>130</v>
      </c>
      <c r="AT306" s="225" t="s">
        <v>126</v>
      </c>
      <c r="AU306" s="225" t="s">
        <v>90</v>
      </c>
      <c r="AY306" s="17" t="s">
        <v>123</v>
      </c>
      <c r="BE306" s="226">
        <f>IF(N306="základní",J306,0)</f>
        <v>0</v>
      </c>
      <c r="BF306" s="226">
        <f>IF(N306="snížená",J306,0)</f>
        <v>0</v>
      </c>
      <c r="BG306" s="226">
        <f>IF(N306="zákl. přenesená",J306,0)</f>
        <v>0</v>
      </c>
      <c r="BH306" s="226">
        <f>IF(N306="sníž. přenesená",J306,0)</f>
        <v>0</v>
      </c>
      <c r="BI306" s="226">
        <f>IF(N306="nulová",J306,0)</f>
        <v>0</v>
      </c>
      <c r="BJ306" s="17" t="s">
        <v>88</v>
      </c>
      <c r="BK306" s="226">
        <f>ROUND(I306*H306,2)</f>
        <v>0</v>
      </c>
      <c r="BL306" s="17" t="s">
        <v>130</v>
      </c>
      <c r="BM306" s="225" t="s">
        <v>471</v>
      </c>
    </row>
    <row r="307" spans="1:51" s="13" customFormat="1" ht="12">
      <c r="A307" s="13"/>
      <c r="B307" s="227"/>
      <c r="C307" s="228"/>
      <c r="D307" s="229" t="s">
        <v>135</v>
      </c>
      <c r="E307" s="230" t="s">
        <v>1</v>
      </c>
      <c r="F307" s="231" t="s">
        <v>472</v>
      </c>
      <c r="G307" s="228"/>
      <c r="H307" s="230" t="s">
        <v>1</v>
      </c>
      <c r="I307" s="232"/>
      <c r="J307" s="228"/>
      <c r="K307" s="228"/>
      <c r="L307" s="233"/>
      <c r="M307" s="234"/>
      <c r="N307" s="235"/>
      <c r="O307" s="235"/>
      <c r="P307" s="235"/>
      <c r="Q307" s="235"/>
      <c r="R307" s="235"/>
      <c r="S307" s="235"/>
      <c r="T307" s="236"/>
      <c r="U307" s="13"/>
      <c r="V307" s="13"/>
      <c r="W307" s="13"/>
      <c r="X307" s="13"/>
      <c r="Y307" s="13"/>
      <c r="Z307" s="13"/>
      <c r="AA307" s="13"/>
      <c r="AB307" s="13"/>
      <c r="AC307" s="13"/>
      <c r="AD307" s="13"/>
      <c r="AE307" s="13"/>
      <c r="AT307" s="237" t="s">
        <v>135</v>
      </c>
      <c r="AU307" s="237" t="s">
        <v>90</v>
      </c>
      <c r="AV307" s="13" t="s">
        <v>88</v>
      </c>
      <c r="AW307" s="13" t="s">
        <v>36</v>
      </c>
      <c r="AX307" s="13" t="s">
        <v>80</v>
      </c>
      <c r="AY307" s="237" t="s">
        <v>123</v>
      </c>
    </row>
    <row r="308" spans="1:51" s="14" customFormat="1" ht="12">
      <c r="A308" s="14"/>
      <c r="B308" s="238"/>
      <c r="C308" s="239"/>
      <c r="D308" s="229" t="s">
        <v>135</v>
      </c>
      <c r="E308" s="240" t="s">
        <v>1</v>
      </c>
      <c r="F308" s="241" t="s">
        <v>457</v>
      </c>
      <c r="G308" s="239"/>
      <c r="H308" s="242">
        <v>5750</v>
      </c>
      <c r="I308" s="243"/>
      <c r="J308" s="239"/>
      <c r="K308" s="239"/>
      <c r="L308" s="244"/>
      <c r="M308" s="245"/>
      <c r="N308" s="246"/>
      <c r="O308" s="246"/>
      <c r="P308" s="246"/>
      <c r="Q308" s="246"/>
      <c r="R308" s="246"/>
      <c r="S308" s="246"/>
      <c r="T308" s="247"/>
      <c r="U308" s="14"/>
      <c r="V308" s="14"/>
      <c r="W308" s="14"/>
      <c r="X308" s="14"/>
      <c r="Y308" s="14"/>
      <c r="Z308" s="14"/>
      <c r="AA308" s="14"/>
      <c r="AB308" s="14"/>
      <c r="AC308" s="14"/>
      <c r="AD308" s="14"/>
      <c r="AE308" s="14"/>
      <c r="AT308" s="248" t="s">
        <v>135</v>
      </c>
      <c r="AU308" s="248" t="s">
        <v>90</v>
      </c>
      <c r="AV308" s="14" t="s">
        <v>90</v>
      </c>
      <c r="AW308" s="14" t="s">
        <v>36</v>
      </c>
      <c r="AX308" s="14" t="s">
        <v>88</v>
      </c>
      <c r="AY308" s="248" t="s">
        <v>123</v>
      </c>
    </row>
    <row r="309" spans="1:65" s="2" customFormat="1" ht="24.15" customHeight="1">
      <c r="A309" s="38"/>
      <c r="B309" s="39"/>
      <c r="C309" s="214" t="s">
        <v>473</v>
      </c>
      <c r="D309" s="214" t="s">
        <v>126</v>
      </c>
      <c r="E309" s="215" t="s">
        <v>474</v>
      </c>
      <c r="F309" s="216" t="s">
        <v>475</v>
      </c>
      <c r="G309" s="217" t="s">
        <v>129</v>
      </c>
      <c r="H309" s="218">
        <v>1</v>
      </c>
      <c r="I309" s="219"/>
      <c r="J309" s="220">
        <f>ROUND(I309*H309,2)</f>
        <v>0</v>
      </c>
      <c r="K309" s="216" t="s">
        <v>1</v>
      </c>
      <c r="L309" s="44"/>
      <c r="M309" s="221" t="s">
        <v>1</v>
      </c>
      <c r="N309" s="222" t="s">
        <v>45</v>
      </c>
      <c r="O309" s="91"/>
      <c r="P309" s="223">
        <f>O309*H309</f>
        <v>0</v>
      </c>
      <c r="Q309" s="223">
        <v>0</v>
      </c>
      <c r="R309" s="223">
        <f>Q309*H309</f>
        <v>0</v>
      </c>
      <c r="S309" s="223">
        <v>0</v>
      </c>
      <c r="T309" s="224">
        <f>S309*H309</f>
        <v>0</v>
      </c>
      <c r="U309" s="38"/>
      <c r="V309" s="38"/>
      <c r="W309" s="38"/>
      <c r="X309" s="38"/>
      <c r="Y309" s="38"/>
      <c r="Z309" s="38"/>
      <c r="AA309" s="38"/>
      <c r="AB309" s="38"/>
      <c r="AC309" s="38"/>
      <c r="AD309" s="38"/>
      <c r="AE309" s="38"/>
      <c r="AR309" s="225" t="s">
        <v>130</v>
      </c>
      <c r="AT309" s="225" t="s">
        <v>126</v>
      </c>
      <c r="AU309" s="225" t="s">
        <v>90</v>
      </c>
      <c r="AY309" s="17" t="s">
        <v>123</v>
      </c>
      <c r="BE309" s="226">
        <f>IF(N309="základní",J309,0)</f>
        <v>0</v>
      </c>
      <c r="BF309" s="226">
        <f>IF(N309="snížená",J309,0)</f>
        <v>0</v>
      </c>
      <c r="BG309" s="226">
        <f>IF(N309="zákl. přenesená",J309,0)</f>
        <v>0</v>
      </c>
      <c r="BH309" s="226">
        <f>IF(N309="sníž. přenesená",J309,0)</f>
        <v>0</v>
      </c>
      <c r="BI309" s="226">
        <f>IF(N309="nulová",J309,0)</f>
        <v>0</v>
      </c>
      <c r="BJ309" s="17" t="s">
        <v>88</v>
      </c>
      <c r="BK309" s="226">
        <f>ROUND(I309*H309,2)</f>
        <v>0</v>
      </c>
      <c r="BL309" s="17" t="s">
        <v>130</v>
      </c>
      <c r="BM309" s="225" t="s">
        <v>476</v>
      </c>
    </row>
    <row r="310" spans="1:51" s="13" customFormat="1" ht="12">
      <c r="A310" s="13"/>
      <c r="B310" s="227"/>
      <c r="C310" s="228"/>
      <c r="D310" s="229" t="s">
        <v>135</v>
      </c>
      <c r="E310" s="230" t="s">
        <v>1</v>
      </c>
      <c r="F310" s="231" t="s">
        <v>477</v>
      </c>
      <c r="G310" s="228"/>
      <c r="H310" s="230" t="s">
        <v>1</v>
      </c>
      <c r="I310" s="232"/>
      <c r="J310" s="228"/>
      <c r="K310" s="228"/>
      <c r="L310" s="233"/>
      <c r="M310" s="234"/>
      <c r="N310" s="235"/>
      <c r="O310" s="235"/>
      <c r="P310" s="235"/>
      <c r="Q310" s="235"/>
      <c r="R310" s="235"/>
      <c r="S310" s="235"/>
      <c r="T310" s="236"/>
      <c r="U310" s="13"/>
      <c r="V310" s="13"/>
      <c r="W310" s="13"/>
      <c r="X310" s="13"/>
      <c r="Y310" s="13"/>
      <c r="Z310" s="13"/>
      <c r="AA310" s="13"/>
      <c r="AB310" s="13"/>
      <c r="AC310" s="13"/>
      <c r="AD310" s="13"/>
      <c r="AE310" s="13"/>
      <c r="AT310" s="237" t="s">
        <v>135</v>
      </c>
      <c r="AU310" s="237" t="s">
        <v>90</v>
      </c>
      <c r="AV310" s="13" t="s">
        <v>88</v>
      </c>
      <c r="AW310" s="13" t="s">
        <v>36</v>
      </c>
      <c r="AX310" s="13" t="s">
        <v>80</v>
      </c>
      <c r="AY310" s="237" t="s">
        <v>123</v>
      </c>
    </row>
    <row r="311" spans="1:51" s="14" customFormat="1" ht="12">
      <c r="A311" s="14"/>
      <c r="B311" s="238"/>
      <c r="C311" s="239"/>
      <c r="D311" s="229" t="s">
        <v>135</v>
      </c>
      <c r="E311" s="240" t="s">
        <v>1</v>
      </c>
      <c r="F311" s="241" t="s">
        <v>88</v>
      </c>
      <c r="G311" s="239"/>
      <c r="H311" s="242">
        <v>1</v>
      </c>
      <c r="I311" s="243"/>
      <c r="J311" s="239"/>
      <c r="K311" s="239"/>
      <c r="L311" s="244"/>
      <c r="M311" s="245"/>
      <c r="N311" s="246"/>
      <c r="O311" s="246"/>
      <c r="P311" s="246"/>
      <c r="Q311" s="246"/>
      <c r="R311" s="246"/>
      <c r="S311" s="246"/>
      <c r="T311" s="247"/>
      <c r="U311" s="14"/>
      <c r="V311" s="14"/>
      <c r="W311" s="14"/>
      <c r="X311" s="14"/>
      <c r="Y311" s="14"/>
      <c r="Z311" s="14"/>
      <c r="AA311" s="14"/>
      <c r="AB311" s="14"/>
      <c r="AC311" s="14"/>
      <c r="AD311" s="14"/>
      <c r="AE311" s="14"/>
      <c r="AT311" s="248" t="s">
        <v>135</v>
      </c>
      <c r="AU311" s="248" t="s">
        <v>90</v>
      </c>
      <c r="AV311" s="14" t="s">
        <v>90</v>
      </c>
      <c r="AW311" s="14" t="s">
        <v>36</v>
      </c>
      <c r="AX311" s="14" t="s">
        <v>88</v>
      </c>
      <c r="AY311" s="248" t="s">
        <v>123</v>
      </c>
    </row>
    <row r="312" spans="1:65" s="2" customFormat="1" ht="24.15" customHeight="1">
      <c r="A312" s="38"/>
      <c r="B312" s="39"/>
      <c r="C312" s="214" t="s">
        <v>478</v>
      </c>
      <c r="D312" s="214" t="s">
        <v>126</v>
      </c>
      <c r="E312" s="215" t="s">
        <v>479</v>
      </c>
      <c r="F312" s="216" t="s">
        <v>480</v>
      </c>
      <c r="G312" s="217" t="s">
        <v>129</v>
      </c>
      <c r="H312" s="218">
        <v>1</v>
      </c>
      <c r="I312" s="219"/>
      <c r="J312" s="220">
        <f>ROUND(I312*H312,2)</f>
        <v>0</v>
      </c>
      <c r="K312" s="216" t="s">
        <v>1</v>
      </c>
      <c r="L312" s="44"/>
      <c r="M312" s="221" t="s">
        <v>1</v>
      </c>
      <c r="N312" s="222" t="s">
        <v>45</v>
      </c>
      <c r="O312" s="91"/>
      <c r="P312" s="223">
        <f>O312*H312</f>
        <v>0</v>
      </c>
      <c r="Q312" s="223">
        <v>0</v>
      </c>
      <c r="R312" s="223">
        <f>Q312*H312</f>
        <v>0</v>
      </c>
      <c r="S312" s="223">
        <v>0</v>
      </c>
      <c r="T312" s="224">
        <f>S312*H312</f>
        <v>0</v>
      </c>
      <c r="U312" s="38"/>
      <c r="V312" s="38"/>
      <c r="W312" s="38"/>
      <c r="X312" s="38"/>
      <c r="Y312" s="38"/>
      <c r="Z312" s="38"/>
      <c r="AA312" s="38"/>
      <c r="AB312" s="38"/>
      <c r="AC312" s="38"/>
      <c r="AD312" s="38"/>
      <c r="AE312" s="38"/>
      <c r="AR312" s="225" t="s">
        <v>481</v>
      </c>
      <c r="AT312" s="225" t="s">
        <v>126</v>
      </c>
      <c r="AU312" s="225" t="s">
        <v>90</v>
      </c>
      <c r="AY312" s="17" t="s">
        <v>123</v>
      </c>
      <c r="BE312" s="226">
        <f>IF(N312="základní",J312,0)</f>
        <v>0</v>
      </c>
      <c r="BF312" s="226">
        <f>IF(N312="snížená",J312,0)</f>
        <v>0</v>
      </c>
      <c r="BG312" s="226">
        <f>IF(N312="zákl. přenesená",J312,0)</f>
        <v>0</v>
      </c>
      <c r="BH312" s="226">
        <f>IF(N312="sníž. přenesená",J312,0)</f>
        <v>0</v>
      </c>
      <c r="BI312" s="226">
        <f>IF(N312="nulová",J312,0)</f>
        <v>0</v>
      </c>
      <c r="BJ312" s="17" t="s">
        <v>88</v>
      </c>
      <c r="BK312" s="226">
        <f>ROUND(I312*H312,2)</f>
        <v>0</v>
      </c>
      <c r="BL312" s="17" t="s">
        <v>481</v>
      </c>
      <c r="BM312" s="225" t="s">
        <v>482</v>
      </c>
    </row>
    <row r="313" spans="1:65" s="2" customFormat="1" ht="16.5" customHeight="1">
      <c r="A313" s="38"/>
      <c r="B313" s="39"/>
      <c r="C313" s="214" t="s">
        <v>483</v>
      </c>
      <c r="D313" s="214" t="s">
        <v>126</v>
      </c>
      <c r="E313" s="215" t="s">
        <v>484</v>
      </c>
      <c r="F313" s="216" t="s">
        <v>485</v>
      </c>
      <c r="G313" s="217" t="s">
        <v>284</v>
      </c>
      <c r="H313" s="218">
        <v>7050</v>
      </c>
      <c r="I313" s="219"/>
      <c r="J313" s="220">
        <f>ROUND(I313*H313,2)</f>
        <v>0</v>
      </c>
      <c r="K313" s="216" t="s">
        <v>1</v>
      </c>
      <c r="L313" s="44"/>
      <c r="M313" s="221" t="s">
        <v>1</v>
      </c>
      <c r="N313" s="222" t="s">
        <v>45</v>
      </c>
      <c r="O313" s="91"/>
      <c r="P313" s="223">
        <f>O313*H313</f>
        <v>0</v>
      </c>
      <c r="Q313" s="223">
        <v>0</v>
      </c>
      <c r="R313" s="223">
        <f>Q313*H313</f>
        <v>0</v>
      </c>
      <c r="S313" s="223">
        <v>0</v>
      </c>
      <c r="T313" s="224">
        <f>S313*H313</f>
        <v>0</v>
      </c>
      <c r="U313" s="38"/>
      <c r="V313" s="38"/>
      <c r="W313" s="38"/>
      <c r="X313" s="38"/>
      <c r="Y313" s="38"/>
      <c r="Z313" s="38"/>
      <c r="AA313" s="38"/>
      <c r="AB313" s="38"/>
      <c r="AC313" s="38"/>
      <c r="AD313" s="38"/>
      <c r="AE313" s="38"/>
      <c r="AR313" s="225" t="s">
        <v>130</v>
      </c>
      <c r="AT313" s="225" t="s">
        <v>126</v>
      </c>
      <c r="AU313" s="225" t="s">
        <v>90</v>
      </c>
      <c r="AY313" s="17" t="s">
        <v>123</v>
      </c>
      <c r="BE313" s="226">
        <f>IF(N313="základní",J313,0)</f>
        <v>0</v>
      </c>
      <c r="BF313" s="226">
        <f>IF(N313="snížená",J313,0)</f>
        <v>0</v>
      </c>
      <c r="BG313" s="226">
        <f>IF(N313="zákl. přenesená",J313,0)</f>
        <v>0</v>
      </c>
      <c r="BH313" s="226">
        <f>IF(N313="sníž. přenesená",J313,0)</f>
        <v>0</v>
      </c>
      <c r="BI313" s="226">
        <f>IF(N313="nulová",J313,0)</f>
        <v>0</v>
      </c>
      <c r="BJ313" s="17" t="s">
        <v>88</v>
      </c>
      <c r="BK313" s="226">
        <f>ROUND(I313*H313,2)</f>
        <v>0</v>
      </c>
      <c r="BL313" s="17" t="s">
        <v>130</v>
      </c>
      <c r="BM313" s="225" t="s">
        <v>486</v>
      </c>
    </row>
    <row r="314" spans="1:65" s="2" customFormat="1" ht="44.25" customHeight="1">
      <c r="A314" s="38"/>
      <c r="B314" s="39"/>
      <c r="C314" s="214" t="s">
        <v>487</v>
      </c>
      <c r="D314" s="214" t="s">
        <v>126</v>
      </c>
      <c r="E314" s="215" t="s">
        <v>488</v>
      </c>
      <c r="F314" s="216" t="s">
        <v>489</v>
      </c>
      <c r="G314" s="217" t="s">
        <v>284</v>
      </c>
      <c r="H314" s="218">
        <v>7050</v>
      </c>
      <c r="I314" s="219"/>
      <c r="J314" s="220">
        <f>ROUND(I314*H314,2)</f>
        <v>0</v>
      </c>
      <c r="K314" s="216" t="s">
        <v>197</v>
      </c>
      <c r="L314" s="44"/>
      <c r="M314" s="221" t="s">
        <v>1</v>
      </c>
      <c r="N314" s="222" t="s">
        <v>45</v>
      </c>
      <c r="O314" s="91"/>
      <c r="P314" s="223">
        <f>O314*H314</f>
        <v>0</v>
      </c>
      <c r="Q314" s="223">
        <v>0</v>
      </c>
      <c r="R314" s="223">
        <f>Q314*H314</f>
        <v>0</v>
      </c>
      <c r="S314" s="223">
        <v>0</v>
      </c>
      <c r="T314" s="224">
        <f>S314*H314</f>
        <v>0</v>
      </c>
      <c r="U314" s="38"/>
      <c r="V314" s="38"/>
      <c r="W314" s="38"/>
      <c r="X314" s="38"/>
      <c r="Y314" s="38"/>
      <c r="Z314" s="38"/>
      <c r="AA314" s="38"/>
      <c r="AB314" s="38"/>
      <c r="AC314" s="38"/>
      <c r="AD314" s="38"/>
      <c r="AE314" s="38"/>
      <c r="AR314" s="225" t="s">
        <v>130</v>
      </c>
      <c r="AT314" s="225" t="s">
        <v>126</v>
      </c>
      <c r="AU314" s="225" t="s">
        <v>90</v>
      </c>
      <c r="AY314" s="17" t="s">
        <v>123</v>
      </c>
      <c r="BE314" s="226">
        <f>IF(N314="základní",J314,0)</f>
        <v>0</v>
      </c>
      <c r="BF314" s="226">
        <f>IF(N314="snížená",J314,0)</f>
        <v>0</v>
      </c>
      <c r="BG314" s="226">
        <f>IF(N314="zákl. přenesená",J314,0)</f>
        <v>0</v>
      </c>
      <c r="BH314" s="226">
        <f>IF(N314="sníž. přenesená",J314,0)</f>
        <v>0</v>
      </c>
      <c r="BI314" s="226">
        <f>IF(N314="nulová",J314,0)</f>
        <v>0</v>
      </c>
      <c r="BJ314" s="17" t="s">
        <v>88</v>
      </c>
      <c r="BK314" s="226">
        <f>ROUND(I314*H314,2)</f>
        <v>0</v>
      </c>
      <c r="BL314" s="17" t="s">
        <v>130</v>
      </c>
      <c r="BM314" s="225" t="s">
        <v>490</v>
      </c>
    </row>
    <row r="315" spans="1:51" s="13" customFormat="1" ht="12">
      <c r="A315" s="13"/>
      <c r="B315" s="227"/>
      <c r="C315" s="228"/>
      <c r="D315" s="229" t="s">
        <v>135</v>
      </c>
      <c r="E315" s="230" t="s">
        <v>1</v>
      </c>
      <c r="F315" s="231" t="s">
        <v>491</v>
      </c>
      <c r="G315" s="228"/>
      <c r="H315" s="230" t="s">
        <v>1</v>
      </c>
      <c r="I315" s="232"/>
      <c r="J315" s="228"/>
      <c r="K315" s="228"/>
      <c r="L315" s="233"/>
      <c r="M315" s="234"/>
      <c r="N315" s="235"/>
      <c r="O315" s="235"/>
      <c r="P315" s="235"/>
      <c r="Q315" s="235"/>
      <c r="R315" s="235"/>
      <c r="S315" s="235"/>
      <c r="T315" s="236"/>
      <c r="U315" s="13"/>
      <c r="V315" s="13"/>
      <c r="W315" s="13"/>
      <c r="X315" s="13"/>
      <c r="Y315" s="13"/>
      <c r="Z315" s="13"/>
      <c r="AA315" s="13"/>
      <c r="AB315" s="13"/>
      <c r="AC315" s="13"/>
      <c r="AD315" s="13"/>
      <c r="AE315" s="13"/>
      <c r="AT315" s="237" t="s">
        <v>135</v>
      </c>
      <c r="AU315" s="237" t="s">
        <v>90</v>
      </c>
      <c r="AV315" s="13" t="s">
        <v>88</v>
      </c>
      <c r="AW315" s="13" t="s">
        <v>36</v>
      </c>
      <c r="AX315" s="13" t="s">
        <v>80</v>
      </c>
      <c r="AY315" s="237" t="s">
        <v>123</v>
      </c>
    </row>
    <row r="316" spans="1:51" s="14" customFormat="1" ht="12">
      <c r="A316" s="14"/>
      <c r="B316" s="238"/>
      <c r="C316" s="239"/>
      <c r="D316" s="229" t="s">
        <v>135</v>
      </c>
      <c r="E316" s="240" t="s">
        <v>1</v>
      </c>
      <c r="F316" s="241" t="s">
        <v>492</v>
      </c>
      <c r="G316" s="239"/>
      <c r="H316" s="242">
        <v>7050</v>
      </c>
      <c r="I316" s="243"/>
      <c r="J316" s="239"/>
      <c r="K316" s="239"/>
      <c r="L316" s="244"/>
      <c r="M316" s="245"/>
      <c r="N316" s="246"/>
      <c r="O316" s="246"/>
      <c r="P316" s="246"/>
      <c r="Q316" s="246"/>
      <c r="R316" s="246"/>
      <c r="S316" s="246"/>
      <c r="T316" s="247"/>
      <c r="U316" s="14"/>
      <c r="V316" s="14"/>
      <c r="W316" s="14"/>
      <c r="X316" s="14"/>
      <c r="Y316" s="14"/>
      <c r="Z316" s="14"/>
      <c r="AA316" s="14"/>
      <c r="AB316" s="14"/>
      <c r="AC316" s="14"/>
      <c r="AD316" s="14"/>
      <c r="AE316" s="14"/>
      <c r="AT316" s="248" t="s">
        <v>135</v>
      </c>
      <c r="AU316" s="248" t="s">
        <v>90</v>
      </c>
      <c r="AV316" s="14" t="s">
        <v>90</v>
      </c>
      <c r="AW316" s="14" t="s">
        <v>36</v>
      </c>
      <c r="AX316" s="14" t="s">
        <v>88</v>
      </c>
      <c r="AY316" s="248" t="s">
        <v>123</v>
      </c>
    </row>
    <row r="317" spans="1:65" s="2" customFormat="1" ht="37.8" customHeight="1">
      <c r="A317" s="38"/>
      <c r="B317" s="39"/>
      <c r="C317" s="214" t="s">
        <v>493</v>
      </c>
      <c r="D317" s="214" t="s">
        <v>126</v>
      </c>
      <c r="E317" s="215" t="s">
        <v>494</v>
      </c>
      <c r="F317" s="216" t="s">
        <v>495</v>
      </c>
      <c r="G317" s="217" t="s">
        <v>284</v>
      </c>
      <c r="H317" s="218">
        <v>80</v>
      </c>
      <c r="I317" s="219"/>
      <c r="J317" s="220">
        <f>ROUND(I317*H317,2)</f>
        <v>0</v>
      </c>
      <c r="K317" s="216" t="s">
        <v>1</v>
      </c>
      <c r="L317" s="44"/>
      <c r="M317" s="221" t="s">
        <v>1</v>
      </c>
      <c r="N317" s="222" t="s">
        <v>45</v>
      </c>
      <c r="O317" s="91"/>
      <c r="P317" s="223">
        <f>O317*H317</f>
        <v>0</v>
      </c>
      <c r="Q317" s="223">
        <v>0</v>
      </c>
      <c r="R317" s="223">
        <f>Q317*H317</f>
        <v>0</v>
      </c>
      <c r="S317" s="223">
        <v>0</v>
      </c>
      <c r="T317" s="224">
        <f>S317*H317</f>
        <v>0</v>
      </c>
      <c r="U317" s="38"/>
      <c r="V317" s="38"/>
      <c r="W317" s="38"/>
      <c r="X317" s="38"/>
      <c r="Y317" s="38"/>
      <c r="Z317" s="38"/>
      <c r="AA317" s="38"/>
      <c r="AB317" s="38"/>
      <c r="AC317" s="38"/>
      <c r="AD317" s="38"/>
      <c r="AE317" s="38"/>
      <c r="AR317" s="225" t="s">
        <v>130</v>
      </c>
      <c r="AT317" s="225" t="s">
        <v>126</v>
      </c>
      <c r="AU317" s="225" t="s">
        <v>90</v>
      </c>
      <c r="AY317" s="17" t="s">
        <v>123</v>
      </c>
      <c r="BE317" s="226">
        <f>IF(N317="základní",J317,0)</f>
        <v>0</v>
      </c>
      <c r="BF317" s="226">
        <f>IF(N317="snížená",J317,0)</f>
        <v>0</v>
      </c>
      <c r="BG317" s="226">
        <f>IF(N317="zákl. přenesená",J317,0)</f>
        <v>0</v>
      </c>
      <c r="BH317" s="226">
        <f>IF(N317="sníž. přenesená",J317,0)</f>
        <v>0</v>
      </c>
      <c r="BI317" s="226">
        <f>IF(N317="nulová",J317,0)</f>
        <v>0</v>
      </c>
      <c r="BJ317" s="17" t="s">
        <v>88</v>
      </c>
      <c r="BK317" s="226">
        <f>ROUND(I317*H317,2)</f>
        <v>0</v>
      </c>
      <c r="BL317" s="17" t="s">
        <v>130</v>
      </c>
      <c r="BM317" s="225" t="s">
        <v>496</v>
      </c>
    </row>
    <row r="318" spans="1:65" s="2" customFormat="1" ht="37.8" customHeight="1">
      <c r="A318" s="38"/>
      <c r="B318" s="39"/>
      <c r="C318" s="214" t="s">
        <v>497</v>
      </c>
      <c r="D318" s="214" t="s">
        <v>126</v>
      </c>
      <c r="E318" s="215" t="s">
        <v>498</v>
      </c>
      <c r="F318" s="216" t="s">
        <v>499</v>
      </c>
      <c r="G318" s="217" t="s">
        <v>284</v>
      </c>
      <c r="H318" s="218">
        <v>40</v>
      </c>
      <c r="I318" s="219"/>
      <c r="J318" s="220">
        <f>ROUND(I318*H318,2)</f>
        <v>0</v>
      </c>
      <c r="K318" s="216" t="s">
        <v>197</v>
      </c>
      <c r="L318" s="44"/>
      <c r="M318" s="221" t="s">
        <v>1</v>
      </c>
      <c r="N318" s="222" t="s">
        <v>45</v>
      </c>
      <c r="O318" s="91"/>
      <c r="P318" s="223">
        <f>O318*H318</f>
        <v>0</v>
      </c>
      <c r="Q318" s="223">
        <v>0</v>
      </c>
      <c r="R318" s="223">
        <f>Q318*H318</f>
        <v>0</v>
      </c>
      <c r="S318" s="223">
        <v>0</v>
      </c>
      <c r="T318" s="224">
        <f>S318*H318</f>
        <v>0</v>
      </c>
      <c r="U318" s="38"/>
      <c r="V318" s="38"/>
      <c r="W318" s="38"/>
      <c r="X318" s="38"/>
      <c r="Y318" s="38"/>
      <c r="Z318" s="38"/>
      <c r="AA318" s="38"/>
      <c r="AB318" s="38"/>
      <c r="AC318" s="38"/>
      <c r="AD318" s="38"/>
      <c r="AE318" s="38"/>
      <c r="AR318" s="225" t="s">
        <v>130</v>
      </c>
      <c r="AT318" s="225" t="s">
        <v>126</v>
      </c>
      <c r="AU318" s="225" t="s">
        <v>90</v>
      </c>
      <c r="AY318" s="17" t="s">
        <v>123</v>
      </c>
      <c r="BE318" s="226">
        <f>IF(N318="základní",J318,0)</f>
        <v>0</v>
      </c>
      <c r="BF318" s="226">
        <f>IF(N318="snížená",J318,0)</f>
        <v>0</v>
      </c>
      <c r="BG318" s="226">
        <f>IF(N318="zákl. přenesená",J318,0)</f>
        <v>0</v>
      </c>
      <c r="BH318" s="226">
        <f>IF(N318="sníž. přenesená",J318,0)</f>
        <v>0</v>
      </c>
      <c r="BI318" s="226">
        <f>IF(N318="nulová",J318,0)</f>
        <v>0</v>
      </c>
      <c r="BJ318" s="17" t="s">
        <v>88</v>
      </c>
      <c r="BK318" s="226">
        <f>ROUND(I318*H318,2)</f>
        <v>0</v>
      </c>
      <c r="BL318" s="17" t="s">
        <v>130</v>
      </c>
      <c r="BM318" s="225" t="s">
        <v>500</v>
      </c>
    </row>
    <row r="319" spans="1:65" s="2" customFormat="1" ht="44.25" customHeight="1">
      <c r="A319" s="38"/>
      <c r="B319" s="39"/>
      <c r="C319" s="214" t="s">
        <v>501</v>
      </c>
      <c r="D319" s="214" t="s">
        <v>126</v>
      </c>
      <c r="E319" s="215" t="s">
        <v>502</v>
      </c>
      <c r="F319" s="216" t="s">
        <v>503</v>
      </c>
      <c r="G319" s="217" t="s">
        <v>284</v>
      </c>
      <c r="H319" s="218">
        <v>5</v>
      </c>
      <c r="I319" s="219"/>
      <c r="J319" s="220">
        <f>ROUND(I319*H319,2)</f>
        <v>0</v>
      </c>
      <c r="K319" s="216" t="s">
        <v>197</v>
      </c>
      <c r="L319" s="44"/>
      <c r="M319" s="221" t="s">
        <v>1</v>
      </c>
      <c r="N319" s="222" t="s">
        <v>45</v>
      </c>
      <c r="O319" s="91"/>
      <c r="P319" s="223">
        <f>O319*H319</f>
        <v>0</v>
      </c>
      <c r="Q319" s="223">
        <v>0</v>
      </c>
      <c r="R319" s="223">
        <f>Q319*H319</f>
        <v>0</v>
      </c>
      <c r="S319" s="223">
        <v>0</v>
      </c>
      <c r="T319" s="224">
        <f>S319*H319</f>
        <v>0</v>
      </c>
      <c r="U319" s="38"/>
      <c r="V319" s="38"/>
      <c r="W319" s="38"/>
      <c r="X319" s="38"/>
      <c r="Y319" s="38"/>
      <c r="Z319" s="38"/>
      <c r="AA319" s="38"/>
      <c r="AB319" s="38"/>
      <c r="AC319" s="38"/>
      <c r="AD319" s="38"/>
      <c r="AE319" s="38"/>
      <c r="AR319" s="225" t="s">
        <v>130</v>
      </c>
      <c r="AT319" s="225" t="s">
        <v>126</v>
      </c>
      <c r="AU319" s="225" t="s">
        <v>90</v>
      </c>
      <c r="AY319" s="17" t="s">
        <v>123</v>
      </c>
      <c r="BE319" s="226">
        <f>IF(N319="základní",J319,0)</f>
        <v>0</v>
      </c>
      <c r="BF319" s="226">
        <f>IF(N319="snížená",J319,0)</f>
        <v>0</v>
      </c>
      <c r="BG319" s="226">
        <f>IF(N319="zákl. přenesená",J319,0)</f>
        <v>0</v>
      </c>
      <c r="BH319" s="226">
        <f>IF(N319="sníž. přenesená",J319,0)</f>
        <v>0</v>
      </c>
      <c r="BI319" s="226">
        <f>IF(N319="nulová",J319,0)</f>
        <v>0</v>
      </c>
      <c r="BJ319" s="17" t="s">
        <v>88</v>
      </c>
      <c r="BK319" s="226">
        <f>ROUND(I319*H319,2)</f>
        <v>0</v>
      </c>
      <c r="BL319" s="17" t="s">
        <v>130</v>
      </c>
      <c r="BM319" s="225" t="s">
        <v>504</v>
      </c>
    </row>
    <row r="320" spans="1:65" s="2" customFormat="1" ht="49.05" customHeight="1">
      <c r="A320" s="38"/>
      <c r="B320" s="39"/>
      <c r="C320" s="214" t="s">
        <v>505</v>
      </c>
      <c r="D320" s="214" t="s">
        <v>126</v>
      </c>
      <c r="E320" s="215" t="s">
        <v>506</v>
      </c>
      <c r="F320" s="216" t="s">
        <v>507</v>
      </c>
      <c r="G320" s="217" t="s">
        <v>284</v>
      </c>
      <c r="H320" s="218">
        <v>110</v>
      </c>
      <c r="I320" s="219"/>
      <c r="J320" s="220">
        <f>ROUND(I320*H320,2)</f>
        <v>0</v>
      </c>
      <c r="K320" s="216" t="s">
        <v>197</v>
      </c>
      <c r="L320" s="44"/>
      <c r="M320" s="221" t="s">
        <v>1</v>
      </c>
      <c r="N320" s="222" t="s">
        <v>45</v>
      </c>
      <c r="O320" s="91"/>
      <c r="P320" s="223">
        <f>O320*H320</f>
        <v>0</v>
      </c>
      <c r="Q320" s="223">
        <v>0</v>
      </c>
      <c r="R320" s="223">
        <f>Q320*H320</f>
        <v>0</v>
      </c>
      <c r="S320" s="223">
        <v>0</v>
      </c>
      <c r="T320" s="224">
        <f>S320*H320</f>
        <v>0</v>
      </c>
      <c r="U320" s="38"/>
      <c r="V320" s="38"/>
      <c r="W320" s="38"/>
      <c r="X320" s="38"/>
      <c r="Y320" s="38"/>
      <c r="Z320" s="38"/>
      <c r="AA320" s="38"/>
      <c r="AB320" s="38"/>
      <c r="AC320" s="38"/>
      <c r="AD320" s="38"/>
      <c r="AE320" s="38"/>
      <c r="AR320" s="225" t="s">
        <v>130</v>
      </c>
      <c r="AT320" s="225" t="s">
        <v>126</v>
      </c>
      <c r="AU320" s="225" t="s">
        <v>90</v>
      </c>
      <c r="AY320" s="17" t="s">
        <v>123</v>
      </c>
      <c r="BE320" s="226">
        <f>IF(N320="základní",J320,0)</f>
        <v>0</v>
      </c>
      <c r="BF320" s="226">
        <f>IF(N320="snížená",J320,0)</f>
        <v>0</v>
      </c>
      <c r="BG320" s="226">
        <f>IF(N320="zákl. přenesená",J320,0)</f>
        <v>0</v>
      </c>
      <c r="BH320" s="226">
        <f>IF(N320="sníž. přenesená",J320,0)</f>
        <v>0</v>
      </c>
      <c r="BI320" s="226">
        <f>IF(N320="nulová",J320,0)</f>
        <v>0</v>
      </c>
      <c r="BJ320" s="17" t="s">
        <v>88</v>
      </c>
      <c r="BK320" s="226">
        <f>ROUND(I320*H320,2)</f>
        <v>0</v>
      </c>
      <c r="BL320" s="17" t="s">
        <v>130</v>
      </c>
      <c r="BM320" s="225" t="s">
        <v>508</v>
      </c>
    </row>
    <row r="321" spans="1:65" s="2" customFormat="1" ht="21.75" customHeight="1">
      <c r="A321" s="38"/>
      <c r="B321" s="39"/>
      <c r="C321" s="214" t="s">
        <v>509</v>
      </c>
      <c r="D321" s="214" t="s">
        <v>126</v>
      </c>
      <c r="E321" s="215" t="s">
        <v>510</v>
      </c>
      <c r="F321" s="216" t="s">
        <v>511</v>
      </c>
      <c r="G321" s="217" t="s">
        <v>284</v>
      </c>
      <c r="H321" s="218">
        <v>235</v>
      </c>
      <c r="I321" s="219"/>
      <c r="J321" s="220">
        <f>ROUND(I321*H321,2)</f>
        <v>0</v>
      </c>
      <c r="K321" s="216" t="s">
        <v>1</v>
      </c>
      <c r="L321" s="44"/>
      <c r="M321" s="221" t="s">
        <v>1</v>
      </c>
      <c r="N321" s="222" t="s">
        <v>45</v>
      </c>
      <c r="O321" s="91"/>
      <c r="P321" s="223">
        <f>O321*H321</f>
        <v>0</v>
      </c>
      <c r="Q321" s="223">
        <v>0</v>
      </c>
      <c r="R321" s="223">
        <f>Q321*H321</f>
        <v>0</v>
      </c>
      <c r="S321" s="223">
        <v>0</v>
      </c>
      <c r="T321" s="224">
        <f>S321*H321</f>
        <v>0</v>
      </c>
      <c r="U321" s="38"/>
      <c r="V321" s="38"/>
      <c r="W321" s="38"/>
      <c r="X321" s="38"/>
      <c r="Y321" s="38"/>
      <c r="Z321" s="38"/>
      <c r="AA321" s="38"/>
      <c r="AB321" s="38"/>
      <c r="AC321" s="38"/>
      <c r="AD321" s="38"/>
      <c r="AE321" s="38"/>
      <c r="AR321" s="225" t="s">
        <v>130</v>
      </c>
      <c r="AT321" s="225" t="s">
        <v>126</v>
      </c>
      <c r="AU321" s="225" t="s">
        <v>90</v>
      </c>
      <c r="AY321" s="17" t="s">
        <v>123</v>
      </c>
      <c r="BE321" s="226">
        <f>IF(N321="základní",J321,0)</f>
        <v>0</v>
      </c>
      <c r="BF321" s="226">
        <f>IF(N321="snížená",J321,0)</f>
        <v>0</v>
      </c>
      <c r="BG321" s="226">
        <f>IF(N321="zákl. přenesená",J321,0)</f>
        <v>0</v>
      </c>
      <c r="BH321" s="226">
        <f>IF(N321="sníž. přenesená",J321,0)</f>
        <v>0</v>
      </c>
      <c r="BI321" s="226">
        <f>IF(N321="nulová",J321,0)</f>
        <v>0</v>
      </c>
      <c r="BJ321" s="17" t="s">
        <v>88</v>
      </c>
      <c r="BK321" s="226">
        <f>ROUND(I321*H321,2)</f>
        <v>0</v>
      </c>
      <c r="BL321" s="17" t="s">
        <v>130</v>
      </c>
      <c r="BM321" s="225" t="s">
        <v>512</v>
      </c>
    </row>
    <row r="322" spans="1:65" s="2" customFormat="1" ht="33" customHeight="1">
      <c r="A322" s="38"/>
      <c r="B322" s="39"/>
      <c r="C322" s="214" t="s">
        <v>513</v>
      </c>
      <c r="D322" s="214" t="s">
        <v>126</v>
      </c>
      <c r="E322" s="215" t="s">
        <v>514</v>
      </c>
      <c r="F322" s="216" t="s">
        <v>515</v>
      </c>
      <c r="G322" s="217" t="s">
        <v>284</v>
      </c>
      <c r="H322" s="218">
        <v>235</v>
      </c>
      <c r="I322" s="219"/>
      <c r="J322" s="220">
        <f>ROUND(I322*H322,2)</f>
        <v>0</v>
      </c>
      <c r="K322" s="216" t="s">
        <v>1</v>
      </c>
      <c r="L322" s="44"/>
      <c r="M322" s="221" t="s">
        <v>1</v>
      </c>
      <c r="N322" s="222" t="s">
        <v>45</v>
      </c>
      <c r="O322" s="91"/>
      <c r="P322" s="223">
        <f>O322*H322</f>
        <v>0</v>
      </c>
      <c r="Q322" s="223">
        <v>0</v>
      </c>
      <c r="R322" s="223">
        <f>Q322*H322</f>
        <v>0</v>
      </c>
      <c r="S322" s="223">
        <v>0</v>
      </c>
      <c r="T322" s="224">
        <f>S322*H322</f>
        <v>0</v>
      </c>
      <c r="U322" s="38"/>
      <c r="V322" s="38"/>
      <c r="W322" s="38"/>
      <c r="X322" s="38"/>
      <c r="Y322" s="38"/>
      <c r="Z322" s="38"/>
      <c r="AA322" s="38"/>
      <c r="AB322" s="38"/>
      <c r="AC322" s="38"/>
      <c r="AD322" s="38"/>
      <c r="AE322" s="38"/>
      <c r="AR322" s="225" t="s">
        <v>130</v>
      </c>
      <c r="AT322" s="225" t="s">
        <v>126</v>
      </c>
      <c r="AU322" s="225" t="s">
        <v>90</v>
      </c>
      <c r="AY322" s="17" t="s">
        <v>123</v>
      </c>
      <c r="BE322" s="226">
        <f>IF(N322="základní",J322,0)</f>
        <v>0</v>
      </c>
      <c r="BF322" s="226">
        <f>IF(N322="snížená",J322,0)</f>
        <v>0</v>
      </c>
      <c r="BG322" s="226">
        <f>IF(N322="zákl. přenesená",J322,0)</f>
        <v>0</v>
      </c>
      <c r="BH322" s="226">
        <f>IF(N322="sníž. přenesená",J322,0)</f>
        <v>0</v>
      </c>
      <c r="BI322" s="226">
        <f>IF(N322="nulová",J322,0)</f>
        <v>0</v>
      </c>
      <c r="BJ322" s="17" t="s">
        <v>88</v>
      </c>
      <c r="BK322" s="226">
        <f>ROUND(I322*H322,2)</f>
        <v>0</v>
      </c>
      <c r="BL322" s="17" t="s">
        <v>130</v>
      </c>
      <c r="BM322" s="225" t="s">
        <v>516</v>
      </c>
    </row>
    <row r="323" spans="1:51" s="13" customFormat="1" ht="12">
      <c r="A323" s="13"/>
      <c r="B323" s="227"/>
      <c r="C323" s="228"/>
      <c r="D323" s="229" t="s">
        <v>135</v>
      </c>
      <c r="E323" s="230" t="s">
        <v>1</v>
      </c>
      <c r="F323" s="231" t="s">
        <v>454</v>
      </c>
      <c r="G323" s="228"/>
      <c r="H323" s="230" t="s">
        <v>1</v>
      </c>
      <c r="I323" s="232"/>
      <c r="J323" s="228"/>
      <c r="K323" s="228"/>
      <c r="L323" s="233"/>
      <c r="M323" s="234"/>
      <c r="N323" s="235"/>
      <c r="O323" s="235"/>
      <c r="P323" s="235"/>
      <c r="Q323" s="235"/>
      <c r="R323" s="235"/>
      <c r="S323" s="235"/>
      <c r="T323" s="236"/>
      <c r="U323" s="13"/>
      <c r="V323" s="13"/>
      <c r="W323" s="13"/>
      <c r="X323" s="13"/>
      <c r="Y323" s="13"/>
      <c r="Z323" s="13"/>
      <c r="AA323" s="13"/>
      <c r="AB323" s="13"/>
      <c r="AC323" s="13"/>
      <c r="AD323" s="13"/>
      <c r="AE323" s="13"/>
      <c r="AT323" s="237" t="s">
        <v>135</v>
      </c>
      <c r="AU323" s="237" t="s">
        <v>90</v>
      </c>
      <c r="AV323" s="13" t="s">
        <v>88</v>
      </c>
      <c r="AW323" s="13" t="s">
        <v>36</v>
      </c>
      <c r="AX323" s="13" t="s">
        <v>80</v>
      </c>
      <c r="AY323" s="237" t="s">
        <v>123</v>
      </c>
    </row>
    <row r="324" spans="1:51" s="14" customFormat="1" ht="12">
      <c r="A324" s="14"/>
      <c r="B324" s="238"/>
      <c r="C324" s="239"/>
      <c r="D324" s="229" t="s">
        <v>135</v>
      </c>
      <c r="E324" s="240" t="s">
        <v>1</v>
      </c>
      <c r="F324" s="241" t="s">
        <v>517</v>
      </c>
      <c r="G324" s="239"/>
      <c r="H324" s="242">
        <v>235</v>
      </c>
      <c r="I324" s="243"/>
      <c r="J324" s="239"/>
      <c r="K324" s="239"/>
      <c r="L324" s="244"/>
      <c r="M324" s="245"/>
      <c r="N324" s="246"/>
      <c r="O324" s="246"/>
      <c r="P324" s="246"/>
      <c r="Q324" s="246"/>
      <c r="R324" s="246"/>
      <c r="S324" s="246"/>
      <c r="T324" s="247"/>
      <c r="U324" s="14"/>
      <c r="V324" s="14"/>
      <c r="W324" s="14"/>
      <c r="X324" s="14"/>
      <c r="Y324" s="14"/>
      <c r="Z324" s="14"/>
      <c r="AA324" s="14"/>
      <c r="AB324" s="14"/>
      <c r="AC324" s="14"/>
      <c r="AD324" s="14"/>
      <c r="AE324" s="14"/>
      <c r="AT324" s="248" t="s">
        <v>135</v>
      </c>
      <c r="AU324" s="248" t="s">
        <v>90</v>
      </c>
      <c r="AV324" s="14" t="s">
        <v>90</v>
      </c>
      <c r="AW324" s="14" t="s">
        <v>36</v>
      </c>
      <c r="AX324" s="14" t="s">
        <v>88</v>
      </c>
      <c r="AY324" s="248" t="s">
        <v>123</v>
      </c>
    </row>
    <row r="325" spans="1:65" s="2" customFormat="1" ht="44.25" customHeight="1">
      <c r="A325" s="38"/>
      <c r="B325" s="39"/>
      <c r="C325" s="214" t="s">
        <v>518</v>
      </c>
      <c r="D325" s="214" t="s">
        <v>126</v>
      </c>
      <c r="E325" s="215" t="s">
        <v>519</v>
      </c>
      <c r="F325" s="216" t="s">
        <v>520</v>
      </c>
      <c r="G325" s="217" t="s">
        <v>284</v>
      </c>
      <c r="H325" s="218">
        <v>3642.5</v>
      </c>
      <c r="I325" s="219"/>
      <c r="J325" s="220">
        <f>ROUND(I325*H325,2)</f>
        <v>0</v>
      </c>
      <c r="K325" s="216" t="s">
        <v>1</v>
      </c>
      <c r="L325" s="44"/>
      <c r="M325" s="221" t="s">
        <v>1</v>
      </c>
      <c r="N325" s="222" t="s">
        <v>45</v>
      </c>
      <c r="O325" s="91"/>
      <c r="P325" s="223">
        <f>O325*H325</f>
        <v>0</v>
      </c>
      <c r="Q325" s="223">
        <v>0</v>
      </c>
      <c r="R325" s="223">
        <f>Q325*H325</f>
        <v>0</v>
      </c>
      <c r="S325" s="223">
        <v>0</v>
      </c>
      <c r="T325" s="224">
        <f>S325*H325</f>
        <v>0</v>
      </c>
      <c r="U325" s="38"/>
      <c r="V325" s="38"/>
      <c r="W325" s="38"/>
      <c r="X325" s="38"/>
      <c r="Y325" s="38"/>
      <c r="Z325" s="38"/>
      <c r="AA325" s="38"/>
      <c r="AB325" s="38"/>
      <c r="AC325" s="38"/>
      <c r="AD325" s="38"/>
      <c r="AE325" s="38"/>
      <c r="AR325" s="225" t="s">
        <v>130</v>
      </c>
      <c r="AT325" s="225" t="s">
        <v>126</v>
      </c>
      <c r="AU325" s="225" t="s">
        <v>90</v>
      </c>
      <c r="AY325" s="17" t="s">
        <v>123</v>
      </c>
      <c r="BE325" s="226">
        <f>IF(N325="základní",J325,0)</f>
        <v>0</v>
      </c>
      <c r="BF325" s="226">
        <f>IF(N325="snížená",J325,0)</f>
        <v>0</v>
      </c>
      <c r="BG325" s="226">
        <f>IF(N325="zákl. přenesená",J325,0)</f>
        <v>0</v>
      </c>
      <c r="BH325" s="226">
        <f>IF(N325="sníž. přenesená",J325,0)</f>
        <v>0</v>
      </c>
      <c r="BI325" s="226">
        <f>IF(N325="nulová",J325,0)</f>
        <v>0</v>
      </c>
      <c r="BJ325" s="17" t="s">
        <v>88</v>
      </c>
      <c r="BK325" s="226">
        <f>ROUND(I325*H325,2)</f>
        <v>0</v>
      </c>
      <c r="BL325" s="17" t="s">
        <v>130</v>
      </c>
      <c r="BM325" s="225" t="s">
        <v>521</v>
      </c>
    </row>
    <row r="326" spans="1:51" s="13" customFormat="1" ht="12">
      <c r="A326" s="13"/>
      <c r="B326" s="227"/>
      <c r="C326" s="228"/>
      <c r="D326" s="229" t="s">
        <v>135</v>
      </c>
      <c r="E326" s="230" t="s">
        <v>1</v>
      </c>
      <c r="F326" s="231" t="s">
        <v>463</v>
      </c>
      <c r="G326" s="228"/>
      <c r="H326" s="230" t="s">
        <v>1</v>
      </c>
      <c r="I326" s="232"/>
      <c r="J326" s="228"/>
      <c r="K326" s="228"/>
      <c r="L326" s="233"/>
      <c r="M326" s="234"/>
      <c r="N326" s="235"/>
      <c r="O326" s="235"/>
      <c r="P326" s="235"/>
      <c r="Q326" s="235"/>
      <c r="R326" s="235"/>
      <c r="S326" s="235"/>
      <c r="T326" s="236"/>
      <c r="U326" s="13"/>
      <c r="V326" s="13"/>
      <c r="W326" s="13"/>
      <c r="X326" s="13"/>
      <c r="Y326" s="13"/>
      <c r="Z326" s="13"/>
      <c r="AA326" s="13"/>
      <c r="AB326" s="13"/>
      <c r="AC326" s="13"/>
      <c r="AD326" s="13"/>
      <c r="AE326" s="13"/>
      <c r="AT326" s="237" t="s">
        <v>135</v>
      </c>
      <c r="AU326" s="237" t="s">
        <v>90</v>
      </c>
      <c r="AV326" s="13" t="s">
        <v>88</v>
      </c>
      <c r="AW326" s="13" t="s">
        <v>36</v>
      </c>
      <c r="AX326" s="13" t="s">
        <v>80</v>
      </c>
      <c r="AY326" s="237" t="s">
        <v>123</v>
      </c>
    </row>
    <row r="327" spans="1:51" s="13" customFormat="1" ht="12">
      <c r="A327" s="13"/>
      <c r="B327" s="227"/>
      <c r="C327" s="228"/>
      <c r="D327" s="229" t="s">
        <v>135</v>
      </c>
      <c r="E327" s="230" t="s">
        <v>1</v>
      </c>
      <c r="F327" s="231" t="s">
        <v>464</v>
      </c>
      <c r="G327" s="228"/>
      <c r="H327" s="230" t="s">
        <v>1</v>
      </c>
      <c r="I327" s="232"/>
      <c r="J327" s="228"/>
      <c r="K327" s="228"/>
      <c r="L327" s="233"/>
      <c r="M327" s="234"/>
      <c r="N327" s="235"/>
      <c r="O327" s="235"/>
      <c r="P327" s="235"/>
      <c r="Q327" s="235"/>
      <c r="R327" s="235"/>
      <c r="S327" s="235"/>
      <c r="T327" s="236"/>
      <c r="U327" s="13"/>
      <c r="V327" s="13"/>
      <c r="W327" s="13"/>
      <c r="X327" s="13"/>
      <c r="Y327" s="13"/>
      <c r="Z327" s="13"/>
      <c r="AA327" s="13"/>
      <c r="AB327" s="13"/>
      <c r="AC327" s="13"/>
      <c r="AD327" s="13"/>
      <c r="AE327" s="13"/>
      <c r="AT327" s="237" t="s">
        <v>135</v>
      </c>
      <c r="AU327" s="237" t="s">
        <v>90</v>
      </c>
      <c r="AV327" s="13" t="s">
        <v>88</v>
      </c>
      <c r="AW327" s="13" t="s">
        <v>36</v>
      </c>
      <c r="AX327" s="13" t="s">
        <v>80</v>
      </c>
      <c r="AY327" s="237" t="s">
        <v>123</v>
      </c>
    </row>
    <row r="328" spans="1:51" s="14" customFormat="1" ht="12">
      <c r="A328" s="14"/>
      <c r="B328" s="238"/>
      <c r="C328" s="239"/>
      <c r="D328" s="229" t="s">
        <v>135</v>
      </c>
      <c r="E328" s="240" t="s">
        <v>1</v>
      </c>
      <c r="F328" s="241" t="s">
        <v>522</v>
      </c>
      <c r="G328" s="239"/>
      <c r="H328" s="242">
        <v>3642.5</v>
      </c>
      <c r="I328" s="243"/>
      <c r="J328" s="239"/>
      <c r="K328" s="239"/>
      <c r="L328" s="244"/>
      <c r="M328" s="245"/>
      <c r="N328" s="246"/>
      <c r="O328" s="246"/>
      <c r="P328" s="246"/>
      <c r="Q328" s="246"/>
      <c r="R328" s="246"/>
      <c r="S328" s="246"/>
      <c r="T328" s="247"/>
      <c r="U328" s="14"/>
      <c r="V328" s="14"/>
      <c r="W328" s="14"/>
      <c r="X328" s="14"/>
      <c r="Y328" s="14"/>
      <c r="Z328" s="14"/>
      <c r="AA328" s="14"/>
      <c r="AB328" s="14"/>
      <c r="AC328" s="14"/>
      <c r="AD328" s="14"/>
      <c r="AE328" s="14"/>
      <c r="AT328" s="248" t="s">
        <v>135</v>
      </c>
      <c r="AU328" s="248" t="s">
        <v>90</v>
      </c>
      <c r="AV328" s="14" t="s">
        <v>90</v>
      </c>
      <c r="AW328" s="14" t="s">
        <v>36</v>
      </c>
      <c r="AX328" s="14" t="s">
        <v>88</v>
      </c>
      <c r="AY328" s="248" t="s">
        <v>123</v>
      </c>
    </row>
    <row r="329" spans="1:65" s="2" customFormat="1" ht="16.5" customHeight="1">
      <c r="A329" s="38"/>
      <c r="B329" s="39"/>
      <c r="C329" s="214" t="s">
        <v>523</v>
      </c>
      <c r="D329" s="214" t="s">
        <v>126</v>
      </c>
      <c r="E329" s="215" t="s">
        <v>524</v>
      </c>
      <c r="F329" s="216" t="s">
        <v>525</v>
      </c>
      <c r="G329" s="217" t="s">
        <v>284</v>
      </c>
      <c r="H329" s="218">
        <v>235</v>
      </c>
      <c r="I329" s="219"/>
      <c r="J329" s="220">
        <f>ROUND(I329*H329,2)</f>
        <v>0</v>
      </c>
      <c r="K329" s="216" t="s">
        <v>1</v>
      </c>
      <c r="L329" s="44"/>
      <c r="M329" s="221" t="s">
        <v>1</v>
      </c>
      <c r="N329" s="222" t="s">
        <v>45</v>
      </c>
      <c r="O329" s="91"/>
      <c r="P329" s="223">
        <f>O329*H329</f>
        <v>0</v>
      </c>
      <c r="Q329" s="223">
        <v>0</v>
      </c>
      <c r="R329" s="223">
        <f>Q329*H329</f>
        <v>0</v>
      </c>
      <c r="S329" s="223">
        <v>0</v>
      </c>
      <c r="T329" s="224">
        <f>S329*H329</f>
        <v>0</v>
      </c>
      <c r="U329" s="38"/>
      <c r="V329" s="38"/>
      <c r="W329" s="38"/>
      <c r="X329" s="38"/>
      <c r="Y329" s="38"/>
      <c r="Z329" s="38"/>
      <c r="AA329" s="38"/>
      <c r="AB329" s="38"/>
      <c r="AC329" s="38"/>
      <c r="AD329" s="38"/>
      <c r="AE329" s="38"/>
      <c r="AR329" s="225" t="s">
        <v>130</v>
      </c>
      <c r="AT329" s="225" t="s">
        <v>126</v>
      </c>
      <c r="AU329" s="225" t="s">
        <v>90</v>
      </c>
      <c r="AY329" s="17" t="s">
        <v>123</v>
      </c>
      <c r="BE329" s="226">
        <f>IF(N329="základní",J329,0)</f>
        <v>0</v>
      </c>
      <c r="BF329" s="226">
        <f>IF(N329="snížená",J329,0)</f>
        <v>0</v>
      </c>
      <c r="BG329" s="226">
        <f>IF(N329="zákl. přenesená",J329,0)</f>
        <v>0</v>
      </c>
      <c r="BH329" s="226">
        <f>IF(N329="sníž. přenesená",J329,0)</f>
        <v>0</v>
      </c>
      <c r="BI329" s="226">
        <f>IF(N329="nulová",J329,0)</f>
        <v>0</v>
      </c>
      <c r="BJ329" s="17" t="s">
        <v>88</v>
      </c>
      <c r="BK329" s="226">
        <f>ROUND(I329*H329,2)</f>
        <v>0</v>
      </c>
      <c r="BL329" s="17" t="s">
        <v>130</v>
      </c>
      <c r="BM329" s="225" t="s">
        <v>526</v>
      </c>
    </row>
    <row r="330" spans="1:63" s="12" customFormat="1" ht="22.8" customHeight="1">
      <c r="A330" s="12"/>
      <c r="B330" s="198"/>
      <c r="C330" s="199"/>
      <c r="D330" s="200" t="s">
        <v>79</v>
      </c>
      <c r="E330" s="212" t="s">
        <v>527</v>
      </c>
      <c r="F330" s="212" t="s">
        <v>528</v>
      </c>
      <c r="G330" s="199"/>
      <c r="H330" s="199"/>
      <c r="I330" s="202"/>
      <c r="J330" s="213">
        <f>BK330</f>
        <v>0</v>
      </c>
      <c r="K330" s="199"/>
      <c r="L330" s="204"/>
      <c r="M330" s="205"/>
      <c r="N330" s="206"/>
      <c r="O330" s="206"/>
      <c r="P330" s="207">
        <f>SUM(P331:P336)</f>
        <v>0</v>
      </c>
      <c r="Q330" s="206"/>
      <c r="R330" s="207">
        <f>SUM(R331:R336)</f>
        <v>0</v>
      </c>
      <c r="S330" s="206"/>
      <c r="T330" s="208">
        <f>SUM(T331:T336)</f>
        <v>0</v>
      </c>
      <c r="U330" s="12"/>
      <c r="V330" s="12"/>
      <c r="W330" s="12"/>
      <c r="X330" s="12"/>
      <c r="Y330" s="12"/>
      <c r="Z330" s="12"/>
      <c r="AA330" s="12"/>
      <c r="AB330" s="12"/>
      <c r="AC330" s="12"/>
      <c r="AD330" s="12"/>
      <c r="AE330" s="12"/>
      <c r="AR330" s="209" t="s">
        <v>88</v>
      </c>
      <c r="AT330" s="210" t="s">
        <v>79</v>
      </c>
      <c r="AU330" s="210" t="s">
        <v>88</v>
      </c>
      <c r="AY330" s="209" t="s">
        <v>123</v>
      </c>
      <c r="BK330" s="211">
        <f>SUM(BK331:BK336)</f>
        <v>0</v>
      </c>
    </row>
    <row r="331" spans="1:65" s="2" customFormat="1" ht="44.25" customHeight="1">
      <c r="A331" s="38"/>
      <c r="B331" s="39"/>
      <c r="C331" s="214" t="s">
        <v>529</v>
      </c>
      <c r="D331" s="214" t="s">
        <v>126</v>
      </c>
      <c r="E331" s="215" t="s">
        <v>530</v>
      </c>
      <c r="F331" s="216" t="s">
        <v>531</v>
      </c>
      <c r="G331" s="217" t="s">
        <v>432</v>
      </c>
      <c r="H331" s="218">
        <v>2464</v>
      </c>
      <c r="I331" s="219"/>
      <c r="J331" s="220">
        <f>ROUND(I331*H331,2)</f>
        <v>0</v>
      </c>
      <c r="K331" s="216" t="s">
        <v>1</v>
      </c>
      <c r="L331" s="44"/>
      <c r="M331" s="221" t="s">
        <v>1</v>
      </c>
      <c r="N331" s="222" t="s">
        <v>45</v>
      </c>
      <c r="O331" s="91"/>
      <c r="P331" s="223">
        <f>O331*H331</f>
        <v>0</v>
      </c>
      <c r="Q331" s="223">
        <v>0</v>
      </c>
      <c r="R331" s="223">
        <f>Q331*H331</f>
        <v>0</v>
      </c>
      <c r="S331" s="223">
        <v>0</v>
      </c>
      <c r="T331" s="224">
        <f>S331*H331</f>
        <v>0</v>
      </c>
      <c r="U331" s="38"/>
      <c r="V331" s="38"/>
      <c r="W331" s="38"/>
      <c r="X331" s="38"/>
      <c r="Y331" s="38"/>
      <c r="Z331" s="38"/>
      <c r="AA331" s="38"/>
      <c r="AB331" s="38"/>
      <c r="AC331" s="38"/>
      <c r="AD331" s="38"/>
      <c r="AE331" s="38"/>
      <c r="AR331" s="225" t="s">
        <v>130</v>
      </c>
      <c r="AT331" s="225" t="s">
        <v>126</v>
      </c>
      <c r="AU331" s="225" t="s">
        <v>90</v>
      </c>
      <c r="AY331" s="17" t="s">
        <v>123</v>
      </c>
      <c r="BE331" s="226">
        <f>IF(N331="základní",J331,0)</f>
        <v>0</v>
      </c>
      <c r="BF331" s="226">
        <f>IF(N331="snížená",J331,0)</f>
        <v>0</v>
      </c>
      <c r="BG331" s="226">
        <f>IF(N331="zákl. přenesená",J331,0)</f>
        <v>0</v>
      </c>
      <c r="BH331" s="226">
        <f>IF(N331="sníž. přenesená",J331,0)</f>
        <v>0</v>
      </c>
      <c r="BI331" s="226">
        <f>IF(N331="nulová",J331,0)</f>
        <v>0</v>
      </c>
      <c r="BJ331" s="17" t="s">
        <v>88</v>
      </c>
      <c r="BK331" s="226">
        <f>ROUND(I331*H331,2)</f>
        <v>0</v>
      </c>
      <c r="BL331" s="17" t="s">
        <v>130</v>
      </c>
      <c r="BM331" s="225" t="s">
        <v>532</v>
      </c>
    </row>
    <row r="332" spans="1:51" s="13" customFormat="1" ht="12">
      <c r="A332" s="13"/>
      <c r="B332" s="227"/>
      <c r="C332" s="228"/>
      <c r="D332" s="229" t="s">
        <v>135</v>
      </c>
      <c r="E332" s="230" t="s">
        <v>1</v>
      </c>
      <c r="F332" s="231" t="s">
        <v>533</v>
      </c>
      <c r="G332" s="228"/>
      <c r="H332" s="230" t="s">
        <v>1</v>
      </c>
      <c r="I332" s="232"/>
      <c r="J332" s="228"/>
      <c r="K332" s="228"/>
      <c r="L332" s="233"/>
      <c r="M332" s="234"/>
      <c r="N332" s="235"/>
      <c r="O332" s="235"/>
      <c r="P332" s="235"/>
      <c r="Q332" s="235"/>
      <c r="R332" s="235"/>
      <c r="S332" s="235"/>
      <c r="T332" s="236"/>
      <c r="U332" s="13"/>
      <c r="V332" s="13"/>
      <c r="W332" s="13"/>
      <c r="X332" s="13"/>
      <c r="Y332" s="13"/>
      <c r="Z332" s="13"/>
      <c r="AA332" s="13"/>
      <c r="AB332" s="13"/>
      <c r="AC332" s="13"/>
      <c r="AD332" s="13"/>
      <c r="AE332" s="13"/>
      <c r="AT332" s="237" t="s">
        <v>135</v>
      </c>
      <c r="AU332" s="237" t="s">
        <v>90</v>
      </c>
      <c r="AV332" s="13" t="s">
        <v>88</v>
      </c>
      <c r="AW332" s="13" t="s">
        <v>36</v>
      </c>
      <c r="AX332" s="13" t="s">
        <v>80</v>
      </c>
      <c r="AY332" s="237" t="s">
        <v>123</v>
      </c>
    </row>
    <row r="333" spans="1:51" s="14" customFormat="1" ht="12">
      <c r="A333" s="14"/>
      <c r="B333" s="238"/>
      <c r="C333" s="239"/>
      <c r="D333" s="229" t="s">
        <v>135</v>
      </c>
      <c r="E333" s="240" t="s">
        <v>1</v>
      </c>
      <c r="F333" s="241" t="s">
        <v>534</v>
      </c>
      <c r="G333" s="239"/>
      <c r="H333" s="242">
        <v>2464</v>
      </c>
      <c r="I333" s="243"/>
      <c r="J333" s="239"/>
      <c r="K333" s="239"/>
      <c r="L333" s="244"/>
      <c r="M333" s="245"/>
      <c r="N333" s="246"/>
      <c r="O333" s="246"/>
      <c r="P333" s="246"/>
      <c r="Q333" s="246"/>
      <c r="R333" s="246"/>
      <c r="S333" s="246"/>
      <c r="T333" s="247"/>
      <c r="U333" s="14"/>
      <c r="V333" s="14"/>
      <c r="W333" s="14"/>
      <c r="X333" s="14"/>
      <c r="Y333" s="14"/>
      <c r="Z333" s="14"/>
      <c r="AA333" s="14"/>
      <c r="AB333" s="14"/>
      <c r="AC333" s="14"/>
      <c r="AD333" s="14"/>
      <c r="AE333" s="14"/>
      <c r="AT333" s="248" t="s">
        <v>135</v>
      </c>
      <c r="AU333" s="248" t="s">
        <v>90</v>
      </c>
      <c r="AV333" s="14" t="s">
        <v>90</v>
      </c>
      <c r="AW333" s="14" t="s">
        <v>36</v>
      </c>
      <c r="AX333" s="14" t="s">
        <v>88</v>
      </c>
      <c r="AY333" s="248" t="s">
        <v>123</v>
      </c>
    </row>
    <row r="334" spans="1:65" s="2" customFormat="1" ht="44.25" customHeight="1">
      <c r="A334" s="38"/>
      <c r="B334" s="39"/>
      <c r="C334" s="214" t="s">
        <v>535</v>
      </c>
      <c r="D334" s="214" t="s">
        <v>126</v>
      </c>
      <c r="E334" s="215" t="s">
        <v>536</v>
      </c>
      <c r="F334" s="216" t="s">
        <v>531</v>
      </c>
      <c r="G334" s="217" t="s">
        <v>432</v>
      </c>
      <c r="H334" s="218">
        <v>480</v>
      </c>
      <c r="I334" s="219"/>
      <c r="J334" s="220">
        <f>ROUND(I334*H334,2)</f>
        <v>0</v>
      </c>
      <c r="K334" s="216" t="s">
        <v>1</v>
      </c>
      <c r="L334" s="44"/>
      <c r="M334" s="221" t="s">
        <v>1</v>
      </c>
      <c r="N334" s="222" t="s">
        <v>45</v>
      </c>
      <c r="O334" s="91"/>
      <c r="P334" s="223">
        <f>O334*H334</f>
        <v>0</v>
      </c>
      <c r="Q334" s="223">
        <v>0</v>
      </c>
      <c r="R334" s="223">
        <f>Q334*H334</f>
        <v>0</v>
      </c>
      <c r="S334" s="223">
        <v>0</v>
      </c>
      <c r="T334" s="224">
        <f>S334*H334</f>
        <v>0</v>
      </c>
      <c r="U334" s="38"/>
      <c r="V334" s="38"/>
      <c r="W334" s="38"/>
      <c r="X334" s="38"/>
      <c r="Y334" s="38"/>
      <c r="Z334" s="38"/>
      <c r="AA334" s="38"/>
      <c r="AB334" s="38"/>
      <c r="AC334" s="38"/>
      <c r="AD334" s="38"/>
      <c r="AE334" s="38"/>
      <c r="AR334" s="225" t="s">
        <v>130</v>
      </c>
      <c r="AT334" s="225" t="s">
        <v>126</v>
      </c>
      <c r="AU334" s="225" t="s">
        <v>90</v>
      </c>
      <c r="AY334" s="17" t="s">
        <v>123</v>
      </c>
      <c r="BE334" s="226">
        <f>IF(N334="základní",J334,0)</f>
        <v>0</v>
      </c>
      <c r="BF334" s="226">
        <f>IF(N334="snížená",J334,0)</f>
        <v>0</v>
      </c>
      <c r="BG334" s="226">
        <f>IF(N334="zákl. přenesená",J334,0)</f>
        <v>0</v>
      </c>
      <c r="BH334" s="226">
        <f>IF(N334="sníž. přenesená",J334,0)</f>
        <v>0</v>
      </c>
      <c r="BI334" s="226">
        <f>IF(N334="nulová",J334,0)</f>
        <v>0</v>
      </c>
      <c r="BJ334" s="17" t="s">
        <v>88</v>
      </c>
      <c r="BK334" s="226">
        <f>ROUND(I334*H334,2)</f>
        <v>0</v>
      </c>
      <c r="BL334" s="17" t="s">
        <v>130</v>
      </c>
      <c r="BM334" s="225" t="s">
        <v>537</v>
      </c>
    </row>
    <row r="335" spans="1:51" s="13" customFormat="1" ht="12">
      <c r="A335" s="13"/>
      <c r="B335" s="227"/>
      <c r="C335" s="228"/>
      <c r="D335" s="229" t="s">
        <v>135</v>
      </c>
      <c r="E335" s="230" t="s">
        <v>1</v>
      </c>
      <c r="F335" s="231" t="s">
        <v>538</v>
      </c>
      <c r="G335" s="228"/>
      <c r="H335" s="230" t="s">
        <v>1</v>
      </c>
      <c r="I335" s="232"/>
      <c r="J335" s="228"/>
      <c r="K335" s="228"/>
      <c r="L335" s="233"/>
      <c r="M335" s="234"/>
      <c r="N335" s="235"/>
      <c r="O335" s="235"/>
      <c r="P335" s="235"/>
      <c r="Q335" s="235"/>
      <c r="R335" s="235"/>
      <c r="S335" s="235"/>
      <c r="T335" s="236"/>
      <c r="U335" s="13"/>
      <c r="V335" s="13"/>
      <c r="W335" s="13"/>
      <c r="X335" s="13"/>
      <c r="Y335" s="13"/>
      <c r="Z335" s="13"/>
      <c r="AA335" s="13"/>
      <c r="AB335" s="13"/>
      <c r="AC335" s="13"/>
      <c r="AD335" s="13"/>
      <c r="AE335" s="13"/>
      <c r="AT335" s="237" t="s">
        <v>135</v>
      </c>
      <c r="AU335" s="237" t="s">
        <v>90</v>
      </c>
      <c r="AV335" s="13" t="s">
        <v>88</v>
      </c>
      <c r="AW335" s="13" t="s">
        <v>36</v>
      </c>
      <c r="AX335" s="13" t="s">
        <v>80</v>
      </c>
      <c r="AY335" s="237" t="s">
        <v>123</v>
      </c>
    </row>
    <row r="336" spans="1:51" s="14" customFormat="1" ht="12">
      <c r="A336" s="14"/>
      <c r="B336" s="238"/>
      <c r="C336" s="239"/>
      <c r="D336" s="229" t="s">
        <v>135</v>
      </c>
      <c r="E336" s="240" t="s">
        <v>1</v>
      </c>
      <c r="F336" s="241" t="s">
        <v>539</v>
      </c>
      <c r="G336" s="239"/>
      <c r="H336" s="242">
        <v>480</v>
      </c>
      <c r="I336" s="243"/>
      <c r="J336" s="239"/>
      <c r="K336" s="239"/>
      <c r="L336" s="244"/>
      <c r="M336" s="245"/>
      <c r="N336" s="246"/>
      <c r="O336" s="246"/>
      <c r="P336" s="246"/>
      <c r="Q336" s="246"/>
      <c r="R336" s="246"/>
      <c r="S336" s="246"/>
      <c r="T336" s="247"/>
      <c r="U336" s="14"/>
      <c r="V336" s="14"/>
      <c r="W336" s="14"/>
      <c r="X336" s="14"/>
      <c r="Y336" s="14"/>
      <c r="Z336" s="14"/>
      <c r="AA336" s="14"/>
      <c r="AB336" s="14"/>
      <c r="AC336" s="14"/>
      <c r="AD336" s="14"/>
      <c r="AE336" s="14"/>
      <c r="AT336" s="248" t="s">
        <v>135</v>
      </c>
      <c r="AU336" s="248" t="s">
        <v>90</v>
      </c>
      <c r="AV336" s="14" t="s">
        <v>90</v>
      </c>
      <c r="AW336" s="14" t="s">
        <v>36</v>
      </c>
      <c r="AX336" s="14" t="s">
        <v>88</v>
      </c>
      <c r="AY336" s="248" t="s">
        <v>123</v>
      </c>
    </row>
    <row r="337" spans="1:63" s="12" customFormat="1" ht="25.9" customHeight="1">
      <c r="A337" s="12"/>
      <c r="B337" s="198"/>
      <c r="C337" s="199"/>
      <c r="D337" s="200" t="s">
        <v>79</v>
      </c>
      <c r="E337" s="201" t="s">
        <v>90</v>
      </c>
      <c r="F337" s="201" t="s">
        <v>540</v>
      </c>
      <c r="G337" s="199"/>
      <c r="H337" s="199"/>
      <c r="I337" s="202"/>
      <c r="J337" s="203">
        <f>BK337</f>
        <v>0</v>
      </c>
      <c r="K337" s="199"/>
      <c r="L337" s="204"/>
      <c r="M337" s="205"/>
      <c r="N337" s="206"/>
      <c r="O337" s="206"/>
      <c r="P337" s="207">
        <f>P338+P365+P375</f>
        <v>0</v>
      </c>
      <c r="Q337" s="206"/>
      <c r="R337" s="207">
        <f>R338+R365+R375</f>
        <v>677.785474</v>
      </c>
      <c r="S337" s="206"/>
      <c r="T337" s="208">
        <f>T338+T365+T375</f>
        <v>706.5</v>
      </c>
      <c r="U337" s="12"/>
      <c r="V337" s="12"/>
      <c r="W337" s="12"/>
      <c r="X337" s="12"/>
      <c r="Y337" s="12"/>
      <c r="Z337" s="12"/>
      <c r="AA337" s="12"/>
      <c r="AB337" s="12"/>
      <c r="AC337" s="12"/>
      <c r="AD337" s="12"/>
      <c r="AE337" s="12"/>
      <c r="AR337" s="209" t="s">
        <v>88</v>
      </c>
      <c r="AT337" s="210" t="s">
        <v>79</v>
      </c>
      <c r="AU337" s="210" t="s">
        <v>80</v>
      </c>
      <c r="AY337" s="209" t="s">
        <v>123</v>
      </c>
      <c r="BK337" s="211">
        <f>BK338+BK365+BK375</f>
        <v>0</v>
      </c>
    </row>
    <row r="338" spans="1:63" s="12" customFormat="1" ht="22.8" customHeight="1">
      <c r="A338" s="12"/>
      <c r="B338" s="198"/>
      <c r="C338" s="199"/>
      <c r="D338" s="200" t="s">
        <v>79</v>
      </c>
      <c r="E338" s="212" t="s">
        <v>541</v>
      </c>
      <c r="F338" s="212" t="s">
        <v>542</v>
      </c>
      <c r="G338" s="199"/>
      <c r="H338" s="199"/>
      <c r="I338" s="202"/>
      <c r="J338" s="213">
        <f>BK338</f>
        <v>0</v>
      </c>
      <c r="K338" s="199"/>
      <c r="L338" s="204"/>
      <c r="M338" s="205"/>
      <c r="N338" s="206"/>
      <c r="O338" s="206"/>
      <c r="P338" s="207">
        <f>SUM(P339:P364)</f>
        <v>0</v>
      </c>
      <c r="Q338" s="206"/>
      <c r="R338" s="207">
        <f>SUM(R339:R364)</f>
        <v>186.5</v>
      </c>
      <c r="S338" s="206"/>
      <c r="T338" s="208">
        <f>SUM(T339:T364)</f>
        <v>706.5</v>
      </c>
      <c r="U338" s="12"/>
      <c r="V338" s="12"/>
      <c r="W338" s="12"/>
      <c r="X338" s="12"/>
      <c r="Y338" s="12"/>
      <c r="Z338" s="12"/>
      <c r="AA338" s="12"/>
      <c r="AB338" s="12"/>
      <c r="AC338" s="12"/>
      <c r="AD338" s="12"/>
      <c r="AE338" s="12"/>
      <c r="AR338" s="209" t="s">
        <v>88</v>
      </c>
      <c r="AT338" s="210" t="s">
        <v>79</v>
      </c>
      <c r="AU338" s="210" t="s">
        <v>88</v>
      </c>
      <c r="AY338" s="209" t="s">
        <v>123</v>
      </c>
      <c r="BK338" s="211">
        <f>SUM(BK339:BK364)</f>
        <v>0</v>
      </c>
    </row>
    <row r="339" spans="1:65" s="2" customFormat="1" ht="33" customHeight="1">
      <c r="A339" s="38"/>
      <c r="B339" s="39"/>
      <c r="C339" s="214" t="s">
        <v>543</v>
      </c>
      <c r="D339" s="214" t="s">
        <v>126</v>
      </c>
      <c r="E339" s="215" t="s">
        <v>544</v>
      </c>
      <c r="F339" s="216" t="s">
        <v>436</v>
      </c>
      <c r="G339" s="217" t="s">
        <v>432</v>
      </c>
      <c r="H339" s="218">
        <v>20</v>
      </c>
      <c r="I339" s="219"/>
      <c r="J339" s="220">
        <f>ROUND(I339*H339,2)</f>
        <v>0</v>
      </c>
      <c r="K339" s="216" t="s">
        <v>197</v>
      </c>
      <c r="L339" s="44"/>
      <c r="M339" s="221" t="s">
        <v>1</v>
      </c>
      <c r="N339" s="222" t="s">
        <v>45</v>
      </c>
      <c r="O339" s="91"/>
      <c r="P339" s="223">
        <f>O339*H339</f>
        <v>0</v>
      </c>
      <c r="Q339" s="223">
        <v>0</v>
      </c>
      <c r="R339" s="223">
        <f>Q339*H339</f>
        <v>0</v>
      </c>
      <c r="S339" s="223">
        <v>0</v>
      </c>
      <c r="T339" s="224">
        <f>S339*H339</f>
        <v>0</v>
      </c>
      <c r="U339" s="38"/>
      <c r="V339" s="38"/>
      <c r="W339" s="38"/>
      <c r="X339" s="38"/>
      <c r="Y339" s="38"/>
      <c r="Z339" s="38"/>
      <c r="AA339" s="38"/>
      <c r="AB339" s="38"/>
      <c r="AC339" s="38"/>
      <c r="AD339" s="38"/>
      <c r="AE339" s="38"/>
      <c r="AR339" s="225" t="s">
        <v>130</v>
      </c>
      <c r="AT339" s="225" t="s">
        <v>126</v>
      </c>
      <c r="AU339" s="225" t="s">
        <v>90</v>
      </c>
      <c r="AY339" s="17" t="s">
        <v>123</v>
      </c>
      <c r="BE339" s="226">
        <f>IF(N339="základní",J339,0)</f>
        <v>0</v>
      </c>
      <c r="BF339" s="226">
        <f>IF(N339="snížená",J339,0)</f>
        <v>0</v>
      </c>
      <c r="BG339" s="226">
        <f>IF(N339="zákl. přenesená",J339,0)</f>
        <v>0</v>
      </c>
      <c r="BH339" s="226">
        <f>IF(N339="sníž. přenesená",J339,0)</f>
        <v>0</v>
      </c>
      <c r="BI339" s="226">
        <f>IF(N339="nulová",J339,0)</f>
        <v>0</v>
      </c>
      <c r="BJ339" s="17" t="s">
        <v>88</v>
      </c>
      <c r="BK339" s="226">
        <f>ROUND(I339*H339,2)</f>
        <v>0</v>
      </c>
      <c r="BL339" s="17" t="s">
        <v>130</v>
      </c>
      <c r="BM339" s="225" t="s">
        <v>545</v>
      </c>
    </row>
    <row r="340" spans="1:65" s="2" customFormat="1" ht="76.35" customHeight="1">
      <c r="A340" s="38"/>
      <c r="B340" s="39"/>
      <c r="C340" s="214" t="s">
        <v>546</v>
      </c>
      <c r="D340" s="214" t="s">
        <v>126</v>
      </c>
      <c r="E340" s="215" t="s">
        <v>547</v>
      </c>
      <c r="F340" s="216" t="s">
        <v>548</v>
      </c>
      <c r="G340" s="217" t="s">
        <v>220</v>
      </c>
      <c r="H340" s="218">
        <v>50</v>
      </c>
      <c r="I340" s="219"/>
      <c r="J340" s="220">
        <f>ROUND(I340*H340,2)</f>
        <v>0</v>
      </c>
      <c r="K340" s="216" t="s">
        <v>197</v>
      </c>
      <c r="L340" s="44"/>
      <c r="M340" s="221" t="s">
        <v>1</v>
      </c>
      <c r="N340" s="222" t="s">
        <v>45</v>
      </c>
      <c r="O340" s="91"/>
      <c r="P340" s="223">
        <f>O340*H340</f>
        <v>0</v>
      </c>
      <c r="Q340" s="223">
        <v>0</v>
      </c>
      <c r="R340" s="223">
        <f>Q340*H340</f>
        <v>0</v>
      </c>
      <c r="S340" s="223">
        <v>0.255</v>
      </c>
      <c r="T340" s="224">
        <f>S340*H340</f>
        <v>12.75</v>
      </c>
      <c r="U340" s="38"/>
      <c r="V340" s="38"/>
      <c r="W340" s="38"/>
      <c r="X340" s="38"/>
      <c r="Y340" s="38"/>
      <c r="Z340" s="38"/>
      <c r="AA340" s="38"/>
      <c r="AB340" s="38"/>
      <c r="AC340" s="38"/>
      <c r="AD340" s="38"/>
      <c r="AE340" s="38"/>
      <c r="AR340" s="225" t="s">
        <v>130</v>
      </c>
      <c r="AT340" s="225" t="s">
        <v>126</v>
      </c>
      <c r="AU340" s="225" t="s">
        <v>90</v>
      </c>
      <c r="AY340" s="17" t="s">
        <v>123</v>
      </c>
      <c r="BE340" s="226">
        <f>IF(N340="základní",J340,0)</f>
        <v>0</v>
      </c>
      <c r="BF340" s="226">
        <f>IF(N340="snížená",J340,0)</f>
        <v>0</v>
      </c>
      <c r="BG340" s="226">
        <f>IF(N340="zákl. přenesená",J340,0)</f>
        <v>0</v>
      </c>
      <c r="BH340" s="226">
        <f>IF(N340="sníž. přenesená",J340,0)</f>
        <v>0</v>
      </c>
      <c r="BI340" s="226">
        <f>IF(N340="nulová",J340,0)</f>
        <v>0</v>
      </c>
      <c r="BJ340" s="17" t="s">
        <v>88</v>
      </c>
      <c r="BK340" s="226">
        <f>ROUND(I340*H340,2)</f>
        <v>0</v>
      </c>
      <c r="BL340" s="17" t="s">
        <v>130</v>
      </c>
      <c r="BM340" s="225" t="s">
        <v>549</v>
      </c>
    </row>
    <row r="341" spans="1:51" s="13" customFormat="1" ht="12">
      <c r="A341" s="13"/>
      <c r="B341" s="227"/>
      <c r="C341" s="228"/>
      <c r="D341" s="229" t="s">
        <v>135</v>
      </c>
      <c r="E341" s="230" t="s">
        <v>1</v>
      </c>
      <c r="F341" s="231" t="s">
        <v>550</v>
      </c>
      <c r="G341" s="228"/>
      <c r="H341" s="230" t="s">
        <v>1</v>
      </c>
      <c r="I341" s="232"/>
      <c r="J341" s="228"/>
      <c r="K341" s="228"/>
      <c r="L341" s="233"/>
      <c r="M341" s="234"/>
      <c r="N341" s="235"/>
      <c r="O341" s="235"/>
      <c r="P341" s="235"/>
      <c r="Q341" s="235"/>
      <c r="R341" s="235"/>
      <c r="S341" s="235"/>
      <c r="T341" s="236"/>
      <c r="U341" s="13"/>
      <c r="V341" s="13"/>
      <c r="W341" s="13"/>
      <c r="X341" s="13"/>
      <c r="Y341" s="13"/>
      <c r="Z341" s="13"/>
      <c r="AA341" s="13"/>
      <c r="AB341" s="13"/>
      <c r="AC341" s="13"/>
      <c r="AD341" s="13"/>
      <c r="AE341" s="13"/>
      <c r="AT341" s="237" t="s">
        <v>135</v>
      </c>
      <c r="AU341" s="237" t="s">
        <v>90</v>
      </c>
      <c r="AV341" s="13" t="s">
        <v>88</v>
      </c>
      <c r="AW341" s="13" t="s">
        <v>36</v>
      </c>
      <c r="AX341" s="13" t="s">
        <v>80</v>
      </c>
      <c r="AY341" s="237" t="s">
        <v>123</v>
      </c>
    </row>
    <row r="342" spans="1:51" s="14" customFormat="1" ht="12">
      <c r="A342" s="14"/>
      <c r="B342" s="238"/>
      <c r="C342" s="239"/>
      <c r="D342" s="229" t="s">
        <v>135</v>
      </c>
      <c r="E342" s="240" t="s">
        <v>1</v>
      </c>
      <c r="F342" s="241" t="s">
        <v>487</v>
      </c>
      <c r="G342" s="239"/>
      <c r="H342" s="242">
        <v>50</v>
      </c>
      <c r="I342" s="243"/>
      <c r="J342" s="239"/>
      <c r="K342" s="239"/>
      <c r="L342" s="244"/>
      <c r="M342" s="245"/>
      <c r="N342" s="246"/>
      <c r="O342" s="246"/>
      <c r="P342" s="246"/>
      <c r="Q342" s="246"/>
      <c r="R342" s="246"/>
      <c r="S342" s="246"/>
      <c r="T342" s="247"/>
      <c r="U342" s="14"/>
      <c r="V342" s="14"/>
      <c r="W342" s="14"/>
      <c r="X342" s="14"/>
      <c r="Y342" s="14"/>
      <c r="Z342" s="14"/>
      <c r="AA342" s="14"/>
      <c r="AB342" s="14"/>
      <c r="AC342" s="14"/>
      <c r="AD342" s="14"/>
      <c r="AE342" s="14"/>
      <c r="AT342" s="248" t="s">
        <v>135</v>
      </c>
      <c r="AU342" s="248" t="s">
        <v>90</v>
      </c>
      <c r="AV342" s="14" t="s">
        <v>90</v>
      </c>
      <c r="AW342" s="14" t="s">
        <v>36</v>
      </c>
      <c r="AX342" s="14" t="s">
        <v>88</v>
      </c>
      <c r="AY342" s="248" t="s">
        <v>123</v>
      </c>
    </row>
    <row r="343" spans="1:65" s="2" customFormat="1" ht="55.5" customHeight="1">
      <c r="A343" s="38"/>
      <c r="B343" s="39"/>
      <c r="C343" s="214" t="s">
        <v>551</v>
      </c>
      <c r="D343" s="214" t="s">
        <v>126</v>
      </c>
      <c r="E343" s="215" t="s">
        <v>552</v>
      </c>
      <c r="F343" s="216" t="s">
        <v>553</v>
      </c>
      <c r="G343" s="217" t="s">
        <v>220</v>
      </c>
      <c r="H343" s="218">
        <v>680</v>
      </c>
      <c r="I343" s="219"/>
      <c r="J343" s="220">
        <f>ROUND(I343*H343,2)</f>
        <v>0</v>
      </c>
      <c r="K343" s="216" t="s">
        <v>197</v>
      </c>
      <c r="L343" s="44"/>
      <c r="M343" s="221" t="s">
        <v>1</v>
      </c>
      <c r="N343" s="222" t="s">
        <v>45</v>
      </c>
      <c r="O343" s="91"/>
      <c r="P343" s="223">
        <f>O343*H343</f>
        <v>0</v>
      </c>
      <c r="Q343" s="223">
        <v>0</v>
      </c>
      <c r="R343" s="223">
        <f>Q343*H343</f>
        <v>0</v>
      </c>
      <c r="S343" s="223">
        <v>0.45</v>
      </c>
      <c r="T343" s="224">
        <f>S343*H343</f>
        <v>306</v>
      </c>
      <c r="U343" s="38"/>
      <c r="V343" s="38"/>
      <c r="W343" s="38"/>
      <c r="X343" s="38"/>
      <c r="Y343" s="38"/>
      <c r="Z343" s="38"/>
      <c r="AA343" s="38"/>
      <c r="AB343" s="38"/>
      <c r="AC343" s="38"/>
      <c r="AD343" s="38"/>
      <c r="AE343" s="38"/>
      <c r="AR343" s="225" t="s">
        <v>130</v>
      </c>
      <c r="AT343" s="225" t="s">
        <v>126</v>
      </c>
      <c r="AU343" s="225" t="s">
        <v>90</v>
      </c>
      <c r="AY343" s="17" t="s">
        <v>123</v>
      </c>
      <c r="BE343" s="226">
        <f>IF(N343="základní",J343,0)</f>
        <v>0</v>
      </c>
      <c r="BF343" s="226">
        <f>IF(N343="snížená",J343,0)</f>
        <v>0</v>
      </c>
      <c r="BG343" s="226">
        <f>IF(N343="zákl. přenesená",J343,0)</f>
        <v>0</v>
      </c>
      <c r="BH343" s="226">
        <f>IF(N343="sníž. přenesená",J343,0)</f>
        <v>0</v>
      </c>
      <c r="BI343" s="226">
        <f>IF(N343="nulová",J343,0)</f>
        <v>0</v>
      </c>
      <c r="BJ343" s="17" t="s">
        <v>88</v>
      </c>
      <c r="BK343" s="226">
        <f>ROUND(I343*H343,2)</f>
        <v>0</v>
      </c>
      <c r="BL343" s="17" t="s">
        <v>130</v>
      </c>
      <c r="BM343" s="225" t="s">
        <v>554</v>
      </c>
    </row>
    <row r="344" spans="1:65" s="2" customFormat="1" ht="55.5" customHeight="1">
      <c r="A344" s="38"/>
      <c r="B344" s="39"/>
      <c r="C344" s="214" t="s">
        <v>555</v>
      </c>
      <c r="D344" s="214" t="s">
        <v>126</v>
      </c>
      <c r="E344" s="215" t="s">
        <v>556</v>
      </c>
      <c r="F344" s="216" t="s">
        <v>557</v>
      </c>
      <c r="G344" s="217" t="s">
        <v>220</v>
      </c>
      <c r="H344" s="218">
        <v>270</v>
      </c>
      <c r="I344" s="219"/>
      <c r="J344" s="220">
        <f>ROUND(I344*H344,2)</f>
        <v>0</v>
      </c>
      <c r="K344" s="216" t="s">
        <v>197</v>
      </c>
      <c r="L344" s="44"/>
      <c r="M344" s="221" t="s">
        <v>1</v>
      </c>
      <c r="N344" s="222" t="s">
        <v>45</v>
      </c>
      <c r="O344" s="91"/>
      <c r="P344" s="223">
        <f>O344*H344</f>
        <v>0</v>
      </c>
      <c r="Q344" s="223">
        <v>0</v>
      </c>
      <c r="R344" s="223">
        <f>Q344*H344</f>
        <v>0</v>
      </c>
      <c r="S344" s="223">
        <v>0.325</v>
      </c>
      <c r="T344" s="224">
        <f>S344*H344</f>
        <v>87.75</v>
      </c>
      <c r="U344" s="38"/>
      <c r="V344" s="38"/>
      <c r="W344" s="38"/>
      <c r="X344" s="38"/>
      <c r="Y344" s="38"/>
      <c r="Z344" s="38"/>
      <c r="AA344" s="38"/>
      <c r="AB344" s="38"/>
      <c r="AC344" s="38"/>
      <c r="AD344" s="38"/>
      <c r="AE344" s="38"/>
      <c r="AR344" s="225" t="s">
        <v>130</v>
      </c>
      <c r="AT344" s="225" t="s">
        <v>126</v>
      </c>
      <c r="AU344" s="225" t="s">
        <v>90</v>
      </c>
      <c r="AY344" s="17" t="s">
        <v>123</v>
      </c>
      <c r="BE344" s="226">
        <f>IF(N344="základní",J344,0)</f>
        <v>0</v>
      </c>
      <c r="BF344" s="226">
        <f>IF(N344="snížená",J344,0)</f>
        <v>0</v>
      </c>
      <c r="BG344" s="226">
        <f>IF(N344="zákl. přenesená",J344,0)</f>
        <v>0</v>
      </c>
      <c r="BH344" s="226">
        <f>IF(N344="sníž. přenesená",J344,0)</f>
        <v>0</v>
      </c>
      <c r="BI344" s="226">
        <f>IF(N344="nulová",J344,0)</f>
        <v>0</v>
      </c>
      <c r="BJ344" s="17" t="s">
        <v>88</v>
      </c>
      <c r="BK344" s="226">
        <f>ROUND(I344*H344,2)</f>
        <v>0</v>
      </c>
      <c r="BL344" s="17" t="s">
        <v>130</v>
      </c>
      <c r="BM344" s="225" t="s">
        <v>558</v>
      </c>
    </row>
    <row r="345" spans="1:65" s="2" customFormat="1" ht="55.5" customHeight="1">
      <c r="A345" s="38"/>
      <c r="B345" s="39"/>
      <c r="C345" s="214" t="s">
        <v>559</v>
      </c>
      <c r="D345" s="214" t="s">
        <v>126</v>
      </c>
      <c r="E345" s="215" t="s">
        <v>560</v>
      </c>
      <c r="F345" s="216" t="s">
        <v>561</v>
      </c>
      <c r="G345" s="217" t="s">
        <v>220</v>
      </c>
      <c r="H345" s="218">
        <v>1000</v>
      </c>
      <c r="I345" s="219"/>
      <c r="J345" s="220">
        <f>ROUND(I345*H345,2)</f>
        <v>0</v>
      </c>
      <c r="K345" s="216" t="s">
        <v>197</v>
      </c>
      <c r="L345" s="44"/>
      <c r="M345" s="221" t="s">
        <v>1</v>
      </c>
      <c r="N345" s="222" t="s">
        <v>45</v>
      </c>
      <c r="O345" s="91"/>
      <c r="P345" s="223">
        <f>O345*H345</f>
        <v>0</v>
      </c>
      <c r="Q345" s="223">
        <v>0</v>
      </c>
      <c r="R345" s="223">
        <f>Q345*H345</f>
        <v>0</v>
      </c>
      <c r="S345" s="223">
        <v>0.3</v>
      </c>
      <c r="T345" s="224">
        <f>S345*H345</f>
        <v>300</v>
      </c>
      <c r="U345" s="38"/>
      <c r="V345" s="38"/>
      <c r="W345" s="38"/>
      <c r="X345" s="38"/>
      <c r="Y345" s="38"/>
      <c r="Z345" s="38"/>
      <c r="AA345" s="38"/>
      <c r="AB345" s="38"/>
      <c r="AC345" s="38"/>
      <c r="AD345" s="38"/>
      <c r="AE345" s="38"/>
      <c r="AR345" s="225" t="s">
        <v>130</v>
      </c>
      <c r="AT345" s="225" t="s">
        <v>126</v>
      </c>
      <c r="AU345" s="225" t="s">
        <v>90</v>
      </c>
      <c r="AY345" s="17" t="s">
        <v>123</v>
      </c>
      <c r="BE345" s="226">
        <f>IF(N345="základní",J345,0)</f>
        <v>0</v>
      </c>
      <c r="BF345" s="226">
        <f>IF(N345="snížená",J345,0)</f>
        <v>0</v>
      </c>
      <c r="BG345" s="226">
        <f>IF(N345="zákl. přenesená",J345,0)</f>
        <v>0</v>
      </c>
      <c r="BH345" s="226">
        <f>IF(N345="sníž. přenesená",J345,0)</f>
        <v>0</v>
      </c>
      <c r="BI345" s="226">
        <f>IF(N345="nulová",J345,0)</f>
        <v>0</v>
      </c>
      <c r="BJ345" s="17" t="s">
        <v>88</v>
      </c>
      <c r="BK345" s="226">
        <f>ROUND(I345*H345,2)</f>
        <v>0</v>
      </c>
      <c r="BL345" s="17" t="s">
        <v>130</v>
      </c>
      <c r="BM345" s="225" t="s">
        <v>562</v>
      </c>
    </row>
    <row r="346" spans="1:65" s="2" customFormat="1" ht="16.5" customHeight="1">
      <c r="A346" s="38"/>
      <c r="B346" s="39"/>
      <c r="C346" s="214" t="s">
        <v>563</v>
      </c>
      <c r="D346" s="214" t="s">
        <v>126</v>
      </c>
      <c r="E346" s="215" t="s">
        <v>564</v>
      </c>
      <c r="F346" s="216" t="s">
        <v>565</v>
      </c>
      <c r="G346" s="217" t="s">
        <v>432</v>
      </c>
      <c r="H346" s="218">
        <v>7.5</v>
      </c>
      <c r="I346" s="219"/>
      <c r="J346" s="220">
        <f>ROUND(I346*H346,2)</f>
        <v>0</v>
      </c>
      <c r="K346" s="216" t="s">
        <v>1</v>
      </c>
      <c r="L346" s="44"/>
      <c r="M346" s="221" t="s">
        <v>1</v>
      </c>
      <c r="N346" s="222" t="s">
        <v>45</v>
      </c>
      <c r="O346" s="91"/>
      <c r="P346" s="223">
        <f>O346*H346</f>
        <v>0</v>
      </c>
      <c r="Q346" s="223">
        <v>0</v>
      </c>
      <c r="R346" s="223">
        <f>Q346*H346</f>
        <v>0</v>
      </c>
      <c r="S346" s="223">
        <v>0</v>
      </c>
      <c r="T346" s="224">
        <f>S346*H346</f>
        <v>0</v>
      </c>
      <c r="U346" s="38"/>
      <c r="V346" s="38"/>
      <c r="W346" s="38"/>
      <c r="X346" s="38"/>
      <c r="Y346" s="38"/>
      <c r="Z346" s="38"/>
      <c r="AA346" s="38"/>
      <c r="AB346" s="38"/>
      <c r="AC346" s="38"/>
      <c r="AD346" s="38"/>
      <c r="AE346" s="38"/>
      <c r="AR346" s="225" t="s">
        <v>130</v>
      </c>
      <c r="AT346" s="225" t="s">
        <v>126</v>
      </c>
      <c r="AU346" s="225" t="s">
        <v>90</v>
      </c>
      <c r="AY346" s="17" t="s">
        <v>123</v>
      </c>
      <c r="BE346" s="226">
        <f>IF(N346="základní",J346,0)</f>
        <v>0</v>
      </c>
      <c r="BF346" s="226">
        <f>IF(N346="snížená",J346,0)</f>
        <v>0</v>
      </c>
      <c r="BG346" s="226">
        <f>IF(N346="zákl. přenesená",J346,0)</f>
        <v>0</v>
      </c>
      <c r="BH346" s="226">
        <f>IF(N346="sníž. přenesená",J346,0)</f>
        <v>0</v>
      </c>
      <c r="BI346" s="226">
        <f>IF(N346="nulová",J346,0)</f>
        <v>0</v>
      </c>
      <c r="BJ346" s="17" t="s">
        <v>88</v>
      </c>
      <c r="BK346" s="226">
        <f>ROUND(I346*H346,2)</f>
        <v>0</v>
      </c>
      <c r="BL346" s="17" t="s">
        <v>130</v>
      </c>
      <c r="BM346" s="225" t="s">
        <v>566</v>
      </c>
    </row>
    <row r="347" spans="1:51" s="14" customFormat="1" ht="12">
      <c r="A347" s="14"/>
      <c r="B347" s="238"/>
      <c r="C347" s="239"/>
      <c r="D347" s="229" t="s">
        <v>135</v>
      </c>
      <c r="E347" s="240" t="s">
        <v>1</v>
      </c>
      <c r="F347" s="241" t="s">
        <v>567</v>
      </c>
      <c r="G347" s="239"/>
      <c r="H347" s="242">
        <v>7.5</v>
      </c>
      <c r="I347" s="243"/>
      <c r="J347" s="239"/>
      <c r="K347" s="239"/>
      <c r="L347" s="244"/>
      <c r="M347" s="245"/>
      <c r="N347" s="246"/>
      <c r="O347" s="246"/>
      <c r="P347" s="246"/>
      <c r="Q347" s="246"/>
      <c r="R347" s="246"/>
      <c r="S347" s="246"/>
      <c r="T347" s="247"/>
      <c r="U347" s="14"/>
      <c r="V347" s="14"/>
      <c r="W347" s="14"/>
      <c r="X347" s="14"/>
      <c r="Y347" s="14"/>
      <c r="Z347" s="14"/>
      <c r="AA347" s="14"/>
      <c r="AB347" s="14"/>
      <c r="AC347" s="14"/>
      <c r="AD347" s="14"/>
      <c r="AE347" s="14"/>
      <c r="AT347" s="248" t="s">
        <v>135</v>
      </c>
      <c r="AU347" s="248" t="s">
        <v>90</v>
      </c>
      <c r="AV347" s="14" t="s">
        <v>90</v>
      </c>
      <c r="AW347" s="14" t="s">
        <v>36</v>
      </c>
      <c r="AX347" s="14" t="s">
        <v>88</v>
      </c>
      <c r="AY347" s="248" t="s">
        <v>123</v>
      </c>
    </row>
    <row r="348" spans="1:65" s="2" customFormat="1" ht="33" customHeight="1">
      <c r="A348" s="38"/>
      <c r="B348" s="39"/>
      <c r="C348" s="214" t="s">
        <v>568</v>
      </c>
      <c r="D348" s="214" t="s">
        <v>126</v>
      </c>
      <c r="E348" s="215" t="s">
        <v>569</v>
      </c>
      <c r="F348" s="216" t="s">
        <v>452</v>
      </c>
      <c r="G348" s="217" t="s">
        <v>284</v>
      </c>
      <c r="H348" s="218">
        <v>680</v>
      </c>
      <c r="I348" s="219"/>
      <c r="J348" s="220">
        <f>ROUND(I348*H348,2)</f>
        <v>0</v>
      </c>
      <c r="K348" s="216" t="s">
        <v>1</v>
      </c>
      <c r="L348" s="44"/>
      <c r="M348" s="221" t="s">
        <v>1</v>
      </c>
      <c r="N348" s="222" t="s">
        <v>45</v>
      </c>
      <c r="O348" s="91"/>
      <c r="P348" s="223">
        <f>O348*H348</f>
        <v>0</v>
      </c>
      <c r="Q348" s="223">
        <v>0</v>
      </c>
      <c r="R348" s="223">
        <f>Q348*H348</f>
        <v>0</v>
      </c>
      <c r="S348" s="223">
        <v>0</v>
      </c>
      <c r="T348" s="224">
        <f>S348*H348</f>
        <v>0</v>
      </c>
      <c r="U348" s="38"/>
      <c r="V348" s="38"/>
      <c r="W348" s="38"/>
      <c r="X348" s="38"/>
      <c r="Y348" s="38"/>
      <c r="Z348" s="38"/>
      <c r="AA348" s="38"/>
      <c r="AB348" s="38"/>
      <c r="AC348" s="38"/>
      <c r="AD348" s="38"/>
      <c r="AE348" s="38"/>
      <c r="AR348" s="225" t="s">
        <v>130</v>
      </c>
      <c r="AT348" s="225" t="s">
        <v>126</v>
      </c>
      <c r="AU348" s="225" t="s">
        <v>90</v>
      </c>
      <c r="AY348" s="17" t="s">
        <v>123</v>
      </c>
      <c r="BE348" s="226">
        <f>IF(N348="základní",J348,0)</f>
        <v>0</v>
      </c>
      <c r="BF348" s="226">
        <f>IF(N348="snížená",J348,0)</f>
        <v>0</v>
      </c>
      <c r="BG348" s="226">
        <f>IF(N348="zákl. přenesená",J348,0)</f>
        <v>0</v>
      </c>
      <c r="BH348" s="226">
        <f>IF(N348="sníž. přenesená",J348,0)</f>
        <v>0</v>
      </c>
      <c r="BI348" s="226">
        <f>IF(N348="nulová",J348,0)</f>
        <v>0</v>
      </c>
      <c r="BJ348" s="17" t="s">
        <v>88</v>
      </c>
      <c r="BK348" s="226">
        <f>ROUND(I348*H348,2)</f>
        <v>0</v>
      </c>
      <c r="BL348" s="17" t="s">
        <v>130</v>
      </c>
      <c r="BM348" s="225" t="s">
        <v>570</v>
      </c>
    </row>
    <row r="349" spans="1:65" s="2" customFormat="1" ht="37.8" customHeight="1">
      <c r="A349" s="38"/>
      <c r="B349" s="39"/>
      <c r="C349" s="214" t="s">
        <v>571</v>
      </c>
      <c r="D349" s="214" t="s">
        <v>126</v>
      </c>
      <c r="E349" s="215" t="s">
        <v>572</v>
      </c>
      <c r="F349" s="216" t="s">
        <v>461</v>
      </c>
      <c r="G349" s="217" t="s">
        <v>284</v>
      </c>
      <c r="H349" s="218">
        <v>10540</v>
      </c>
      <c r="I349" s="219"/>
      <c r="J349" s="220">
        <f>ROUND(I349*H349,2)</f>
        <v>0</v>
      </c>
      <c r="K349" s="216" t="s">
        <v>1</v>
      </c>
      <c r="L349" s="44"/>
      <c r="M349" s="221" t="s">
        <v>1</v>
      </c>
      <c r="N349" s="222" t="s">
        <v>45</v>
      </c>
      <c r="O349" s="91"/>
      <c r="P349" s="223">
        <f>O349*H349</f>
        <v>0</v>
      </c>
      <c r="Q349" s="223">
        <v>0</v>
      </c>
      <c r="R349" s="223">
        <f>Q349*H349</f>
        <v>0</v>
      </c>
      <c r="S349" s="223">
        <v>0</v>
      </c>
      <c r="T349" s="224">
        <f>S349*H349</f>
        <v>0</v>
      </c>
      <c r="U349" s="38"/>
      <c r="V349" s="38"/>
      <c r="W349" s="38"/>
      <c r="X349" s="38"/>
      <c r="Y349" s="38"/>
      <c r="Z349" s="38"/>
      <c r="AA349" s="38"/>
      <c r="AB349" s="38"/>
      <c r="AC349" s="38"/>
      <c r="AD349" s="38"/>
      <c r="AE349" s="38"/>
      <c r="AR349" s="225" t="s">
        <v>130</v>
      </c>
      <c r="AT349" s="225" t="s">
        <v>126</v>
      </c>
      <c r="AU349" s="225" t="s">
        <v>90</v>
      </c>
      <c r="AY349" s="17" t="s">
        <v>123</v>
      </c>
      <c r="BE349" s="226">
        <f>IF(N349="základní",J349,0)</f>
        <v>0</v>
      </c>
      <c r="BF349" s="226">
        <f>IF(N349="snížená",J349,0)</f>
        <v>0</v>
      </c>
      <c r="BG349" s="226">
        <f>IF(N349="zákl. přenesená",J349,0)</f>
        <v>0</v>
      </c>
      <c r="BH349" s="226">
        <f>IF(N349="sníž. přenesená",J349,0)</f>
        <v>0</v>
      </c>
      <c r="BI349" s="226">
        <f>IF(N349="nulová",J349,0)</f>
        <v>0</v>
      </c>
      <c r="BJ349" s="17" t="s">
        <v>88</v>
      </c>
      <c r="BK349" s="226">
        <f>ROUND(I349*H349,2)</f>
        <v>0</v>
      </c>
      <c r="BL349" s="17" t="s">
        <v>130</v>
      </c>
      <c r="BM349" s="225" t="s">
        <v>573</v>
      </c>
    </row>
    <row r="350" spans="1:51" s="13" customFormat="1" ht="12">
      <c r="A350" s="13"/>
      <c r="B350" s="227"/>
      <c r="C350" s="228"/>
      <c r="D350" s="229" t="s">
        <v>135</v>
      </c>
      <c r="E350" s="230" t="s">
        <v>1</v>
      </c>
      <c r="F350" s="231" t="s">
        <v>463</v>
      </c>
      <c r="G350" s="228"/>
      <c r="H350" s="230" t="s">
        <v>1</v>
      </c>
      <c r="I350" s="232"/>
      <c r="J350" s="228"/>
      <c r="K350" s="228"/>
      <c r="L350" s="233"/>
      <c r="M350" s="234"/>
      <c r="N350" s="235"/>
      <c r="O350" s="235"/>
      <c r="P350" s="235"/>
      <c r="Q350" s="235"/>
      <c r="R350" s="235"/>
      <c r="S350" s="235"/>
      <c r="T350" s="236"/>
      <c r="U350" s="13"/>
      <c r="V350" s="13"/>
      <c r="W350" s="13"/>
      <c r="X350" s="13"/>
      <c r="Y350" s="13"/>
      <c r="Z350" s="13"/>
      <c r="AA350" s="13"/>
      <c r="AB350" s="13"/>
      <c r="AC350" s="13"/>
      <c r="AD350" s="13"/>
      <c r="AE350" s="13"/>
      <c r="AT350" s="237" t="s">
        <v>135</v>
      </c>
      <c r="AU350" s="237" t="s">
        <v>90</v>
      </c>
      <c r="AV350" s="13" t="s">
        <v>88</v>
      </c>
      <c r="AW350" s="13" t="s">
        <v>36</v>
      </c>
      <c r="AX350" s="13" t="s">
        <v>80</v>
      </c>
      <c r="AY350" s="237" t="s">
        <v>123</v>
      </c>
    </row>
    <row r="351" spans="1:51" s="13" customFormat="1" ht="12">
      <c r="A351" s="13"/>
      <c r="B351" s="227"/>
      <c r="C351" s="228"/>
      <c r="D351" s="229" t="s">
        <v>135</v>
      </c>
      <c r="E351" s="230" t="s">
        <v>1</v>
      </c>
      <c r="F351" s="231" t="s">
        <v>464</v>
      </c>
      <c r="G351" s="228"/>
      <c r="H351" s="230" t="s">
        <v>1</v>
      </c>
      <c r="I351" s="232"/>
      <c r="J351" s="228"/>
      <c r="K351" s="228"/>
      <c r="L351" s="233"/>
      <c r="M351" s="234"/>
      <c r="N351" s="235"/>
      <c r="O351" s="235"/>
      <c r="P351" s="235"/>
      <c r="Q351" s="235"/>
      <c r="R351" s="235"/>
      <c r="S351" s="235"/>
      <c r="T351" s="236"/>
      <c r="U351" s="13"/>
      <c r="V351" s="13"/>
      <c r="W351" s="13"/>
      <c r="X351" s="13"/>
      <c r="Y351" s="13"/>
      <c r="Z351" s="13"/>
      <c r="AA351" s="13"/>
      <c r="AB351" s="13"/>
      <c r="AC351" s="13"/>
      <c r="AD351" s="13"/>
      <c r="AE351" s="13"/>
      <c r="AT351" s="237" t="s">
        <v>135</v>
      </c>
      <c r="AU351" s="237" t="s">
        <v>90</v>
      </c>
      <c r="AV351" s="13" t="s">
        <v>88</v>
      </c>
      <c r="AW351" s="13" t="s">
        <v>36</v>
      </c>
      <c r="AX351" s="13" t="s">
        <v>80</v>
      </c>
      <c r="AY351" s="237" t="s">
        <v>123</v>
      </c>
    </row>
    <row r="352" spans="1:51" s="14" customFormat="1" ht="12">
      <c r="A352" s="14"/>
      <c r="B352" s="238"/>
      <c r="C352" s="239"/>
      <c r="D352" s="229" t="s">
        <v>135</v>
      </c>
      <c r="E352" s="240" t="s">
        <v>1</v>
      </c>
      <c r="F352" s="241" t="s">
        <v>574</v>
      </c>
      <c r="G352" s="239"/>
      <c r="H352" s="242">
        <v>10540</v>
      </c>
      <c r="I352" s="243"/>
      <c r="J352" s="239"/>
      <c r="K352" s="239"/>
      <c r="L352" s="244"/>
      <c r="M352" s="245"/>
      <c r="N352" s="246"/>
      <c r="O352" s="246"/>
      <c r="P352" s="246"/>
      <c r="Q352" s="246"/>
      <c r="R352" s="246"/>
      <c r="S352" s="246"/>
      <c r="T352" s="247"/>
      <c r="U352" s="14"/>
      <c r="V352" s="14"/>
      <c r="W352" s="14"/>
      <c r="X352" s="14"/>
      <c r="Y352" s="14"/>
      <c r="Z352" s="14"/>
      <c r="AA352" s="14"/>
      <c r="AB352" s="14"/>
      <c r="AC352" s="14"/>
      <c r="AD352" s="14"/>
      <c r="AE352" s="14"/>
      <c r="AT352" s="248" t="s">
        <v>135</v>
      </c>
      <c r="AU352" s="248" t="s">
        <v>90</v>
      </c>
      <c r="AV352" s="14" t="s">
        <v>90</v>
      </c>
      <c r="AW352" s="14" t="s">
        <v>36</v>
      </c>
      <c r="AX352" s="14" t="s">
        <v>88</v>
      </c>
      <c r="AY352" s="248" t="s">
        <v>123</v>
      </c>
    </row>
    <row r="353" spans="1:65" s="2" customFormat="1" ht="16.5" customHeight="1">
      <c r="A353" s="38"/>
      <c r="B353" s="39"/>
      <c r="C353" s="214" t="s">
        <v>575</v>
      </c>
      <c r="D353" s="214" t="s">
        <v>126</v>
      </c>
      <c r="E353" s="215" t="s">
        <v>576</v>
      </c>
      <c r="F353" s="216" t="s">
        <v>448</v>
      </c>
      <c r="G353" s="217" t="s">
        <v>284</v>
      </c>
      <c r="H353" s="218">
        <v>680</v>
      </c>
      <c r="I353" s="219"/>
      <c r="J353" s="220">
        <f>ROUND(I353*H353,2)</f>
        <v>0</v>
      </c>
      <c r="K353" s="216" t="s">
        <v>1</v>
      </c>
      <c r="L353" s="44"/>
      <c r="M353" s="221" t="s">
        <v>1</v>
      </c>
      <c r="N353" s="222" t="s">
        <v>45</v>
      </c>
      <c r="O353" s="91"/>
      <c r="P353" s="223">
        <f>O353*H353</f>
        <v>0</v>
      </c>
      <c r="Q353" s="223">
        <v>0</v>
      </c>
      <c r="R353" s="223">
        <f>Q353*H353</f>
        <v>0</v>
      </c>
      <c r="S353" s="223">
        <v>0</v>
      </c>
      <c r="T353" s="224">
        <f>S353*H353</f>
        <v>0</v>
      </c>
      <c r="U353" s="38"/>
      <c r="V353" s="38"/>
      <c r="W353" s="38"/>
      <c r="X353" s="38"/>
      <c r="Y353" s="38"/>
      <c r="Z353" s="38"/>
      <c r="AA353" s="38"/>
      <c r="AB353" s="38"/>
      <c r="AC353" s="38"/>
      <c r="AD353" s="38"/>
      <c r="AE353" s="38"/>
      <c r="AR353" s="225" t="s">
        <v>130</v>
      </c>
      <c r="AT353" s="225" t="s">
        <v>126</v>
      </c>
      <c r="AU353" s="225" t="s">
        <v>90</v>
      </c>
      <c r="AY353" s="17" t="s">
        <v>123</v>
      </c>
      <c r="BE353" s="226">
        <f>IF(N353="základní",J353,0)</f>
        <v>0</v>
      </c>
      <c r="BF353" s="226">
        <f>IF(N353="snížená",J353,0)</f>
        <v>0</v>
      </c>
      <c r="BG353" s="226">
        <f>IF(N353="zákl. přenesená",J353,0)</f>
        <v>0</v>
      </c>
      <c r="BH353" s="226">
        <f>IF(N353="sníž. přenesená",J353,0)</f>
        <v>0</v>
      </c>
      <c r="BI353" s="226">
        <f>IF(N353="nulová",J353,0)</f>
        <v>0</v>
      </c>
      <c r="BJ353" s="17" t="s">
        <v>88</v>
      </c>
      <c r="BK353" s="226">
        <f>ROUND(I353*H353,2)</f>
        <v>0</v>
      </c>
      <c r="BL353" s="17" t="s">
        <v>130</v>
      </c>
      <c r="BM353" s="225" t="s">
        <v>577</v>
      </c>
    </row>
    <row r="354" spans="1:65" s="2" customFormat="1" ht="16.5" customHeight="1">
      <c r="A354" s="38"/>
      <c r="B354" s="39"/>
      <c r="C354" s="214" t="s">
        <v>578</v>
      </c>
      <c r="D354" s="214" t="s">
        <v>126</v>
      </c>
      <c r="E354" s="215" t="s">
        <v>579</v>
      </c>
      <c r="F354" s="216" t="s">
        <v>485</v>
      </c>
      <c r="G354" s="217" t="s">
        <v>284</v>
      </c>
      <c r="H354" s="218">
        <v>680</v>
      </c>
      <c r="I354" s="219"/>
      <c r="J354" s="220">
        <f>ROUND(I354*H354,2)</f>
        <v>0</v>
      </c>
      <c r="K354" s="216" t="s">
        <v>1</v>
      </c>
      <c r="L354" s="44"/>
      <c r="M354" s="221" t="s">
        <v>1</v>
      </c>
      <c r="N354" s="222" t="s">
        <v>45</v>
      </c>
      <c r="O354" s="91"/>
      <c r="P354" s="223">
        <f>O354*H354</f>
        <v>0</v>
      </c>
      <c r="Q354" s="223">
        <v>0</v>
      </c>
      <c r="R354" s="223">
        <f>Q354*H354</f>
        <v>0</v>
      </c>
      <c r="S354" s="223">
        <v>0</v>
      </c>
      <c r="T354" s="224">
        <f>S354*H354</f>
        <v>0</v>
      </c>
      <c r="U354" s="38"/>
      <c r="V354" s="38"/>
      <c r="W354" s="38"/>
      <c r="X354" s="38"/>
      <c r="Y354" s="38"/>
      <c r="Z354" s="38"/>
      <c r="AA354" s="38"/>
      <c r="AB354" s="38"/>
      <c r="AC354" s="38"/>
      <c r="AD354" s="38"/>
      <c r="AE354" s="38"/>
      <c r="AR354" s="225" t="s">
        <v>130</v>
      </c>
      <c r="AT354" s="225" t="s">
        <v>126</v>
      </c>
      <c r="AU354" s="225" t="s">
        <v>90</v>
      </c>
      <c r="AY354" s="17" t="s">
        <v>123</v>
      </c>
      <c r="BE354" s="226">
        <f>IF(N354="základní",J354,0)</f>
        <v>0</v>
      </c>
      <c r="BF354" s="226">
        <f>IF(N354="snížená",J354,0)</f>
        <v>0</v>
      </c>
      <c r="BG354" s="226">
        <f>IF(N354="zákl. přenesená",J354,0)</f>
        <v>0</v>
      </c>
      <c r="BH354" s="226">
        <f>IF(N354="sníž. přenesená",J354,0)</f>
        <v>0</v>
      </c>
      <c r="BI354" s="226">
        <f>IF(N354="nulová",J354,0)</f>
        <v>0</v>
      </c>
      <c r="BJ354" s="17" t="s">
        <v>88</v>
      </c>
      <c r="BK354" s="226">
        <f>ROUND(I354*H354,2)</f>
        <v>0</v>
      </c>
      <c r="BL354" s="17" t="s">
        <v>130</v>
      </c>
      <c r="BM354" s="225" t="s">
        <v>580</v>
      </c>
    </row>
    <row r="355" spans="1:65" s="2" customFormat="1" ht="44.25" customHeight="1">
      <c r="A355" s="38"/>
      <c r="B355" s="39"/>
      <c r="C355" s="214" t="s">
        <v>581</v>
      </c>
      <c r="D355" s="214" t="s">
        <v>126</v>
      </c>
      <c r="E355" s="215" t="s">
        <v>582</v>
      </c>
      <c r="F355" s="216" t="s">
        <v>583</v>
      </c>
      <c r="G355" s="217" t="s">
        <v>284</v>
      </c>
      <c r="H355" s="218">
        <v>140</v>
      </c>
      <c r="I355" s="219"/>
      <c r="J355" s="220">
        <f>ROUND(I355*H355,2)</f>
        <v>0</v>
      </c>
      <c r="K355" s="216" t="s">
        <v>1</v>
      </c>
      <c r="L355" s="44"/>
      <c r="M355" s="221" t="s">
        <v>1</v>
      </c>
      <c r="N355" s="222" t="s">
        <v>45</v>
      </c>
      <c r="O355" s="91"/>
      <c r="P355" s="223">
        <f>O355*H355</f>
        <v>0</v>
      </c>
      <c r="Q355" s="223">
        <v>0</v>
      </c>
      <c r="R355" s="223">
        <f>Q355*H355</f>
        <v>0</v>
      </c>
      <c r="S355" s="223">
        <v>0</v>
      </c>
      <c r="T355" s="224">
        <f>S355*H355</f>
        <v>0</v>
      </c>
      <c r="U355" s="38"/>
      <c r="V355" s="38"/>
      <c r="W355" s="38"/>
      <c r="X355" s="38"/>
      <c r="Y355" s="38"/>
      <c r="Z355" s="38"/>
      <c r="AA355" s="38"/>
      <c r="AB355" s="38"/>
      <c r="AC355" s="38"/>
      <c r="AD355" s="38"/>
      <c r="AE355" s="38"/>
      <c r="AR355" s="225" t="s">
        <v>130</v>
      </c>
      <c r="AT355" s="225" t="s">
        <v>126</v>
      </c>
      <c r="AU355" s="225" t="s">
        <v>90</v>
      </c>
      <c r="AY355" s="17" t="s">
        <v>123</v>
      </c>
      <c r="BE355" s="226">
        <f>IF(N355="základní",J355,0)</f>
        <v>0</v>
      </c>
      <c r="BF355" s="226">
        <f>IF(N355="snížená",J355,0)</f>
        <v>0</v>
      </c>
      <c r="BG355" s="226">
        <f>IF(N355="zákl. přenesená",J355,0)</f>
        <v>0</v>
      </c>
      <c r="BH355" s="226">
        <f>IF(N355="sníž. přenesená",J355,0)</f>
        <v>0</v>
      </c>
      <c r="BI355" s="226">
        <f>IF(N355="nulová",J355,0)</f>
        <v>0</v>
      </c>
      <c r="BJ355" s="17" t="s">
        <v>88</v>
      </c>
      <c r="BK355" s="226">
        <f>ROUND(I355*H355,2)</f>
        <v>0</v>
      </c>
      <c r="BL355" s="17" t="s">
        <v>130</v>
      </c>
      <c r="BM355" s="225" t="s">
        <v>584</v>
      </c>
    </row>
    <row r="356" spans="1:65" s="2" customFormat="1" ht="44.25" customHeight="1">
      <c r="A356" s="38"/>
      <c r="B356" s="39"/>
      <c r="C356" s="214" t="s">
        <v>585</v>
      </c>
      <c r="D356" s="214" t="s">
        <v>126</v>
      </c>
      <c r="E356" s="215" t="s">
        <v>586</v>
      </c>
      <c r="F356" s="216" t="s">
        <v>587</v>
      </c>
      <c r="G356" s="217" t="s">
        <v>284</v>
      </c>
      <c r="H356" s="218">
        <v>300</v>
      </c>
      <c r="I356" s="219"/>
      <c r="J356" s="220">
        <f>ROUND(I356*H356,2)</f>
        <v>0</v>
      </c>
      <c r="K356" s="216" t="s">
        <v>1</v>
      </c>
      <c r="L356" s="44"/>
      <c r="M356" s="221" t="s">
        <v>1</v>
      </c>
      <c r="N356" s="222" t="s">
        <v>45</v>
      </c>
      <c r="O356" s="91"/>
      <c r="P356" s="223">
        <f>O356*H356</f>
        <v>0</v>
      </c>
      <c r="Q356" s="223">
        <v>0</v>
      </c>
      <c r="R356" s="223">
        <f>Q356*H356</f>
        <v>0</v>
      </c>
      <c r="S356" s="223">
        <v>0</v>
      </c>
      <c r="T356" s="224">
        <f>S356*H356</f>
        <v>0</v>
      </c>
      <c r="U356" s="38"/>
      <c r="V356" s="38"/>
      <c r="W356" s="38"/>
      <c r="X356" s="38"/>
      <c r="Y356" s="38"/>
      <c r="Z356" s="38"/>
      <c r="AA356" s="38"/>
      <c r="AB356" s="38"/>
      <c r="AC356" s="38"/>
      <c r="AD356" s="38"/>
      <c r="AE356" s="38"/>
      <c r="AR356" s="225" t="s">
        <v>130</v>
      </c>
      <c r="AT356" s="225" t="s">
        <v>126</v>
      </c>
      <c r="AU356" s="225" t="s">
        <v>90</v>
      </c>
      <c r="AY356" s="17" t="s">
        <v>123</v>
      </c>
      <c r="BE356" s="226">
        <f>IF(N356="základní",J356,0)</f>
        <v>0</v>
      </c>
      <c r="BF356" s="226">
        <f>IF(N356="snížená",J356,0)</f>
        <v>0</v>
      </c>
      <c r="BG356" s="226">
        <f>IF(N356="zákl. přenesená",J356,0)</f>
        <v>0</v>
      </c>
      <c r="BH356" s="226">
        <f>IF(N356="sníž. přenesená",J356,0)</f>
        <v>0</v>
      </c>
      <c r="BI356" s="226">
        <f>IF(N356="nulová",J356,0)</f>
        <v>0</v>
      </c>
      <c r="BJ356" s="17" t="s">
        <v>88</v>
      </c>
      <c r="BK356" s="226">
        <f>ROUND(I356*H356,2)</f>
        <v>0</v>
      </c>
      <c r="BL356" s="17" t="s">
        <v>130</v>
      </c>
      <c r="BM356" s="225" t="s">
        <v>588</v>
      </c>
    </row>
    <row r="357" spans="1:65" s="2" customFormat="1" ht="44.25" customHeight="1">
      <c r="A357" s="38"/>
      <c r="B357" s="39"/>
      <c r="C357" s="214" t="s">
        <v>589</v>
      </c>
      <c r="D357" s="214" t="s">
        <v>126</v>
      </c>
      <c r="E357" s="215" t="s">
        <v>590</v>
      </c>
      <c r="F357" s="216" t="s">
        <v>591</v>
      </c>
      <c r="G357" s="217" t="s">
        <v>284</v>
      </c>
      <c r="H357" s="218">
        <v>240</v>
      </c>
      <c r="I357" s="219"/>
      <c r="J357" s="220">
        <f>ROUND(I357*H357,2)</f>
        <v>0</v>
      </c>
      <c r="K357" s="216" t="s">
        <v>1</v>
      </c>
      <c r="L357" s="44"/>
      <c r="M357" s="221" t="s">
        <v>1</v>
      </c>
      <c r="N357" s="222" t="s">
        <v>45</v>
      </c>
      <c r="O357" s="91"/>
      <c r="P357" s="223">
        <f>O357*H357</f>
        <v>0</v>
      </c>
      <c r="Q357" s="223">
        <v>0</v>
      </c>
      <c r="R357" s="223">
        <f>Q357*H357</f>
        <v>0</v>
      </c>
      <c r="S357" s="223">
        <v>0</v>
      </c>
      <c r="T357" s="224">
        <f>S357*H357</f>
        <v>0</v>
      </c>
      <c r="U357" s="38"/>
      <c r="V357" s="38"/>
      <c r="W357" s="38"/>
      <c r="X357" s="38"/>
      <c r="Y357" s="38"/>
      <c r="Z357" s="38"/>
      <c r="AA357" s="38"/>
      <c r="AB357" s="38"/>
      <c r="AC357" s="38"/>
      <c r="AD357" s="38"/>
      <c r="AE357" s="38"/>
      <c r="AR357" s="225" t="s">
        <v>130</v>
      </c>
      <c r="AT357" s="225" t="s">
        <v>126</v>
      </c>
      <c r="AU357" s="225" t="s">
        <v>90</v>
      </c>
      <c r="AY357" s="17" t="s">
        <v>123</v>
      </c>
      <c r="BE357" s="226">
        <f>IF(N357="základní",J357,0)</f>
        <v>0</v>
      </c>
      <c r="BF357" s="226">
        <f>IF(N357="snížená",J357,0)</f>
        <v>0</v>
      </c>
      <c r="BG357" s="226">
        <f>IF(N357="zákl. přenesená",J357,0)</f>
        <v>0</v>
      </c>
      <c r="BH357" s="226">
        <f>IF(N357="sníž. přenesená",J357,0)</f>
        <v>0</v>
      </c>
      <c r="BI357" s="226">
        <f>IF(N357="nulová",J357,0)</f>
        <v>0</v>
      </c>
      <c r="BJ357" s="17" t="s">
        <v>88</v>
      </c>
      <c r="BK357" s="226">
        <f>ROUND(I357*H357,2)</f>
        <v>0</v>
      </c>
      <c r="BL357" s="17" t="s">
        <v>130</v>
      </c>
      <c r="BM357" s="225" t="s">
        <v>592</v>
      </c>
    </row>
    <row r="358" spans="1:65" s="2" customFormat="1" ht="44.25" customHeight="1">
      <c r="A358" s="38"/>
      <c r="B358" s="39"/>
      <c r="C358" s="214" t="s">
        <v>593</v>
      </c>
      <c r="D358" s="214" t="s">
        <v>126</v>
      </c>
      <c r="E358" s="215" t="s">
        <v>594</v>
      </c>
      <c r="F358" s="216" t="s">
        <v>531</v>
      </c>
      <c r="G358" s="217" t="s">
        <v>432</v>
      </c>
      <c r="H358" s="218">
        <v>186.5</v>
      </c>
      <c r="I358" s="219"/>
      <c r="J358" s="220">
        <f>ROUND(I358*H358,2)</f>
        <v>0</v>
      </c>
      <c r="K358" s="216" t="s">
        <v>1</v>
      </c>
      <c r="L358" s="44"/>
      <c r="M358" s="221" t="s">
        <v>1</v>
      </c>
      <c r="N358" s="222" t="s">
        <v>45</v>
      </c>
      <c r="O358" s="91"/>
      <c r="P358" s="223">
        <f>O358*H358</f>
        <v>0</v>
      </c>
      <c r="Q358" s="223">
        <v>0</v>
      </c>
      <c r="R358" s="223">
        <f>Q358*H358</f>
        <v>0</v>
      </c>
      <c r="S358" s="223">
        <v>0</v>
      </c>
      <c r="T358" s="224">
        <f>S358*H358</f>
        <v>0</v>
      </c>
      <c r="U358" s="38"/>
      <c r="V358" s="38"/>
      <c r="W358" s="38"/>
      <c r="X358" s="38"/>
      <c r="Y358" s="38"/>
      <c r="Z358" s="38"/>
      <c r="AA358" s="38"/>
      <c r="AB358" s="38"/>
      <c r="AC358" s="38"/>
      <c r="AD358" s="38"/>
      <c r="AE358" s="38"/>
      <c r="AR358" s="225" t="s">
        <v>130</v>
      </c>
      <c r="AT358" s="225" t="s">
        <v>126</v>
      </c>
      <c r="AU358" s="225" t="s">
        <v>90</v>
      </c>
      <c r="AY358" s="17" t="s">
        <v>123</v>
      </c>
      <c r="BE358" s="226">
        <f>IF(N358="základní",J358,0)</f>
        <v>0</v>
      </c>
      <c r="BF358" s="226">
        <f>IF(N358="snížená",J358,0)</f>
        <v>0</v>
      </c>
      <c r="BG358" s="226">
        <f>IF(N358="zákl. přenesená",J358,0)</f>
        <v>0</v>
      </c>
      <c r="BH358" s="226">
        <f>IF(N358="sníž. přenesená",J358,0)</f>
        <v>0</v>
      </c>
      <c r="BI358" s="226">
        <f>IF(N358="nulová",J358,0)</f>
        <v>0</v>
      </c>
      <c r="BJ358" s="17" t="s">
        <v>88</v>
      </c>
      <c r="BK358" s="226">
        <f>ROUND(I358*H358,2)</f>
        <v>0</v>
      </c>
      <c r="BL358" s="17" t="s">
        <v>130</v>
      </c>
      <c r="BM358" s="225" t="s">
        <v>595</v>
      </c>
    </row>
    <row r="359" spans="1:51" s="13" customFormat="1" ht="12">
      <c r="A359" s="13"/>
      <c r="B359" s="227"/>
      <c r="C359" s="228"/>
      <c r="D359" s="229" t="s">
        <v>135</v>
      </c>
      <c r="E359" s="230" t="s">
        <v>1</v>
      </c>
      <c r="F359" s="231" t="s">
        <v>596</v>
      </c>
      <c r="G359" s="228"/>
      <c r="H359" s="230" t="s">
        <v>1</v>
      </c>
      <c r="I359" s="232"/>
      <c r="J359" s="228"/>
      <c r="K359" s="228"/>
      <c r="L359" s="233"/>
      <c r="M359" s="234"/>
      <c r="N359" s="235"/>
      <c r="O359" s="235"/>
      <c r="P359" s="235"/>
      <c r="Q359" s="235"/>
      <c r="R359" s="235"/>
      <c r="S359" s="235"/>
      <c r="T359" s="236"/>
      <c r="U359" s="13"/>
      <c r="V359" s="13"/>
      <c r="W359" s="13"/>
      <c r="X359" s="13"/>
      <c r="Y359" s="13"/>
      <c r="Z359" s="13"/>
      <c r="AA359" s="13"/>
      <c r="AB359" s="13"/>
      <c r="AC359" s="13"/>
      <c r="AD359" s="13"/>
      <c r="AE359" s="13"/>
      <c r="AT359" s="237" t="s">
        <v>135</v>
      </c>
      <c r="AU359" s="237" t="s">
        <v>90</v>
      </c>
      <c r="AV359" s="13" t="s">
        <v>88</v>
      </c>
      <c r="AW359" s="13" t="s">
        <v>36</v>
      </c>
      <c r="AX359" s="13" t="s">
        <v>80</v>
      </c>
      <c r="AY359" s="237" t="s">
        <v>123</v>
      </c>
    </row>
    <row r="360" spans="1:51" s="14" customFormat="1" ht="12">
      <c r="A360" s="14"/>
      <c r="B360" s="238"/>
      <c r="C360" s="239"/>
      <c r="D360" s="229" t="s">
        <v>135</v>
      </c>
      <c r="E360" s="240" t="s">
        <v>1</v>
      </c>
      <c r="F360" s="241" t="s">
        <v>597</v>
      </c>
      <c r="G360" s="239"/>
      <c r="H360" s="242">
        <v>40.5</v>
      </c>
      <c r="I360" s="243"/>
      <c r="J360" s="239"/>
      <c r="K360" s="239"/>
      <c r="L360" s="244"/>
      <c r="M360" s="245"/>
      <c r="N360" s="246"/>
      <c r="O360" s="246"/>
      <c r="P360" s="246"/>
      <c r="Q360" s="246"/>
      <c r="R360" s="246"/>
      <c r="S360" s="246"/>
      <c r="T360" s="247"/>
      <c r="U360" s="14"/>
      <c r="V360" s="14"/>
      <c r="W360" s="14"/>
      <c r="X360" s="14"/>
      <c r="Y360" s="14"/>
      <c r="Z360" s="14"/>
      <c r="AA360" s="14"/>
      <c r="AB360" s="14"/>
      <c r="AC360" s="14"/>
      <c r="AD360" s="14"/>
      <c r="AE360" s="14"/>
      <c r="AT360" s="248" t="s">
        <v>135</v>
      </c>
      <c r="AU360" s="248" t="s">
        <v>90</v>
      </c>
      <c r="AV360" s="14" t="s">
        <v>90</v>
      </c>
      <c r="AW360" s="14" t="s">
        <v>36</v>
      </c>
      <c r="AX360" s="14" t="s">
        <v>80</v>
      </c>
      <c r="AY360" s="248" t="s">
        <v>123</v>
      </c>
    </row>
    <row r="361" spans="1:51" s="13" customFormat="1" ht="12">
      <c r="A361" s="13"/>
      <c r="B361" s="227"/>
      <c r="C361" s="228"/>
      <c r="D361" s="229" t="s">
        <v>135</v>
      </c>
      <c r="E361" s="230" t="s">
        <v>1</v>
      </c>
      <c r="F361" s="231" t="s">
        <v>598</v>
      </c>
      <c r="G361" s="228"/>
      <c r="H361" s="230" t="s">
        <v>1</v>
      </c>
      <c r="I361" s="232"/>
      <c r="J361" s="228"/>
      <c r="K361" s="228"/>
      <c r="L361" s="233"/>
      <c r="M361" s="234"/>
      <c r="N361" s="235"/>
      <c r="O361" s="235"/>
      <c r="P361" s="235"/>
      <c r="Q361" s="235"/>
      <c r="R361" s="235"/>
      <c r="S361" s="235"/>
      <c r="T361" s="236"/>
      <c r="U361" s="13"/>
      <c r="V361" s="13"/>
      <c r="W361" s="13"/>
      <c r="X361" s="13"/>
      <c r="Y361" s="13"/>
      <c r="Z361" s="13"/>
      <c r="AA361" s="13"/>
      <c r="AB361" s="13"/>
      <c r="AC361" s="13"/>
      <c r="AD361" s="13"/>
      <c r="AE361" s="13"/>
      <c r="AT361" s="237" t="s">
        <v>135</v>
      </c>
      <c r="AU361" s="237" t="s">
        <v>90</v>
      </c>
      <c r="AV361" s="13" t="s">
        <v>88</v>
      </c>
      <c r="AW361" s="13" t="s">
        <v>36</v>
      </c>
      <c r="AX361" s="13" t="s">
        <v>80</v>
      </c>
      <c r="AY361" s="237" t="s">
        <v>123</v>
      </c>
    </row>
    <row r="362" spans="1:51" s="14" customFormat="1" ht="12">
      <c r="A362" s="14"/>
      <c r="B362" s="238"/>
      <c r="C362" s="239"/>
      <c r="D362" s="229" t="s">
        <v>135</v>
      </c>
      <c r="E362" s="240" t="s">
        <v>1</v>
      </c>
      <c r="F362" s="241" t="s">
        <v>599</v>
      </c>
      <c r="G362" s="239"/>
      <c r="H362" s="242">
        <v>146</v>
      </c>
      <c r="I362" s="243"/>
      <c r="J362" s="239"/>
      <c r="K362" s="239"/>
      <c r="L362" s="244"/>
      <c r="M362" s="245"/>
      <c r="N362" s="246"/>
      <c r="O362" s="246"/>
      <c r="P362" s="246"/>
      <c r="Q362" s="246"/>
      <c r="R362" s="246"/>
      <c r="S362" s="246"/>
      <c r="T362" s="247"/>
      <c r="U362" s="14"/>
      <c r="V362" s="14"/>
      <c r="W362" s="14"/>
      <c r="X362" s="14"/>
      <c r="Y362" s="14"/>
      <c r="Z362" s="14"/>
      <c r="AA362" s="14"/>
      <c r="AB362" s="14"/>
      <c r="AC362" s="14"/>
      <c r="AD362" s="14"/>
      <c r="AE362" s="14"/>
      <c r="AT362" s="248" t="s">
        <v>135</v>
      </c>
      <c r="AU362" s="248" t="s">
        <v>90</v>
      </c>
      <c r="AV362" s="14" t="s">
        <v>90</v>
      </c>
      <c r="AW362" s="14" t="s">
        <v>36</v>
      </c>
      <c r="AX362" s="14" t="s">
        <v>80</v>
      </c>
      <c r="AY362" s="248" t="s">
        <v>123</v>
      </c>
    </row>
    <row r="363" spans="1:51" s="15" customFormat="1" ht="12">
      <c r="A363" s="15"/>
      <c r="B363" s="259"/>
      <c r="C363" s="260"/>
      <c r="D363" s="229" t="s">
        <v>135</v>
      </c>
      <c r="E363" s="261" t="s">
        <v>1</v>
      </c>
      <c r="F363" s="262" t="s">
        <v>458</v>
      </c>
      <c r="G363" s="260"/>
      <c r="H363" s="263">
        <v>186.5</v>
      </c>
      <c r="I363" s="264"/>
      <c r="J363" s="260"/>
      <c r="K363" s="260"/>
      <c r="L363" s="265"/>
      <c r="M363" s="266"/>
      <c r="N363" s="267"/>
      <c r="O363" s="267"/>
      <c r="P363" s="267"/>
      <c r="Q363" s="267"/>
      <c r="R363" s="267"/>
      <c r="S363" s="267"/>
      <c r="T363" s="268"/>
      <c r="U363" s="15"/>
      <c r="V363" s="15"/>
      <c r="W363" s="15"/>
      <c r="X363" s="15"/>
      <c r="Y363" s="15"/>
      <c r="Z363" s="15"/>
      <c r="AA363" s="15"/>
      <c r="AB363" s="15"/>
      <c r="AC363" s="15"/>
      <c r="AD363" s="15"/>
      <c r="AE363" s="15"/>
      <c r="AT363" s="269" t="s">
        <v>135</v>
      </c>
      <c r="AU363" s="269" t="s">
        <v>90</v>
      </c>
      <c r="AV363" s="15" t="s">
        <v>130</v>
      </c>
      <c r="AW363" s="15" t="s">
        <v>36</v>
      </c>
      <c r="AX363" s="15" t="s">
        <v>88</v>
      </c>
      <c r="AY363" s="269" t="s">
        <v>123</v>
      </c>
    </row>
    <row r="364" spans="1:65" s="2" customFormat="1" ht="16.5" customHeight="1">
      <c r="A364" s="38"/>
      <c r="B364" s="39"/>
      <c r="C364" s="249" t="s">
        <v>600</v>
      </c>
      <c r="D364" s="249" t="s">
        <v>277</v>
      </c>
      <c r="E364" s="250" t="s">
        <v>601</v>
      </c>
      <c r="F364" s="251" t="s">
        <v>602</v>
      </c>
      <c r="G364" s="252" t="s">
        <v>432</v>
      </c>
      <c r="H364" s="253">
        <v>186.5</v>
      </c>
      <c r="I364" s="254"/>
      <c r="J364" s="255">
        <f>ROUND(I364*H364,2)</f>
        <v>0</v>
      </c>
      <c r="K364" s="251" t="s">
        <v>1</v>
      </c>
      <c r="L364" s="256"/>
      <c r="M364" s="257" t="s">
        <v>1</v>
      </c>
      <c r="N364" s="258" t="s">
        <v>45</v>
      </c>
      <c r="O364" s="91"/>
      <c r="P364" s="223">
        <f>O364*H364</f>
        <v>0</v>
      </c>
      <c r="Q364" s="223">
        <v>1</v>
      </c>
      <c r="R364" s="223">
        <f>Q364*H364</f>
        <v>186.5</v>
      </c>
      <c r="S364" s="223">
        <v>0</v>
      </c>
      <c r="T364" s="224">
        <f>S364*H364</f>
        <v>0</v>
      </c>
      <c r="U364" s="38"/>
      <c r="V364" s="38"/>
      <c r="W364" s="38"/>
      <c r="X364" s="38"/>
      <c r="Y364" s="38"/>
      <c r="Z364" s="38"/>
      <c r="AA364" s="38"/>
      <c r="AB364" s="38"/>
      <c r="AC364" s="38"/>
      <c r="AD364" s="38"/>
      <c r="AE364" s="38"/>
      <c r="AR364" s="225" t="s">
        <v>168</v>
      </c>
      <c r="AT364" s="225" t="s">
        <v>277</v>
      </c>
      <c r="AU364" s="225" t="s">
        <v>90</v>
      </c>
      <c r="AY364" s="17" t="s">
        <v>123</v>
      </c>
      <c r="BE364" s="226">
        <f>IF(N364="základní",J364,0)</f>
        <v>0</v>
      </c>
      <c r="BF364" s="226">
        <f>IF(N364="snížená",J364,0)</f>
        <v>0</v>
      </c>
      <c r="BG364" s="226">
        <f>IF(N364="zákl. přenesená",J364,0)</f>
        <v>0</v>
      </c>
      <c r="BH364" s="226">
        <f>IF(N364="sníž. přenesená",J364,0)</f>
        <v>0</v>
      </c>
      <c r="BI364" s="226">
        <f>IF(N364="nulová",J364,0)</f>
        <v>0</v>
      </c>
      <c r="BJ364" s="17" t="s">
        <v>88</v>
      </c>
      <c r="BK364" s="226">
        <f>ROUND(I364*H364,2)</f>
        <v>0</v>
      </c>
      <c r="BL364" s="17" t="s">
        <v>130</v>
      </c>
      <c r="BM364" s="225" t="s">
        <v>603</v>
      </c>
    </row>
    <row r="365" spans="1:63" s="12" customFormat="1" ht="22.8" customHeight="1">
      <c r="A365" s="12"/>
      <c r="B365" s="198"/>
      <c r="C365" s="199"/>
      <c r="D365" s="200" t="s">
        <v>79</v>
      </c>
      <c r="E365" s="212" t="s">
        <v>604</v>
      </c>
      <c r="F365" s="212" t="s">
        <v>605</v>
      </c>
      <c r="G365" s="199"/>
      <c r="H365" s="199"/>
      <c r="I365" s="202"/>
      <c r="J365" s="213">
        <f>BK365</f>
        <v>0</v>
      </c>
      <c r="K365" s="199"/>
      <c r="L365" s="204"/>
      <c r="M365" s="205"/>
      <c r="N365" s="206"/>
      <c r="O365" s="206"/>
      <c r="P365" s="207">
        <f>SUM(P366:P374)</f>
        <v>0</v>
      </c>
      <c r="Q365" s="206"/>
      <c r="R365" s="207">
        <f>SUM(R366:R374)</f>
        <v>19.232</v>
      </c>
      <c r="S365" s="206"/>
      <c r="T365" s="208">
        <f>SUM(T366:T374)</f>
        <v>0</v>
      </c>
      <c r="U365" s="12"/>
      <c r="V365" s="12"/>
      <c r="W365" s="12"/>
      <c r="X365" s="12"/>
      <c r="Y365" s="12"/>
      <c r="Z365" s="12"/>
      <c r="AA365" s="12"/>
      <c r="AB365" s="12"/>
      <c r="AC365" s="12"/>
      <c r="AD365" s="12"/>
      <c r="AE365" s="12"/>
      <c r="AR365" s="209" t="s">
        <v>88</v>
      </c>
      <c r="AT365" s="210" t="s">
        <v>79</v>
      </c>
      <c r="AU365" s="210" t="s">
        <v>88</v>
      </c>
      <c r="AY365" s="209" t="s">
        <v>123</v>
      </c>
      <c r="BK365" s="211">
        <f>SUM(BK366:BK374)</f>
        <v>0</v>
      </c>
    </row>
    <row r="366" spans="1:65" s="2" customFormat="1" ht="24.15" customHeight="1">
      <c r="A366" s="38"/>
      <c r="B366" s="39"/>
      <c r="C366" s="214" t="s">
        <v>606</v>
      </c>
      <c r="D366" s="214" t="s">
        <v>126</v>
      </c>
      <c r="E366" s="215" t="s">
        <v>607</v>
      </c>
      <c r="F366" s="216" t="s">
        <v>608</v>
      </c>
      <c r="G366" s="217" t="s">
        <v>129</v>
      </c>
      <c r="H366" s="218">
        <v>1</v>
      </c>
      <c r="I366" s="219"/>
      <c r="J366" s="220">
        <f>ROUND(I366*H366,2)</f>
        <v>0</v>
      </c>
      <c r="K366" s="216" t="s">
        <v>1</v>
      </c>
      <c r="L366" s="44"/>
      <c r="M366" s="221" t="s">
        <v>1</v>
      </c>
      <c r="N366" s="222" t="s">
        <v>45</v>
      </c>
      <c r="O366" s="91"/>
      <c r="P366" s="223">
        <f>O366*H366</f>
        <v>0</v>
      </c>
      <c r="Q366" s="223">
        <v>0</v>
      </c>
      <c r="R366" s="223">
        <f>Q366*H366</f>
        <v>0</v>
      </c>
      <c r="S366" s="223">
        <v>0</v>
      </c>
      <c r="T366" s="224">
        <f>S366*H366</f>
        <v>0</v>
      </c>
      <c r="U366" s="38"/>
      <c r="V366" s="38"/>
      <c r="W366" s="38"/>
      <c r="X366" s="38"/>
      <c r="Y366" s="38"/>
      <c r="Z366" s="38"/>
      <c r="AA366" s="38"/>
      <c r="AB366" s="38"/>
      <c r="AC366" s="38"/>
      <c r="AD366" s="38"/>
      <c r="AE366" s="38"/>
      <c r="AR366" s="225" t="s">
        <v>130</v>
      </c>
      <c r="AT366" s="225" t="s">
        <v>126</v>
      </c>
      <c r="AU366" s="225" t="s">
        <v>90</v>
      </c>
      <c r="AY366" s="17" t="s">
        <v>123</v>
      </c>
      <c r="BE366" s="226">
        <f>IF(N366="základní",J366,0)</f>
        <v>0</v>
      </c>
      <c r="BF366" s="226">
        <f>IF(N366="snížená",J366,0)</f>
        <v>0</v>
      </c>
      <c r="BG366" s="226">
        <f>IF(N366="zákl. přenesená",J366,0)</f>
        <v>0</v>
      </c>
      <c r="BH366" s="226">
        <f>IF(N366="sníž. přenesená",J366,0)</f>
        <v>0</v>
      </c>
      <c r="BI366" s="226">
        <f>IF(N366="nulová",J366,0)</f>
        <v>0</v>
      </c>
      <c r="BJ366" s="17" t="s">
        <v>88</v>
      </c>
      <c r="BK366" s="226">
        <f>ROUND(I366*H366,2)</f>
        <v>0</v>
      </c>
      <c r="BL366" s="17" t="s">
        <v>130</v>
      </c>
      <c r="BM366" s="225" t="s">
        <v>609</v>
      </c>
    </row>
    <row r="367" spans="1:51" s="13" customFormat="1" ht="12">
      <c r="A367" s="13"/>
      <c r="B367" s="227"/>
      <c r="C367" s="228"/>
      <c r="D367" s="229" t="s">
        <v>135</v>
      </c>
      <c r="E367" s="230" t="s">
        <v>1</v>
      </c>
      <c r="F367" s="231" t="s">
        <v>610</v>
      </c>
      <c r="G367" s="228"/>
      <c r="H367" s="230" t="s">
        <v>1</v>
      </c>
      <c r="I367" s="232"/>
      <c r="J367" s="228"/>
      <c r="K367" s="228"/>
      <c r="L367" s="233"/>
      <c r="M367" s="234"/>
      <c r="N367" s="235"/>
      <c r="O367" s="235"/>
      <c r="P367" s="235"/>
      <c r="Q367" s="235"/>
      <c r="R367" s="235"/>
      <c r="S367" s="235"/>
      <c r="T367" s="236"/>
      <c r="U367" s="13"/>
      <c r="V367" s="13"/>
      <c r="W367" s="13"/>
      <c r="X367" s="13"/>
      <c r="Y367" s="13"/>
      <c r="Z367" s="13"/>
      <c r="AA367" s="13"/>
      <c r="AB367" s="13"/>
      <c r="AC367" s="13"/>
      <c r="AD367" s="13"/>
      <c r="AE367" s="13"/>
      <c r="AT367" s="237" t="s">
        <v>135</v>
      </c>
      <c r="AU367" s="237" t="s">
        <v>90</v>
      </c>
      <c r="AV367" s="13" t="s">
        <v>88</v>
      </c>
      <c r="AW367" s="13" t="s">
        <v>36</v>
      </c>
      <c r="AX367" s="13" t="s">
        <v>80</v>
      </c>
      <c r="AY367" s="237" t="s">
        <v>123</v>
      </c>
    </row>
    <row r="368" spans="1:51" s="14" customFormat="1" ht="12">
      <c r="A368" s="14"/>
      <c r="B368" s="238"/>
      <c r="C368" s="239"/>
      <c r="D368" s="229" t="s">
        <v>135</v>
      </c>
      <c r="E368" s="240" t="s">
        <v>1</v>
      </c>
      <c r="F368" s="241" t="s">
        <v>88</v>
      </c>
      <c r="G368" s="239"/>
      <c r="H368" s="242">
        <v>1</v>
      </c>
      <c r="I368" s="243"/>
      <c r="J368" s="239"/>
      <c r="K368" s="239"/>
      <c r="L368" s="244"/>
      <c r="M368" s="245"/>
      <c r="N368" s="246"/>
      <c r="O368" s="246"/>
      <c r="P368" s="246"/>
      <c r="Q368" s="246"/>
      <c r="R368" s="246"/>
      <c r="S368" s="246"/>
      <c r="T368" s="247"/>
      <c r="U368" s="14"/>
      <c r="V368" s="14"/>
      <c r="W368" s="14"/>
      <c r="X368" s="14"/>
      <c r="Y368" s="14"/>
      <c r="Z368" s="14"/>
      <c r="AA368" s="14"/>
      <c r="AB368" s="14"/>
      <c r="AC368" s="14"/>
      <c r="AD368" s="14"/>
      <c r="AE368" s="14"/>
      <c r="AT368" s="248" t="s">
        <v>135</v>
      </c>
      <c r="AU368" s="248" t="s">
        <v>90</v>
      </c>
      <c r="AV368" s="14" t="s">
        <v>90</v>
      </c>
      <c r="AW368" s="14" t="s">
        <v>36</v>
      </c>
      <c r="AX368" s="14" t="s">
        <v>88</v>
      </c>
      <c r="AY368" s="248" t="s">
        <v>123</v>
      </c>
    </row>
    <row r="369" spans="1:65" s="2" customFormat="1" ht="49.05" customHeight="1">
      <c r="A369" s="38"/>
      <c r="B369" s="39"/>
      <c r="C369" s="214" t="s">
        <v>611</v>
      </c>
      <c r="D369" s="214" t="s">
        <v>126</v>
      </c>
      <c r="E369" s="215" t="s">
        <v>612</v>
      </c>
      <c r="F369" s="216" t="s">
        <v>613</v>
      </c>
      <c r="G369" s="217" t="s">
        <v>401</v>
      </c>
      <c r="H369" s="218">
        <v>80</v>
      </c>
      <c r="I369" s="219"/>
      <c r="J369" s="220">
        <f>ROUND(I369*H369,2)</f>
        <v>0</v>
      </c>
      <c r="K369" s="216" t="s">
        <v>197</v>
      </c>
      <c r="L369" s="44"/>
      <c r="M369" s="221" t="s">
        <v>1</v>
      </c>
      <c r="N369" s="222" t="s">
        <v>45</v>
      </c>
      <c r="O369" s="91"/>
      <c r="P369" s="223">
        <f>O369*H369</f>
        <v>0</v>
      </c>
      <c r="Q369" s="223">
        <v>0.1554</v>
      </c>
      <c r="R369" s="223">
        <f>Q369*H369</f>
        <v>12.432</v>
      </c>
      <c r="S369" s="223">
        <v>0</v>
      </c>
      <c r="T369" s="224">
        <f>S369*H369</f>
        <v>0</v>
      </c>
      <c r="U369" s="38"/>
      <c r="V369" s="38"/>
      <c r="W369" s="38"/>
      <c r="X369" s="38"/>
      <c r="Y369" s="38"/>
      <c r="Z369" s="38"/>
      <c r="AA369" s="38"/>
      <c r="AB369" s="38"/>
      <c r="AC369" s="38"/>
      <c r="AD369" s="38"/>
      <c r="AE369" s="38"/>
      <c r="AR369" s="225" t="s">
        <v>130</v>
      </c>
      <c r="AT369" s="225" t="s">
        <v>126</v>
      </c>
      <c r="AU369" s="225" t="s">
        <v>90</v>
      </c>
      <c r="AY369" s="17" t="s">
        <v>123</v>
      </c>
      <c r="BE369" s="226">
        <f>IF(N369="základní",J369,0)</f>
        <v>0</v>
      </c>
      <c r="BF369" s="226">
        <f>IF(N369="snížená",J369,0)</f>
        <v>0</v>
      </c>
      <c r="BG369" s="226">
        <f>IF(N369="zákl. přenesená",J369,0)</f>
        <v>0</v>
      </c>
      <c r="BH369" s="226">
        <f>IF(N369="sníž. přenesená",J369,0)</f>
        <v>0</v>
      </c>
      <c r="BI369" s="226">
        <f>IF(N369="nulová",J369,0)</f>
        <v>0</v>
      </c>
      <c r="BJ369" s="17" t="s">
        <v>88</v>
      </c>
      <c r="BK369" s="226">
        <f>ROUND(I369*H369,2)</f>
        <v>0</v>
      </c>
      <c r="BL369" s="17" t="s">
        <v>130</v>
      </c>
      <c r="BM369" s="225" t="s">
        <v>614</v>
      </c>
    </row>
    <row r="370" spans="1:51" s="13" customFormat="1" ht="12">
      <c r="A370" s="13"/>
      <c r="B370" s="227"/>
      <c r="C370" s="228"/>
      <c r="D370" s="229" t="s">
        <v>135</v>
      </c>
      <c r="E370" s="230" t="s">
        <v>1</v>
      </c>
      <c r="F370" s="231" t="s">
        <v>615</v>
      </c>
      <c r="G370" s="228"/>
      <c r="H370" s="230" t="s">
        <v>1</v>
      </c>
      <c r="I370" s="232"/>
      <c r="J370" s="228"/>
      <c r="K370" s="228"/>
      <c r="L370" s="233"/>
      <c r="M370" s="234"/>
      <c r="N370" s="235"/>
      <c r="O370" s="235"/>
      <c r="P370" s="235"/>
      <c r="Q370" s="235"/>
      <c r="R370" s="235"/>
      <c r="S370" s="235"/>
      <c r="T370" s="236"/>
      <c r="U370" s="13"/>
      <c r="V370" s="13"/>
      <c r="W370" s="13"/>
      <c r="X370" s="13"/>
      <c r="Y370" s="13"/>
      <c r="Z370" s="13"/>
      <c r="AA370" s="13"/>
      <c r="AB370" s="13"/>
      <c r="AC370" s="13"/>
      <c r="AD370" s="13"/>
      <c r="AE370" s="13"/>
      <c r="AT370" s="237" t="s">
        <v>135</v>
      </c>
      <c r="AU370" s="237" t="s">
        <v>90</v>
      </c>
      <c r="AV370" s="13" t="s">
        <v>88</v>
      </c>
      <c r="AW370" s="13" t="s">
        <v>36</v>
      </c>
      <c r="AX370" s="13" t="s">
        <v>80</v>
      </c>
      <c r="AY370" s="237" t="s">
        <v>123</v>
      </c>
    </row>
    <row r="371" spans="1:51" s="14" customFormat="1" ht="12">
      <c r="A371" s="14"/>
      <c r="B371" s="238"/>
      <c r="C371" s="239"/>
      <c r="D371" s="229" t="s">
        <v>135</v>
      </c>
      <c r="E371" s="240" t="s">
        <v>1</v>
      </c>
      <c r="F371" s="241" t="s">
        <v>616</v>
      </c>
      <c r="G371" s="239"/>
      <c r="H371" s="242">
        <v>80</v>
      </c>
      <c r="I371" s="243"/>
      <c r="J371" s="239"/>
      <c r="K371" s="239"/>
      <c r="L371" s="244"/>
      <c r="M371" s="245"/>
      <c r="N371" s="246"/>
      <c r="O371" s="246"/>
      <c r="P371" s="246"/>
      <c r="Q371" s="246"/>
      <c r="R371" s="246"/>
      <c r="S371" s="246"/>
      <c r="T371" s="247"/>
      <c r="U371" s="14"/>
      <c r="V371" s="14"/>
      <c r="W371" s="14"/>
      <c r="X371" s="14"/>
      <c r="Y371" s="14"/>
      <c r="Z371" s="14"/>
      <c r="AA371" s="14"/>
      <c r="AB371" s="14"/>
      <c r="AC371" s="14"/>
      <c r="AD371" s="14"/>
      <c r="AE371" s="14"/>
      <c r="AT371" s="248" t="s">
        <v>135</v>
      </c>
      <c r="AU371" s="248" t="s">
        <v>90</v>
      </c>
      <c r="AV371" s="14" t="s">
        <v>90</v>
      </c>
      <c r="AW371" s="14" t="s">
        <v>36</v>
      </c>
      <c r="AX371" s="14" t="s">
        <v>88</v>
      </c>
      <c r="AY371" s="248" t="s">
        <v>123</v>
      </c>
    </row>
    <row r="372" spans="1:65" s="2" customFormat="1" ht="24.15" customHeight="1">
      <c r="A372" s="38"/>
      <c r="B372" s="39"/>
      <c r="C372" s="249" t="s">
        <v>617</v>
      </c>
      <c r="D372" s="249" t="s">
        <v>277</v>
      </c>
      <c r="E372" s="250" t="s">
        <v>618</v>
      </c>
      <c r="F372" s="251" t="s">
        <v>619</v>
      </c>
      <c r="G372" s="252" t="s">
        <v>256</v>
      </c>
      <c r="H372" s="253">
        <v>80</v>
      </c>
      <c r="I372" s="254"/>
      <c r="J372" s="255">
        <f>ROUND(I372*H372,2)</f>
        <v>0</v>
      </c>
      <c r="K372" s="251" t="s">
        <v>1</v>
      </c>
      <c r="L372" s="256"/>
      <c r="M372" s="257" t="s">
        <v>1</v>
      </c>
      <c r="N372" s="258" t="s">
        <v>45</v>
      </c>
      <c r="O372" s="91"/>
      <c r="P372" s="223">
        <f>O372*H372</f>
        <v>0</v>
      </c>
      <c r="Q372" s="223">
        <v>0.085</v>
      </c>
      <c r="R372" s="223">
        <f>Q372*H372</f>
        <v>6.800000000000001</v>
      </c>
      <c r="S372" s="223">
        <v>0</v>
      </c>
      <c r="T372" s="224">
        <f>S372*H372</f>
        <v>0</v>
      </c>
      <c r="U372" s="38"/>
      <c r="V372" s="38"/>
      <c r="W372" s="38"/>
      <c r="X372" s="38"/>
      <c r="Y372" s="38"/>
      <c r="Z372" s="38"/>
      <c r="AA372" s="38"/>
      <c r="AB372" s="38"/>
      <c r="AC372" s="38"/>
      <c r="AD372" s="38"/>
      <c r="AE372" s="38"/>
      <c r="AR372" s="225" t="s">
        <v>168</v>
      </c>
      <c r="AT372" s="225" t="s">
        <v>277</v>
      </c>
      <c r="AU372" s="225" t="s">
        <v>90</v>
      </c>
      <c r="AY372" s="17" t="s">
        <v>123</v>
      </c>
      <c r="BE372" s="226">
        <f>IF(N372="základní",J372,0)</f>
        <v>0</v>
      </c>
      <c r="BF372" s="226">
        <f>IF(N372="snížená",J372,0)</f>
        <v>0</v>
      </c>
      <c r="BG372" s="226">
        <f>IF(N372="zákl. přenesená",J372,0)</f>
        <v>0</v>
      </c>
      <c r="BH372" s="226">
        <f>IF(N372="sníž. přenesená",J372,0)</f>
        <v>0</v>
      </c>
      <c r="BI372" s="226">
        <f>IF(N372="nulová",J372,0)</f>
        <v>0</v>
      </c>
      <c r="BJ372" s="17" t="s">
        <v>88</v>
      </c>
      <c r="BK372" s="226">
        <f>ROUND(I372*H372,2)</f>
        <v>0</v>
      </c>
      <c r="BL372" s="17" t="s">
        <v>130</v>
      </c>
      <c r="BM372" s="225" t="s">
        <v>620</v>
      </c>
    </row>
    <row r="373" spans="1:65" s="2" customFormat="1" ht="16.5" customHeight="1">
      <c r="A373" s="38"/>
      <c r="B373" s="39"/>
      <c r="C373" s="214" t="s">
        <v>621</v>
      </c>
      <c r="D373" s="214" t="s">
        <v>126</v>
      </c>
      <c r="E373" s="215" t="s">
        <v>622</v>
      </c>
      <c r="F373" s="216" t="s">
        <v>623</v>
      </c>
      <c r="G373" s="217" t="s">
        <v>220</v>
      </c>
      <c r="H373" s="218">
        <v>50</v>
      </c>
      <c r="I373" s="219"/>
      <c r="J373" s="220">
        <f>ROUND(I373*H373,2)</f>
        <v>0</v>
      </c>
      <c r="K373" s="216" t="s">
        <v>1</v>
      </c>
      <c r="L373" s="44"/>
      <c r="M373" s="221" t="s">
        <v>1</v>
      </c>
      <c r="N373" s="222" t="s">
        <v>45</v>
      </c>
      <c r="O373" s="91"/>
      <c r="P373" s="223">
        <f>O373*H373</f>
        <v>0</v>
      </c>
      <c r="Q373" s="223">
        <v>0</v>
      </c>
      <c r="R373" s="223">
        <f>Q373*H373</f>
        <v>0</v>
      </c>
      <c r="S373" s="223">
        <v>0</v>
      </c>
      <c r="T373" s="224">
        <f>S373*H373</f>
        <v>0</v>
      </c>
      <c r="U373" s="38"/>
      <c r="V373" s="38"/>
      <c r="W373" s="38"/>
      <c r="X373" s="38"/>
      <c r="Y373" s="38"/>
      <c r="Z373" s="38"/>
      <c r="AA373" s="38"/>
      <c r="AB373" s="38"/>
      <c r="AC373" s="38"/>
      <c r="AD373" s="38"/>
      <c r="AE373" s="38"/>
      <c r="AR373" s="225" t="s">
        <v>130</v>
      </c>
      <c r="AT373" s="225" t="s">
        <v>126</v>
      </c>
      <c r="AU373" s="225" t="s">
        <v>90</v>
      </c>
      <c r="AY373" s="17" t="s">
        <v>123</v>
      </c>
      <c r="BE373" s="226">
        <f>IF(N373="základní",J373,0)</f>
        <v>0</v>
      </c>
      <c r="BF373" s="226">
        <f>IF(N373="snížená",J373,0)</f>
        <v>0</v>
      </c>
      <c r="BG373" s="226">
        <f>IF(N373="zákl. přenesená",J373,0)</f>
        <v>0</v>
      </c>
      <c r="BH373" s="226">
        <f>IF(N373="sníž. přenesená",J373,0)</f>
        <v>0</v>
      </c>
      <c r="BI373" s="226">
        <f>IF(N373="nulová",J373,0)</f>
        <v>0</v>
      </c>
      <c r="BJ373" s="17" t="s">
        <v>88</v>
      </c>
      <c r="BK373" s="226">
        <f>ROUND(I373*H373,2)</f>
        <v>0</v>
      </c>
      <c r="BL373" s="17" t="s">
        <v>130</v>
      </c>
      <c r="BM373" s="225" t="s">
        <v>624</v>
      </c>
    </row>
    <row r="374" spans="1:65" s="2" customFormat="1" ht="24.15" customHeight="1">
      <c r="A374" s="38"/>
      <c r="B374" s="39"/>
      <c r="C374" s="214" t="s">
        <v>625</v>
      </c>
      <c r="D374" s="214" t="s">
        <v>126</v>
      </c>
      <c r="E374" s="215" t="s">
        <v>626</v>
      </c>
      <c r="F374" s="216" t="s">
        <v>627</v>
      </c>
      <c r="G374" s="217" t="s">
        <v>256</v>
      </c>
      <c r="H374" s="218">
        <v>3</v>
      </c>
      <c r="I374" s="219"/>
      <c r="J374" s="220">
        <f>ROUND(I374*H374,2)</f>
        <v>0</v>
      </c>
      <c r="K374" s="216" t="s">
        <v>1</v>
      </c>
      <c r="L374" s="44"/>
      <c r="M374" s="221" t="s">
        <v>1</v>
      </c>
      <c r="N374" s="222" t="s">
        <v>45</v>
      </c>
      <c r="O374" s="91"/>
      <c r="P374" s="223">
        <f>O374*H374</f>
        <v>0</v>
      </c>
      <c r="Q374" s="223">
        <v>0</v>
      </c>
      <c r="R374" s="223">
        <f>Q374*H374</f>
        <v>0</v>
      </c>
      <c r="S374" s="223">
        <v>0</v>
      </c>
      <c r="T374" s="224">
        <f>S374*H374</f>
        <v>0</v>
      </c>
      <c r="U374" s="38"/>
      <c r="V374" s="38"/>
      <c r="W374" s="38"/>
      <c r="X374" s="38"/>
      <c r="Y374" s="38"/>
      <c r="Z374" s="38"/>
      <c r="AA374" s="38"/>
      <c r="AB374" s="38"/>
      <c r="AC374" s="38"/>
      <c r="AD374" s="38"/>
      <c r="AE374" s="38"/>
      <c r="AR374" s="225" t="s">
        <v>130</v>
      </c>
      <c r="AT374" s="225" t="s">
        <v>126</v>
      </c>
      <c r="AU374" s="225" t="s">
        <v>90</v>
      </c>
      <c r="AY374" s="17" t="s">
        <v>123</v>
      </c>
      <c r="BE374" s="226">
        <f>IF(N374="základní",J374,0)</f>
        <v>0</v>
      </c>
      <c r="BF374" s="226">
        <f>IF(N374="snížená",J374,0)</f>
        <v>0</v>
      </c>
      <c r="BG374" s="226">
        <f>IF(N374="zákl. přenesená",J374,0)</f>
        <v>0</v>
      </c>
      <c r="BH374" s="226">
        <f>IF(N374="sníž. přenesená",J374,0)</f>
        <v>0</v>
      </c>
      <c r="BI374" s="226">
        <f>IF(N374="nulová",J374,0)</f>
        <v>0</v>
      </c>
      <c r="BJ374" s="17" t="s">
        <v>88</v>
      </c>
      <c r="BK374" s="226">
        <f>ROUND(I374*H374,2)</f>
        <v>0</v>
      </c>
      <c r="BL374" s="17" t="s">
        <v>130</v>
      </c>
      <c r="BM374" s="225" t="s">
        <v>628</v>
      </c>
    </row>
    <row r="375" spans="1:63" s="12" customFormat="1" ht="22.8" customHeight="1">
      <c r="A375" s="12"/>
      <c r="B375" s="198"/>
      <c r="C375" s="199"/>
      <c r="D375" s="200" t="s">
        <v>79</v>
      </c>
      <c r="E375" s="212" t="s">
        <v>629</v>
      </c>
      <c r="F375" s="212" t="s">
        <v>630</v>
      </c>
      <c r="G375" s="199"/>
      <c r="H375" s="199"/>
      <c r="I375" s="202"/>
      <c r="J375" s="213">
        <f>BK375</f>
        <v>0</v>
      </c>
      <c r="K375" s="199"/>
      <c r="L375" s="204"/>
      <c r="M375" s="205"/>
      <c r="N375" s="206"/>
      <c r="O375" s="206"/>
      <c r="P375" s="207">
        <f>SUM(P376:P390)</f>
        <v>0</v>
      </c>
      <c r="Q375" s="206"/>
      <c r="R375" s="207">
        <f>SUM(R376:R390)</f>
        <v>472.053474</v>
      </c>
      <c r="S375" s="206"/>
      <c r="T375" s="208">
        <f>SUM(T376:T390)</f>
        <v>0</v>
      </c>
      <c r="U375" s="12"/>
      <c r="V375" s="12"/>
      <c r="W375" s="12"/>
      <c r="X375" s="12"/>
      <c r="Y375" s="12"/>
      <c r="Z375" s="12"/>
      <c r="AA375" s="12"/>
      <c r="AB375" s="12"/>
      <c r="AC375" s="12"/>
      <c r="AD375" s="12"/>
      <c r="AE375" s="12"/>
      <c r="AR375" s="209" t="s">
        <v>88</v>
      </c>
      <c r="AT375" s="210" t="s">
        <v>79</v>
      </c>
      <c r="AU375" s="210" t="s">
        <v>88</v>
      </c>
      <c r="AY375" s="209" t="s">
        <v>123</v>
      </c>
      <c r="BK375" s="211">
        <f>SUM(BK376:BK390)</f>
        <v>0</v>
      </c>
    </row>
    <row r="376" spans="1:65" s="2" customFormat="1" ht="33" customHeight="1">
      <c r="A376" s="38"/>
      <c r="B376" s="39"/>
      <c r="C376" s="214" t="s">
        <v>631</v>
      </c>
      <c r="D376" s="214" t="s">
        <v>126</v>
      </c>
      <c r="E376" s="215" t="s">
        <v>632</v>
      </c>
      <c r="F376" s="216" t="s">
        <v>633</v>
      </c>
      <c r="G376" s="217" t="s">
        <v>401</v>
      </c>
      <c r="H376" s="218">
        <v>40</v>
      </c>
      <c r="I376" s="219"/>
      <c r="J376" s="220">
        <f>ROUND(I376*H376,2)</f>
        <v>0</v>
      </c>
      <c r="K376" s="216" t="s">
        <v>1</v>
      </c>
      <c r="L376" s="44"/>
      <c r="M376" s="221" t="s">
        <v>1</v>
      </c>
      <c r="N376" s="222" t="s">
        <v>45</v>
      </c>
      <c r="O376" s="91"/>
      <c r="P376" s="223">
        <f>O376*H376</f>
        <v>0</v>
      </c>
      <c r="Q376" s="223">
        <v>0</v>
      </c>
      <c r="R376" s="223">
        <f>Q376*H376</f>
        <v>0</v>
      </c>
      <c r="S376" s="223">
        <v>0</v>
      </c>
      <c r="T376" s="224">
        <f>S376*H376</f>
        <v>0</v>
      </c>
      <c r="U376" s="38"/>
      <c r="V376" s="38"/>
      <c r="W376" s="38"/>
      <c r="X376" s="38"/>
      <c r="Y376" s="38"/>
      <c r="Z376" s="38"/>
      <c r="AA376" s="38"/>
      <c r="AB376" s="38"/>
      <c r="AC376" s="38"/>
      <c r="AD376" s="38"/>
      <c r="AE376" s="38"/>
      <c r="AR376" s="225" t="s">
        <v>130</v>
      </c>
      <c r="AT376" s="225" t="s">
        <v>126</v>
      </c>
      <c r="AU376" s="225" t="s">
        <v>90</v>
      </c>
      <c r="AY376" s="17" t="s">
        <v>123</v>
      </c>
      <c r="BE376" s="226">
        <f>IF(N376="základní",J376,0)</f>
        <v>0</v>
      </c>
      <c r="BF376" s="226">
        <f>IF(N376="snížená",J376,0)</f>
        <v>0</v>
      </c>
      <c r="BG376" s="226">
        <f>IF(N376="zákl. přenesená",J376,0)</f>
        <v>0</v>
      </c>
      <c r="BH376" s="226">
        <f>IF(N376="sníž. přenesená",J376,0)</f>
        <v>0</v>
      </c>
      <c r="BI376" s="226">
        <f>IF(N376="nulová",J376,0)</f>
        <v>0</v>
      </c>
      <c r="BJ376" s="17" t="s">
        <v>88</v>
      </c>
      <c r="BK376" s="226">
        <f>ROUND(I376*H376,2)</f>
        <v>0</v>
      </c>
      <c r="BL376" s="17" t="s">
        <v>130</v>
      </c>
      <c r="BM376" s="225" t="s">
        <v>634</v>
      </c>
    </row>
    <row r="377" spans="1:51" s="13" customFormat="1" ht="12">
      <c r="A377" s="13"/>
      <c r="B377" s="227"/>
      <c r="C377" s="228"/>
      <c r="D377" s="229" t="s">
        <v>135</v>
      </c>
      <c r="E377" s="230" t="s">
        <v>1</v>
      </c>
      <c r="F377" s="231" t="s">
        <v>635</v>
      </c>
      <c r="G377" s="228"/>
      <c r="H377" s="230" t="s">
        <v>1</v>
      </c>
      <c r="I377" s="232"/>
      <c r="J377" s="228"/>
      <c r="K377" s="228"/>
      <c r="L377" s="233"/>
      <c r="M377" s="234"/>
      <c r="N377" s="235"/>
      <c r="O377" s="235"/>
      <c r="P377" s="235"/>
      <c r="Q377" s="235"/>
      <c r="R377" s="235"/>
      <c r="S377" s="235"/>
      <c r="T377" s="236"/>
      <c r="U377" s="13"/>
      <c r="V377" s="13"/>
      <c r="W377" s="13"/>
      <c r="X377" s="13"/>
      <c r="Y377" s="13"/>
      <c r="Z377" s="13"/>
      <c r="AA377" s="13"/>
      <c r="AB377" s="13"/>
      <c r="AC377" s="13"/>
      <c r="AD377" s="13"/>
      <c r="AE377" s="13"/>
      <c r="AT377" s="237" t="s">
        <v>135</v>
      </c>
      <c r="AU377" s="237" t="s">
        <v>90</v>
      </c>
      <c r="AV377" s="13" t="s">
        <v>88</v>
      </c>
      <c r="AW377" s="13" t="s">
        <v>36</v>
      </c>
      <c r="AX377" s="13" t="s">
        <v>80</v>
      </c>
      <c r="AY377" s="237" t="s">
        <v>123</v>
      </c>
    </row>
    <row r="378" spans="1:51" s="14" customFormat="1" ht="12">
      <c r="A378" s="14"/>
      <c r="B378" s="238"/>
      <c r="C378" s="239"/>
      <c r="D378" s="229" t="s">
        <v>135</v>
      </c>
      <c r="E378" s="240" t="s">
        <v>1</v>
      </c>
      <c r="F378" s="241" t="s">
        <v>636</v>
      </c>
      <c r="G378" s="239"/>
      <c r="H378" s="242">
        <v>40</v>
      </c>
      <c r="I378" s="243"/>
      <c r="J378" s="239"/>
      <c r="K378" s="239"/>
      <c r="L378" s="244"/>
      <c r="M378" s="245"/>
      <c r="N378" s="246"/>
      <c r="O378" s="246"/>
      <c r="P378" s="246"/>
      <c r="Q378" s="246"/>
      <c r="R378" s="246"/>
      <c r="S378" s="246"/>
      <c r="T378" s="247"/>
      <c r="U378" s="14"/>
      <c r="V378" s="14"/>
      <c r="W378" s="14"/>
      <c r="X378" s="14"/>
      <c r="Y378" s="14"/>
      <c r="Z378" s="14"/>
      <c r="AA378" s="14"/>
      <c r="AB378" s="14"/>
      <c r="AC378" s="14"/>
      <c r="AD378" s="14"/>
      <c r="AE378" s="14"/>
      <c r="AT378" s="248" t="s">
        <v>135</v>
      </c>
      <c r="AU378" s="248" t="s">
        <v>90</v>
      </c>
      <c r="AV378" s="14" t="s">
        <v>90</v>
      </c>
      <c r="AW378" s="14" t="s">
        <v>36</v>
      </c>
      <c r="AX378" s="14" t="s">
        <v>88</v>
      </c>
      <c r="AY378" s="248" t="s">
        <v>123</v>
      </c>
    </row>
    <row r="379" spans="1:65" s="2" customFormat="1" ht="16.5" customHeight="1">
      <c r="A379" s="38"/>
      <c r="B379" s="39"/>
      <c r="C379" s="249" t="s">
        <v>637</v>
      </c>
      <c r="D379" s="249" t="s">
        <v>277</v>
      </c>
      <c r="E379" s="250" t="s">
        <v>638</v>
      </c>
      <c r="F379" s="251" t="s">
        <v>639</v>
      </c>
      <c r="G379" s="252" t="s">
        <v>432</v>
      </c>
      <c r="H379" s="253">
        <v>200</v>
      </c>
      <c r="I379" s="254"/>
      <c r="J379" s="255">
        <f>ROUND(I379*H379,2)</f>
        <v>0</v>
      </c>
      <c r="K379" s="251" t="s">
        <v>197</v>
      </c>
      <c r="L379" s="256"/>
      <c r="M379" s="257" t="s">
        <v>1</v>
      </c>
      <c r="N379" s="258" t="s">
        <v>45</v>
      </c>
      <c r="O379" s="91"/>
      <c r="P379" s="223">
        <f>O379*H379</f>
        <v>0</v>
      </c>
      <c r="Q379" s="223">
        <v>0.22</v>
      </c>
      <c r="R379" s="223">
        <f>Q379*H379</f>
        <v>44</v>
      </c>
      <c r="S379" s="223">
        <v>0</v>
      </c>
      <c r="T379" s="224">
        <f>S379*H379</f>
        <v>0</v>
      </c>
      <c r="U379" s="38"/>
      <c r="V379" s="38"/>
      <c r="W379" s="38"/>
      <c r="X379" s="38"/>
      <c r="Y379" s="38"/>
      <c r="Z379" s="38"/>
      <c r="AA379" s="38"/>
      <c r="AB379" s="38"/>
      <c r="AC379" s="38"/>
      <c r="AD379" s="38"/>
      <c r="AE379" s="38"/>
      <c r="AR379" s="225" t="s">
        <v>168</v>
      </c>
      <c r="AT379" s="225" t="s">
        <v>277</v>
      </c>
      <c r="AU379" s="225" t="s">
        <v>90</v>
      </c>
      <c r="AY379" s="17" t="s">
        <v>123</v>
      </c>
      <c r="BE379" s="226">
        <f>IF(N379="základní",J379,0)</f>
        <v>0</v>
      </c>
      <c r="BF379" s="226">
        <f>IF(N379="snížená",J379,0)</f>
        <v>0</v>
      </c>
      <c r="BG379" s="226">
        <f>IF(N379="zákl. přenesená",J379,0)</f>
        <v>0</v>
      </c>
      <c r="BH379" s="226">
        <f>IF(N379="sníž. přenesená",J379,0)</f>
        <v>0</v>
      </c>
      <c r="BI379" s="226">
        <f>IF(N379="nulová",J379,0)</f>
        <v>0</v>
      </c>
      <c r="BJ379" s="17" t="s">
        <v>88</v>
      </c>
      <c r="BK379" s="226">
        <f>ROUND(I379*H379,2)</f>
        <v>0</v>
      </c>
      <c r="BL379" s="17" t="s">
        <v>130</v>
      </c>
      <c r="BM379" s="225" t="s">
        <v>640</v>
      </c>
    </row>
    <row r="380" spans="1:51" s="14" customFormat="1" ht="12">
      <c r="A380" s="14"/>
      <c r="B380" s="238"/>
      <c r="C380" s="239"/>
      <c r="D380" s="229" t="s">
        <v>135</v>
      </c>
      <c r="E380" s="239"/>
      <c r="F380" s="241" t="s">
        <v>641</v>
      </c>
      <c r="G380" s="239"/>
      <c r="H380" s="242">
        <v>200</v>
      </c>
      <c r="I380" s="243"/>
      <c r="J380" s="239"/>
      <c r="K380" s="239"/>
      <c r="L380" s="244"/>
      <c r="M380" s="245"/>
      <c r="N380" s="246"/>
      <c r="O380" s="246"/>
      <c r="P380" s="246"/>
      <c r="Q380" s="246"/>
      <c r="R380" s="246"/>
      <c r="S380" s="246"/>
      <c r="T380" s="247"/>
      <c r="U380" s="14"/>
      <c r="V380" s="14"/>
      <c r="W380" s="14"/>
      <c r="X380" s="14"/>
      <c r="Y380" s="14"/>
      <c r="Z380" s="14"/>
      <c r="AA380" s="14"/>
      <c r="AB380" s="14"/>
      <c r="AC380" s="14"/>
      <c r="AD380" s="14"/>
      <c r="AE380" s="14"/>
      <c r="AT380" s="248" t="s">
        <v>135</v>
      </c>
      <c r="AU380" s="248" t="s">
        <v>90</v>
      </c>
      <c r="AV380" s="14" t="s">
        <v>90</v>
      </c>
      <c r="AW380" s="14" t="s">
        <v>4</v>
      </c>
      <c r="AX380" s="14" t="s">
        <v>88</v>
      </c>
      <c r="AY380" s="248" t="s">
        <v>123</v>
      </c>
    </row>
    <row r="381" spans="1:65" s="2" customFormat="1" ht="37.8" customHeight="1">
      <c r="A381" s="38"/>
      <c r="B381" s="39"/>
      <c r="C381" s="214" t="s">
        <v>642</v>
      </c>
      <c r="D381" s="214" t="s">
        <v>126</v>
      </c>
      <c r="E381" s="215" t="s">
        <v>643</v>
      </c>
      <c r="F381" s="216" t="s">
        <v>644</v>
      </c>
      <c r="G381" s="217" t="s">
        <v>220</v>
      </c>
      <c r="H381" s="218">
        <v>2540</v>
      </c>
      <c r="I381" s="219"/>
      <c r="J381" s="220">
        <f>ROUND(I381*H381,2)</f>
        <v>0</v>
      </c>
      <c r="K381" s="216" t="s">
        <v>197</v>
      </c>
      <c r="L381" s="44"/>
      <c r="M381" s="221" t="s">
        <v>1</v>
      </c>
      <c r="N381" s="222" t="s">
        <v>45</v>
      </c>
      <c r="O381" s="91"/>
      <c r="P381" s="223">
        <f>O381*H381</f>
        <v>0</v>
      </c>
      <c r="Q381" s="223">
        <v>0</v>
      </c>
      <c r="R381" s="223">
        <f>Q381*H381</f>
        <v>0</v>
      </c>
      <c r="S381" s="223">
        <v>0</v>
      </c>
      <c r="T381" s="224">
        <f>S381*H381</f>
        <v>0</v>
      </c>
      <c r="U381" s="38"/>
      <c r="V381" s="38"/>
      <c r="W381" s="38"/>
      <c r="X381" s="38"/>
      <c r="Y381" s="38"/>
      <c r="Z381" s="38"/>
      <c r="AA381" s="38"/>
      <c r="AB381" s="38"/>
      <c r="AC381" s="38"/>
      <c r="AD381" s="38"/>
      <c r="AE381" s="38"/>
      <c r="AR381" s="225" t="s">
        <v>130</v>
      </c>
      <c r="AT381" s="225" t="s">
        <v>126</v>
      </c>
      <c r="AU381" s="225" t="s">
        <v>90</v>
      </c>
      <c r="AY381" s="17" t="s">
        <v>123</v>
      </c>
      <c r="BE381" s="226">
        <f>IF(N381="základní",J381,0)</f>
        <v>0</v>
      </c>
      <c r="BF381" s="226">
        <f>IF(N381="snížená",J381,0)</f>
        <v>0</v>
      </c>
      <c r="BG381" s="226">
        <f>IF(N381="zákl. přenesená",J381,0)</f>
        <v>0</v>
      </c>
      <c r="BH381" s="226">
        <f>IF(N381="sníž. přenesená",J381,0)</f>
        <v>0</v>
      </c>
      <c r="BI381" s="226">
        <f>IF(N381="nulová",J381,0)</f>
        <v>0</v>
      </c>
      <c r="BJ381" s="17" t="s">
        <v>88</v>
      </c>
      <c r="BK381" s="226">
        <f>ROUND(I381*H381,2)</f>
        <v>0</v>
      </c>
      <c r="BL381" s="17" t="s">
        <v>130</v>
      </c>
      <c r="BM381" s="225" t="s">
        <v>645</v>
      </c>
    </row>
    <row r="382" spans="1:51" s="13" customFormat="1" ht="12">
      <c r="A382" s="13"/>
      <c r="B382" s="227"/>
      <c r="C382" s="228"/>
      <c r="D382" s="229" t="s">
        <v>135</v>
      </c>
      <c r="E382" s="230" t="s">
        <v>1</v>
      </c>
      <c r="F382" s="231" t="s">
        <v>646</v>
      </c>
      <c r="G382" s="228"/>
      <c r="H382" s="230" t="s">
        <v>1</v>
      </c>
      <c r="I382" s="232"/>
      <c r="J382" s="228"/>
      <c r="K382" s="228"/>
      <c r="L382" s="233"/>
      <c r="M382" s="234"/>
      <c r="N382" s="235"/>
      <c r="O382" s="235"/>
      <c r="P382" s="235"/>
      <c r="Q382" s="235"/>
      <c r="R382" s="235"/>
      <c r="S382" s="235"/>
      <c r="T382" s="236"/>
      <c r="U382" s="13"/>
      <c r="V382" s="13"/>
      <c r="W382" s="13"/>
      <c r="X382" s="13"/>
      <c r="Y382" s="13"/>
      <c r="Z382" s="13"/>
      <c r="AA382" s="13"/>
      <c r="AB382" s="13"/>
      <c r="AC382" s="13"/>
      <c r="AD382" s="13"/>
      <c r="AE382" s="13"/>
      <c r="AT382" s="237" t="s">
        <v>135</v>
      </c>
      <c r="AU382" s="237" t="s">
        <v>90</v>
      </c>
      <c r="AV382" s="13" t="s">
        <v>88</v>
      </c>
      <c r="AW382" s="13" t="s">
        <v>36</v>
      </c>
      <c r="AX382" s="13" t="s">
        <v>80</v>
      </c>
      <c r="AY382" s="237" t="s">
        <v>123</v>
      </c>
    </row>
    <row r="383" spans="1:51" s="14" customFormat="1" ht="12">
      <c r="A383" s="14"/>
      <c r="B383" s="238"/>
      <c r="C383" s="239"/>
      <c r="D383" s="229" t="s">
        <v>135</v>
      </c>
      <c r="E383" s="240" t="s">
        <v>1</v>
      </c>
      <c r="F383" s="241" t="s">
        <v>647</v>
      </c>
      <c r="G383" s="239"/>
      <c r="H383" s="242">
        <v>1540</v>
      </c>
      <c r="I383" s="243"/>
      <c r="J383" s="239"/>
      <c r="K383" s="239"/>
      <c r="L383" s="244"/>
      <c r="M383" s="245"/>
      <c r="N383" s="246"/>
      <c r="O383" s="246"/>
      <c r="P383" s="246"/>
      <c r="Q383" s="246"/>
      <c r="R383" s="246"/>
      <c r="S383" s="246"/>
      <c r="T383" s="247"/>
      <c r="U383" s="14"/>
      <c r="V383" s="14"/>
      <c r="W383" s="14"/>
      <c r="X383" s="14"/>
      <c r="Y383" s="14"/>
      <c r="Z383" s="14"/>
      <c r="AA383" s="14"/>
      <c r="AB383" s="14"/>
      <c r="AC383" s="14"/>
      <c r="AD383" s="14"/>
      <c r="AE383" s="14"/>
      <c r="AT383" s="248" t="s">
        <v>135</v>
      </c>
      <c r="AU383" s="248" t="s">
        <v>90</v>
      </c>
      <c r="AV383" s="14" t="s">
        <v>90</v>
      </c>
      <c r="AW383" s="14" t="s">
        <v>36</v>
      </c>
      <c r="AX383" s="14" t="s">
        <v>80</v>
      </c>
      <c r="AY383" s="248" t="s">
        <v>123</v>
      </c>
    </row>
    <row r="384" spans="1:51" s="13" customFormat="1" ht="12">
      <c r="A384" s="13"/>
      <c r="B384" s="227"/>
      <c r="C384" s="228"/>
      <c r="D384" s="229" t="s">
        <v>135</v>
      </c>
      <c r="E384" s="230" t="s">
        <v>1</v>
      </c>
      <c r="F384" s="231" t="s">
        <v>648</v>
      </c>
      <c r="G384" s="228"/>
      <c r="H384" s="230" t="s">
        <v>1</v>
      </c>
      <c r="I384" s="232"/>
      <c r="J384" s="228"/>
      <c r="K384" s="228"/>
      <c r="L384" s="233"/>
      <c r="M384" s="234"/>
      <c r="N384" s="235"/>
      <c r="O384" s="235"/>
      <c r="P384" s="235"/>
      <c r="Q384" s="235"/>
      <c r="R384" s="235"/>
      <c r="S384" s="235"/>
      <c r="T384" s="236"/>
      <c r="U384" s="13"/>
      <c r="V384" s="13"/>
      <c r="W384" s="13"/>
      <c r="X384" s="13"/>
      <c r="Y384" s="13"/>
      <c r="Z384" s="13"/>
      <c r="AA384" s="13"/>
      <c r="AB384" s="13"/>
      <c r="AC384" s="13"/>
      <c r="AD384" s="13"/>
      <c r="AE384" s="13"/>
      <c r="AT384" s="237" t="s">
        <v>135</v>
      </c>
      <c r="AU384" s="237" t="s">
        <v>90</v>
      </c>
      <c r="AV384" s="13" t="s">
        <v>88</v>
      </c>
      <c r="AW384" s="13" t="s">
        <v>36</v>
      </c>
      <c r="AX384" s="13" t="s">
        <v>80</v>
      </c>
      <c r="AY384" s="237" t="s">
        <v>123</v>
      </c>
    </row>
    <row r="385" spans="1:51" s="14" customFormat="1" ht="12">
      <c r="A385" s="14"/>
      <c r="B385" s="238"/>
      <c r="C385" s="239"/>
      <c r="D385" s="229" t="s">
        <v>135</v>
      </c>
      <c r="E385" s="240" t="s">
        <v>1</v>
      </c>
      <c r="F385" s="241" t="s">
        <v>649</v>
      </c>
      <c r="G385" s="239"/>
      <c r="H385" s="242">
        <v>1000</v>
      </c>
      <c r="I385" s="243"/>
      <c r="J385" s="239"/>
      <c r="K385" s="239"/>
      <c r="L385" s="244"/>
      <c r="M385" s="245"/>
      <c r="N385" s="246"/>
      <c r="O385" s="246"/>
      <c r="P385" s="246"/>
      <c r="Q385" s="246"/>
      <c r="R385" s="246"/>
      <c r="S385" s="246"/>
      <c r="T385" s="247"/>
      <c r="U385" s="14"/>
      <c r="V385" s="14"/>
      <c r="W385" s="14"/>
      <c r="X385" s="14"/>
      <c r="Y385" s="14"/>
      <c r="Z385" s="14"/>
      <c r="AA385" s="14"/>
      <c r="AB385" s="14"/>
      <c r="AC385" s="14"/>
      <c r="AD385" s="14"/>
      <c r="AE385" s="14"/>
      <c r="AT385" s="248" t="s">
        <v>135</v>
      </c>
      <c r="AU385" s="248" t="s">
        <v>90</v>
      </c>
      <c r="AV385" s="14" t="s">
        <v>90</v>
      </c>
      <c r="AW385" s="14" t="s">
        <v>36</v>
      </c>
      <c r="AX385" s="14" t="s">
        <v>80</v>
      </c>
      <c r="AY385" s="248" t="s">
        <v>123</v>
      </c>
    </row>
    <row r="386" spans="1:51" s="15" customFormat="1" ht="12">
      <c r="A386" s="15"/>
      <c r="B386" s="259"/>
      <c r="C386" s="260"/>
      <c r="D386" s="229" t="s">
        <v>135</v>
      </c>
      <c r="E386" s="261" t="s">
        <v>1</v>
      </c>
      <c r="F386" s="262" t="s">
        <v>458</v>
      </c>
      <c r="G386" s="260"/>
      <c r="H386" s="263">
        <v>2540</v>
      </c>
      <c r="I386" s="264"/>
      <c r="J386" s="260"/>
      <c r="K386" s="260"/>
      <c r="L386" s="265"/>
      <c r="M386" s="266"/>
      <c r="N386" s="267"/>
      <c r="O386" s="267"/>
      <c r="P386" s="267"/>
      <c r="Q386" s="267"/>
      <c r="R386" s="267"/>
      <c r="S386" s="267"/>
      <c r="T386" s="268"/>
      <c r="U386" s="15"/>
      <c r="V386" s="15"/>
      <c r="W386" s="15"/>
      <c r="X386" s="15"/>
      <c r="Y386" s="15"/>
      <c r="Z386" s="15"/>
      <c r="AA386" s="15"/>
      <c r="AB386" s="15"/>
      <c r="AC386" s="15"/>
      <c r="AD386" s="15"/>
      <c r="AE386" s="15"/>
      <c r="AT386" s="269" t="s">
        <v>135</v>
      </c>
      <c r="AU386" s="269" t="s">
        <v>90</v>
      </c>
      <c r="AV386" s="15" t="s">
        <v>130</v>
      </c>
      <c r="AW386" s="15" t="s">
        <v>36</v>
      </c>
      <c r="AX386" s="15" t="s">
        <v>88</v>
      </c>
      <c r="AY386" s="269" t="s">
        <v>123</v>
      </c>
    </row>
    <row r="387" spans="1:65" s="2" customFormat="1" ht="16.5" customHeight="1">
      <c r="A387" s="38"/>
      <c r="B387" s="39"/>
      <c r="C387" s="249" t="s">
        <v>650</v>
      </c>
      <c r="D387" s="249" t="s">
        <v>277</v>
      </c>
      <c r="E387" s="250" t="s">
        <v>651</v>
      </c>
      <c r="F387" s="251" t="s">
        <v>652</v>
      </c>
      <c r="G387" s="252" t="s">
        <v>432</v>
      </c>
      <c r="H387" s="253">
        <v>428</v>
      </c>
      <c r="I387" s="254"/>
      <c r="J387" s="255">
        <f>ROUND(I387*H387,2)</f>
        <v>0</v>
      </c>
      <c r="K387" s="251" t="s">
        <v>1</v>
      </c>
      <c r="L387" s="256"/>
      <c r="M387" s="257" t="s">
        <v>1</v>
      </c>
      <c r="N387" s="258" t="s">
        <v>45</v>
      </c>
      <c r="O387" s="91"/>
      <c r="P387" s="223">
        <f>O387*H387</f>
        <v>0</v>
      </c>
      <c r="Q387" s="223">
        <v>1</v>
      </c>
      <c r="R387" s="223">
        <f>Q387*H387</f>
        <v>428</v>
      </c>
      <c r="S387" s="223">
        <v>0</v>
      </c>
      <c r="T387" s="224">
        <f>S387*H387</f>
        <v>0</v>
      </c>
      <c r="U387" s="38"/>
      <c r="V387" s="38"/>
      <c r="W387" s="38"/>
      <c r="X387" s="38"/>
      <c r="Y387" s="38"/>
      <c r="Z387" s="38"/>
      <c r="AA387" s="38"/>
      <c r="AB387" s="38"/>
      <c r="AC387" s="38"/>
      <c r="AD387" s="38"/>
      <c r="AE387" s="38"/>
      <c r="AR387" s="225" t="s">
        <v>168</v>
      </c>
      <c r="AT387" s="225" t="s">
        <v>277</v>
      </c>
      <c r="AU387" s="225" t="s">
        <v>90</v>
      </c>
      <c r="AY387" s="17" t="s">
        <v>123</v>
      </c>
      <c r="BE387" s="226">
        <f>IF(N387="základní",J387,0)</f>
        <v>0</v>
      </c>
      <c r="BF387" s="226">
        <f>IF(N387="snížená",J387,0)</f>
        <v>0</v>
      </c>
      <c r="BG387" s="226">
        <f>IF(N387="zákl. přenesená",J387,0)</f>
        <v>0</v>
      </c>
      <c r="BH387" s="226">
        <f>IF(N387="sníž. přenesená",J387,0)</f>
        <v>0</v>
      </c>
      <c r="BI387" s="226">
        <f>IF(N387="nulová",J387,0)</f>
        <v>0</v>
      </c>
      <c r="BJ387" s="17" t="s">
        <v>88</v>
      </c>
      <c r="BK387" s="226">
        <f>ROUND(I387*H387,2)</f>
        <v>0</v>
      </c>
      <c r="BL387" s="17" t="s">
        <v>130</v>
      </c>
      <c r="BM387" s="225" t="s">
        <v>653</v>
      </c>
    </row>
    <row r="388" spans="1:51" s="14" customFormat="1" ht="12">
      <c r="A388" s="14"/>
      <c r="B388" s="238"/>
      <c r="C388" s="239"/>
      <c r="D388" s="229" t="s">
        <v>135</v>
      </c>
      <c r="E388" s="240" t="s">
        <v>1</v>
      </c>
      <c r="F388" s="241" t="s">
        <v>654</v>
      </c>
      <c r="G388" s="239"/>
      <c r="H388" s="242">
        <v>428</v>
      </c>
      <c r="I388" s="243"/>
      <c r="J388" s="239"/>
      <c r="K388" s="239"/>
      <c r="L388" s="244"/>
      <c r="M388" s="245"/>
      <c r="N388" s="246"/>
      <c r="O388" s="246"/>
      <c r="P388" s="246"/>
      <c r="Q388" s="246"/>
      <c r="R388" s="246"/>
      <c r="S388" s="246"/>
      <c r="T388" s="247"/>
      <c r="U388" s="14"/>
      <c r="V388" s="14"/>
      <c r="W388" s="14"/>
      <c r="X388" s="14"/>
      <c r="Y388" s="14"/>
      <c r="Z388" s="14"/>
      <c r="AA388" s="14"/>
      <c r="AB388" s="14"/>
      <c r="AC388" s="14"/>
      <c r="AD388" s="14"/>
      <c r="AE388" s="14"/>
      <c r="AT388" s="248" t="s">
        <v>135</v>
      </c>
      <c r="AU388" s="248" t="s">
        <v>90</v>
      </c>
      <c r="AV388" s="14" t="s">
        <v>90</v>
      </c>
      <c r="AW388" s="14" t="s">
        <v>36</v>
      </c>
      <c r="AX388" s="14" t="s">
        <v>88</v>
      </c>
      <c r="AY388" s="248" t="s">
        <v>123</v>
      </c>
    </row>
    <row r="389" spans="1:65" s="2" customFormat="1" ht="24.15" customHeight="1">
      <c r="A389" s="38"/>
      <c r="B389" s="39"/>
      <c r="C389" s="214" t="s">
        <v>616</v>
      </c>
      <c r="D389" s="214" t="s">
        <v>126</v>
      </c>
      <c r="E389" s="215" t="s">
        <v>655</v>
      </c>
      <c r="F389" s="216" t="s">
        <v>656</v>
      </c>
      <c r="G389" s="217" t="s">
        <v>220</v>
      </c>
      <c r="H389" s="218">
        <v>2540</v>
      </c>
      <c r="I389" s="219"/>
      <c r="J389" s="220">
        <f>ROUND(I389*H389,2)</f>
        <v>0</v>
      </c>
      <c r="K389" s="216" t="s">
        <v>197</v>
      </c>
      <c r="L389" s="44"/>
      <c r="M389" s="221" t="s">
        <v>1</v>
      </c>
      <c r="N389" s="222" t="s">
        <v>45</v>
      </c>
      <c r="O389" s="91"/>
      <c r="P389" s="223">
        <f>O389*H389</f>
        <v>0</v>
      </c>
      <c r="Q389" s="223">
        <v>0</v>
      </c>
      <c r="R389" s="223">
        <f>Q389*H389</f>
        <v>0</v>
      </c>
      <c r="S389" s="223">
        <v>0</v>
      </c>
      <c r="T389" s="224">
        <f>S389*H389</f>
        <v>0</v>
      </c>
      <c r="U389" s="38"/>
      <c r="V389" s="38"/>
      <c r="W389" s="38"/>
      <c r="X389" s="38"/>
      <c r="Y389" s="38"/>
      <c r="Z389" s="38"/>
      <c r="AA389" s="38"/>
      <c r="AB389" s="38"/>
      <c r="AC389" s="38"/>
      <c r="AD389" s="38"/>
      <c r="AE389" s="38"/>
      <c r="AR389" s="225" t="s">
        <v>130</v>
      </c>
      <c r="AT389" s="225" t="s">
        <v>126</v>
      </c>
      <c r="AU389" s="225" t="s">
        <v>90</v>
      </c>
      <c r="AY389" s="17" t="s">
        <v>123</v>
      </c>
      <c r="BE389" s="226">
        <f>IF(N389="základní",J389,0)</f>
        <v>0</v>
      </c>
      <c r="BF389" s="226">
        <f>IF(N389="snížená",J389,0)</f>
        <v>0</v>
      </c>
      <c r="BG389" s="226">
        <f>IF(N389="zákl. přenesená",J389,0)</f>
        <v>0</v>
      </c>
      <c r="BH389" s="226">
        <f>IF(N389="sníž. přenesená",J389,0)</f>
        <v>0</v>
      </c>
      <c r="BI389" s="226">
        <f>IF(N389="nulová",J389,0)</f>
        <v>0</v>
      </c>
      <c r="BJ389" s="17" t="s">
        <v>88</v>
      </c>
      <c r="BK389" s="226">
        <f>ROUND(I389*H389,2)</f>
        <v>0</v>
      </c>
      <c r="BL389" s="17" t="s">
        <v>130</v>
      </c>
      <c r="BM389" s="225" t="s">
        <v>657</v>
      </c>
    </row>
    <row r="390" spans="1:65" s="2" customFormat="1" ht="16.5" customHeight="1">
      <c r="A390" s="38"/>
      <c r="B390" s="39"/>
      <c r="C390" s="249" t="s">
        <v>658</v>
      </c>
      <c r="D390" s="249" t="s">
        <v>277</v>
      </c>
      <c r="E390" s="250" t="s">
        <v>659</v>
      </c>
      <c r="F390" s="251" t="s">
        <v>660</v>
      </c>
      <c r="G390" s="252" t="s">
        <v>661</v>
      </c>
      <c r="H390" s="253">
        <v>53.474</v>
      </c>
      <c r="I390" s="254"/>
      <c r="J390" s="255">
        <f>ROUND(I390*H390,2)</f>
        <v>0</v>
      </c>
      <c r="K390" s="251" t="s">
        <v>197</v>
      </c>
      <c r="L390" s="256"/>
      <c r="M390" s="270" t="s">
        <v>1</v>
      </c>
      <c r="N390" s="271" t="s">
        <v>45</v>
      </c>
      <c r="O390" s="272"/>
      <c r="P390" s="273">
        <f>O390*H390</f>
        <v>0</v>
      </c>
      <c r="Q390" s="273">
        <v>0.001</v>
      </c>
      <c r="R390" s="273">
        <f>Q390*H390</f>
        <v>0.053474</v>
      </c>
      <c r="S390" s="273">
        <v>0</v>
      </c>
      <c r="T390" s="274">
        <f>S390*H390</f>
        <v>0</v>
      </c>
      <c r="U390" s="38"/>
      <c r="V390" s="38"/>
      <c r="W390" s="38"/>
      <c r="X390" s="38"/>
      <c r="Y390" s="38"/>
      <c r="Z390" s="38"/>
      <c r="AA390" s="38"/>
      <c r="AB390" s="38"/>
      <c r="AC390" s="38"/>
      <c r="AD390" s="38"/>
      <c r="AE390" s="38"/>
      <c r="AR390" s="225" t="s">
        <v>168</v>
      </c>
      <c r="AT390" s="225" t="s">
        <v>277</v>
      </c>
      <c r="AU390" s="225" t="s">
        <v>90</v>
      </c>
      <c r="AY390" s="17" t="s">
        <v>123</v>
      </c>
      <c r="BE390" s="226">
        <f>IF(N390="základní",J390,0)</f>
        <v>0</v>
      </c>
      <c r="BF390" s="226">
        <f>IF(N390="snížená",J390,0)</f>
        <v>0</v>
      </c>
      <c r="BG390" s="226">
        <f>IF(N390="zákl. přenesená",J390,0)</f>
        <v>0</v>
      </c>
      <c r="BH390" s="226">
        <f>IF(N390="sníž. přenesená",J390,0)</f>
        <v>0</v>
      </c>
      <c r="BI390" s="226">
        <f>IF(N390="nulová",J390,0)</f>
        <v>0</v>
      </c>
      <c r="BJ390" s="17" t="s">
        <v>88</v>
      </c>
      <c r="BK390" s="226">
        <f>ROUND(I390*H390,2)</f>
        <v>0</v>
      </c>
      <c r="BL390" s="17" t="s">
        <v>130</v>
      </c>
      <c r="BM390" s="225" t="s">
        <v>662</v>
      </c>
    </row>
    <row r="391" spans="1:31" s="2" customFormat="1" ht="6.95" customHeight="1">
      <c r="A391" s="38"/>
      <c r="B391" s="66"/>
      <c r="C391" s="67"/>
      <c r="D391" s="67"/>
      <c r="E391" s="67"/>
      <c r="F391" s="67"/>
      <c r="G391" s="67"/>
      <c r="H391" s="67"/>
      <c r="I391" s="67"/>
      <c r="J391" s="67"/>
      <c r="K391" s="67"/>
      <c r="L391" s="44"/>
      <c r="M391" s="38"/>
      <c r="O391" s="38"/>
      <c r="P391" s="38"/>
      <c r="Q391" s="38"/>
      <c r="R391" s="38"/>
      <c r="S391" s="38"/>
      <c r="T391" s="38"/>
      <c r="U391" s="38"/>
      <c r="V391" s="38"/>
      <c r="W391" s="38"/>
      <c r="X391" s="38"/>
      <c r="Y391" s="38"/>
      <c r="Z391" s="38"/>
      <c r="AA391" s="38"/>
      <c r="AB391" s="38"/>
      <c r="AC391" s="38"/>
      <c r="AD391" s="38"/>
      <c r="AE391" s="38"/>
    </row>
  </sheetData>
  <sheetProtection password="CC35" sheet="1" objects="1" scenarios="1" formatColumns="0" formatRows="0" autoFilter="0"/>
  <autoFilter ref="C125:K390"/>
  <mergeCells count="9">
    <mergeCell ref="E7:H7"/>
    <mergeCell ref="E9:H9"/>
    <mergeCell ref="E18:H18"/>
    <mergeCell ref="E27:H27"/>
    <mergeCell ref="E85:H85"/>
    <mergeCell ref="E87:H87"/>
    <mergeCell ref="E116:H116"/>
    <mergeCell ref="E118:H118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Kropáčová Lenka</dc:creator>
  <cp:keywords/>
  <dc:description/>
  <cp:lastModifiedBy>Kropáčová Lenka</cp:lastModifiedBy>
  <dcterms:created xsi:type="dcterms:W3CDTF">2022-07-21T08:30:36Z</dcterms:created>
  <dcterms:modified xsi:type="dcterms:W3CDTF">2022-07-21T08:30:39Z</dcterms:modified>
  <cp:category/>
  <cp:version/>
  <cp:contentType/>
  <cp:contentStatus/>
</cp:coreProperties>
</file>