
<file path=[Content_Types].xml><?xml version="1.0" encoding="utf-8"?>
<Types xmlns="http://schemas.openxmlformats.org/package/2006/content-types">
  <Default Extension="png" ContentType="image/png"/>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270" yWindow="510" windowWidth="17895" windowHeight="11445"/>
  </bookViews>
  <sheets>
    <sheet name="Rekapitulace stavby" sheetId="1" r:id="rId1"/>
    <sheet name="SO 06 - Komunikace, zpevn..." sheetId="2" r:id="rId2"/>
    <sheet name="Seznam figur" sheetId="3" r:id="rId3"/>
    <sheet name="Pokyny pro vyplnění" sheetId="4" r:id="rId4"/>
  </sheets>
  <definedNames>
    <definedName name="_xlnm._FilterDatabase" localSheetId="1" hidden="1">'SO 06 - Komunikace, zpevn...'!$C$90:$K$398</definedName>
    <definedName name="_xlnm.Print_Titles" localSheetId="0">'Rekapitulace stavby'!$52:$52</definedName>
    <definedName name="_xlnm.Print_Titles" localSheetId="2">'Seznam figur'!$9:$9</definedName>
    <definedName name="_xlnm.Print_Titles" localSheetId="1">'SO 06 - Komunikace, zpevn...'!$90:$90</definedName>
    <definedName name="_xlnm.Print_Area" localSheetId="3">'Pokyny pro vyplnění'!$B$2:$K$71,'Pokyny pro vyplnění'!$B$74:$K$118,'Pokyny pro vyplnění'!$B$121:$K$161,'Pokyny pro vyplnění'!$B$164:$K$218</definedName>
    <definedName name="_xlnm.Print_Area" localSheetId="0">'Rekapitulace stavby'!$D$4:$AO$36,'Rekapitulace stavby'!$C$42:$AQ$56</definedName>
    <definedName name="_xlnm.Print_Area" localSheetId="2">'Seznam figur'!$C$4:$G$77</definedName>
    <definedName name="_xlnm.Print_Area" localSheetId="1">'SO 06 - Komunikace, zpevn...'!$C$4:$J$39,'SO 06 - Komunikace, zpevn...'!$C$45:$J$72,'SO 06 - Komunikace, zpevn...'!$C$78:$K$398</definedName>
  </definedNames>
  <calcPr calcId="125725"/>
</workbook>
</file>

<file path=xl/calcChain.xml><?xml version="1.0" encoding="utf-8"?>
<calcChain xmlns="http://schemas.openxmlformats.org/spreadsheetml/2006/main">
  <c r="D7" i="3"/>
  <c r="J37" i="2"/>
  <c r="J36"/>
  <c r="AY55" i="1"/>
  <c r="J35" i="2"/>
  <c r="AX55" i="1"/>
  <c r="BI397" i="2"/>
  <c r="BH397"/>
  <c r="BG397"/>
  <c r="BF397"/>
  <c r="T397"/>
  <c r="R397"/>
  <c r="P397"/>
  <c r="BI395"/>
  <c r="BH395"/>
  <c r="BG395"/>
  <c r="BF395"/>
  <c r="T395"/>
  <c r="R395"/>
  <c r="P395"/>
  <c r="BI392"/>
  <c r="BH392"/>
  <c r="BG392"/>
  <c r="BF392"/>
  <c r="T392"/>
  <c r="R392"/>
  <c r="P392"/>
  <c r="BI388"/>
  <c r="BH388"/>
  <c r="BG388"/>
  <c r="BF388"/>
  <c r="T388"/>
  <c r="R388"/>
  <c r="P388"/>
  <c r="BI384"/>
  <c r="BH384"/>
  <c r="BG384"/>
  <c r="BF384"/>
  <c r="T384"/>
  <c r="R384"/>
  <c r="P384"/>
  <c r="BI380"/>
  <c r="BH380"/>
  <c r="BG380"/>
  <c r="BF380"/>
  <c r="T380"/>
  <c r="R380"/>
  <c r="P380"/>
  <c r="BI375"/>
  <c r="BH375"/>
  <c r="BG375"/>
  <c r="BF375"/>
  <c r="T375"/>
  <c r="T374" s="1"/>
  <c r="R375"/>
  <c r="R374" s="1"/>
  <c r="P375"/>
  <c r="P374" s="1"/>
  <c r="BI370"/>
  <c r="BH370"/>
  <c r="BG370"/>
  <c r="BF370"/>
  <c r="T370"/>
  <c r="R370"/>
  <c r="P370"/>
  <c r="BI366"/>
  <c r="BH366"/>
  <c r="BG366"/>
  <c r="BF366"/>
  <c r="T366"/>
  <c r="R366"/>
  <c r="P366"/>
  <c r="BI362"/>
  <c r="BH362"/>
  <c r="BG362"/>
  <c r="BF362"/>
  <c r="T362"/>
  <c r="R362"/>
  <c r="P362"/>
  <c r="BI357"/>
  <c r="BH357"/>
  <c r="BG357"/>
  <c r="BF357"/>
  <c r="T357"/>
  <c r="R357"/>
  <c r="P357"/>
  <c r="BI353"/>
  <c r="BH353"/>
  <c r="BG353"/>
  <c r="BF353"/>
  <c r="T353"/>
  <c r="R353"/>
  <c r="P353"/>
  <c r="BI348"/>
  <c r="BH348"/>
  <c r="BG348"/>
  <c r="BF348"/>
  <c r="T348"/>
  <c r="R348"/>
  <c r="P348"/>
  <c r="BI344"/>
  <c r="BH344"/>
  <c r="BG344"/>
  <c r="BF344"/>
  <c r="T344"/>
  <c r="R344"/>
  <c r="P344"/>
  <c r="BI340"/>
  <c r="BH340"/>
  <c r="BG340"/>
  <c r="BF340"/>
  <c r="T340"/>
  <c r="R340"/>
  <c r="P340"/>
  <c r="BI336"/>
  <c r="BH336"/>
  <c r="BG336"/>
  <c r="BF336"/>
  <c r="T336"/>
  <c r="R336"/>
  <c r="P336"/>
  <c r="BI332"/>
  <c r="BH332"/>
  <c r="BG332"/>
  <c r="BF332"/>
  <c r="T332"/>
  <c r="R332"/>
  <c r="P332"/>
  <c r="BI328"/>
  <c r="BH328"/>
  <c r="BG328"/>
  <c r="BF328"/>
  <c r="T328"/>
  <c r="R328"/>
  <c r="P328"/>
  <c r="BI325"/>
  <c r="BH325"/>
  <c r="BG325"/>
  <c r="BF325"/>
  <c r="T325"/>
  <c r="R325"/>
  <c r="P325"/>
  <c r="BI322"/>
  <c r="BH322"/>
  <c r="BG322"/>
  <c r="BF322"/>
  <c r="T322"/>
  <c r="R322"/>
  <c r="P322"/>
  <c r="BI318"/>
  <c r="BH318"/>
  <c r="BG318"/>
  <c r="BF318"/>
  <c r="T318"/>
  <c r="R318"/>
  <c r="P318"/>
  <c r="BI315"/>
  <c r="BH315"/>
  <c r="BG315"/>
  <c r="BF315"/>
  <c r="T315"/>
  <c r="R315"/>
  <c r="P315"/>
  <c r="BI312"/>
  <c r="BH312"/>
  <c r="BG312"/>
  <c r="BF312"/>
  <c r="T312"/>
  <c r="R312"/>
  <c r="P312"/>
  <c r="BI309"/>
  <c r="BH309"/>
  <c r="BG309"/>
  <c r="BF309"/>
  <c r="T309"/>
  <c r="R309"/>
  <c r="P309"/>
  <c r="BI305"/>
  <c r="BH305"/>
  <c r="BG305"/>
  <c r="BF305"/>
  <c r="T305"/>
  <c r="R305"/>
  <c r="P305"/>
  <c r="BI302"/>
  <c r="BH302"/>
  <c r="BG302"/>
  <c r="BF302"/>
  <c r="T302"/>
  <c r="R302"/>
  <c r="P302"/>
  <c r="BI299"/>
  <c r="BH299"/>
  <c r="BG299"/>
  <c r="BF299"/>
  <c r="T299"/>
  <c r="R299"/>
  <c r="P299"/>
  <c r="BI296"/>
  <c r="BH296"/>
  <c r="BG296"/>
  <c r="BF296"/>
  <c r="T296"/>
  <c r="R296"/>
  <c r="P296"/>
  <c r="BI293"/>
  <c r="BH293"/>
  <c r="BG293"/>
  <c r="BF293"/>
  <c r="T293"/>
  <c r="R293"/>
  <c r="P293"/>
  <c r="BI289"/>
  <c r="BH289"/>
  <c r="BG289"/>
  <c r="BF289"/>
  <c r="T289"/>
  <c r="R289"/>
  <c r="P289"/>
  <c r="BI286"/>
  <c r="BH286"/>
  <c r="BG286"/>
  <c r="BF286"/>
  <c r="T286"/>
  <c r="R286"/>
  <c r="P286"/>
  <c r="BI283"/>
  <c r="BH283"/>
  <c r="BG283"/>
  <c r="BF283"/>
  <c r="T283"/>
  <c r="R283"/>
  <c r="P283"/>
  <c r="BI280"/>
  <c r="BH280"/>
  <c r="BG280"/>
  <c r="BF280"/>
  <c r="T280"/>
  <c r="R280"/>
  <c r="P280"/>
  <c r="BI278"/>
  <c r="BH278"/>
  <c r="BG278"/>
  <c r="BF278"/>
  <c r="T278"/>
  <c r="R278"/>
  <c r="P278"/>
  <c r="BI276"/>
  <c r="BH276"/>
  <c r="BG276"/>
  <c r="BF276"/>
  <c r="T276"/>
  <c r="R276"/>
  <c r="P276"/>
  <c r="BI273"/>
  <c r="BH273"/>
  <c r="BG273"/>
  <c r="BF273"/>
  <c r="T273"/>
  <c r="R273"/>
  <c r="P273"/>
  <c r="BI271"/>
  <c r="BH271"/>
  <c r="BG271"/>
  <c r="BF271"/>
  <c r="T271"/>
  <c r="R271"/>
  <c r="P271"/>
  <c r="BI269"/>
  <c r="BH269"/>
  <c r="BG269"/>
  <c r="BF269"/>
  <c r="T269"/>
  <c r="R269"/>
  <c r="P269"/>
  <c r="BI267"/>
  <c r="BH267"/>
  <c r="BG267"/>
  <c r="BF267"/>
  <c r="T267"/>
  <c r="R267"/>
  <c r="P267"/>
  <c r="BI265"/>
  <c r="BH265"/>
  <c r="BG265"/>
  <c r="BF265"/>
  <c r="T265"/>
  <c r="R265"/>
  <c r="P265"/>
  <c r="BI263"/>
  <c r="BH263"/>
  <c r="BG263"/>
  <c r="BF263"/>
  <c r="T263"/>
  <c r="R263"/>
  <c r="P263"/>
  <c r="BI260"/>
  <c r="BH260"/>
  <c r="BG260"/>
  <c r="BF260"/>
  <c r="T260"/>
  <c r="R260"/>
  <c r="P260"/>
  <c r="BI257"/>
  <c r="BH257"/>
  <c r="BG257"/>
  <c r="BF257"/>
  <c r="T257"/>
  <c r="R257"/>
  <c r="P257"/>
  <c r="BI252"/>
  <c r="BH252"/>
  <c r="BG252"/>
  <c r="BF252"/>
  <c r="T252"/>
  <c r="R252"/>
  <c r="P252"/>
  <c r="BI247"/>
  <c r="BH247"/>
  <c r="BG247"/>
  <c r="BF247"/>
  <c r="T247"/>
  <c r="R247"/>
  <c r="P247"/>
  <c r="BI244"/>
  <c r="BH244"/>
  <c r="BG244"/>
  <c r="BF244"/>
  <c r="T244"/>
  <c r="R244"/>
  <c r="P244"/>
  <c r="BI239"/>
  <c r="BH239"/>
  <c r="BG239"/>
  <c r="BF239"/>
  <c r="T239"/>
  <c r="T238"/>
  <c r="R239"/>
  <c r="R238"/>
  <c r="P239"/>
  <c r="P238"/>
  <c r="BI235"/>
  <c r="BH235"/>
  <c r="BG235"/>
  <c r="BF235"/>
  <c r="T235"/>
  <c r="R235"/>
  <c r="P235"/>
  <c r="BI231"/>
  <c r="BH231"/>
  <c r="BG231"/>
  <c r="BF231"/>
  <c r="T231"/>
  <c r="R231"/>
  <c r="P231"/>
  <c r="BI227"/>
  <c r="BH227"/>
  <c r="BG227"/>
  <c r="BF227"/>
  <c r="T227"/>
  <c r="R227"/>
  <c r="P227"/>
  <c r="BI220"/>
  <c r="BH220"/>
  <c r="BG220"/>
  <c r="BF220"/>
  <c r="T220"/>
  <c r="R220"/>
  <c r="P220"/>
  <c r="BI217"/>
  <c r="BH217"/>
  <c r="BG217"/>
  <c r="BF217"/>
  <c r="T217"/>
  <c r="R217"/>
  <c r="P217"/>
  <c r="BI213"/>
  <c r="BH213"/>
  <c r="BG213"/>
  <c r="BF213"/>
  <c r="T213"/>
  <c r="R213"/>
  <c r="P213"/>
  <c r="BI209"/>
  <c r="BH209"/>
  <c r="BG209"/>
  <c r="BF209"/>
  <c r="T209"/>
  <c r="R209"/>
  <c r="P209"/>
  <c r="BI205"/>
  <c r="BH205"/>
  <c r="BG205"/>
  <c r="BF205"/>
  <c r="T205"/>
  <c r="R205"/>
  <c r="P205"/>
  <c r="BI201"/>
  <c r="BH201"/>
  <c r="BG201"/>
  <c r="BF201"/>
  <c r="T201"/>
  <c r="R201"/>
  <c r="P201"/>
  <c r="BI198"/>
  <c r="BH198"/>
  <c r="BG198"/>
  <c r="BF198"/>
  <c r="T198"/>
  <c r="R198"/>
  <c r="P198"/>
  <c r="BI195"/>
  <c r="BH195"/>
  <c r="BG195"/>
  <c r="BF195"/>
  <c r="T195"/>
  <c r="R195"/>
  <c r="P195"/>
  <c r="BI192"/>
  <c r="BH192"/>
  <c r="BG192"/>
  <c r="BF192"/>
  <c r="T192"/>
  <c r="R192"/>
  <c r="P192"/>
  <c r="BI189"/>
  <c r="BH189"/>
  <c r="BG189"/>
  <c r="BF189"/>
  <c r="T189"/>
  <c r="R189"/>
  <c r="P189"/>
  <c r="BI185"/>
  <c r="BH185"/>
  <c r="BG185"/>
  <c r="BF185"/>
  <c r="T185"/>
  <c r="R185"/>
  <c r="P185"/>
  <c r="BI182"/>
  <c r="BH182"/>
  <c r="BG182"/>
  <c r="BF182"/>
  <c r="T182"/>
  <c r="R182"/>
  <c r="P182"/>
  <c r="BI177"/>
  <c r="BH177"/>
  <c r="BG177"/>
  <c r="BF177"/>
  <c r="T177"/>
  <c r="R177"/>
  <c r="P177"/>
  <c r="BI174"/>
  <c r="BH174"/>
  <c r="BG174"/>
  <c r="BF174"/>
  <c r="T174"/>
  <c r="R174"/>
  <c r="P174"/>
  <c r="BI170"/>
  <c r="BH170"/>
  <c r="BG170"/>
  <c r="BF170"/>
  <c r="T170"/>
  <c r="R170"/>
  <c r="P170"/>
  <c r="BI166"/>
  <c r="BH166"/>
  <c r="BG166"/>
  <c r="BF166"/>
  <c r="T166"/>
  <c r="R166"/>
  <c r="P166"/>
  <c r="BI162"/>
  <c r="BH162"/>
  <c r="BG162"/>
  <c r="BF162"/>
  <c r="T162"/>
  <c r="R162"/>
  <c r="P162"/>
  <c r="BI158"/>
  <c r="BH158"/>
  <c r="BG158"/>
  <c r="BF158"/>
  <c r="T158"/>
  <c r="R158"/>
  <c r="P158"/>
  <c r="BI154"/>
  <c r="BH154"/>
  <c r="BG154"/>
  <c r="BF154"/>
  <c r="T154"/>
  <c r="R154"/>
  <c r="P154"/>
  <c r="BI148"/>
  <c r="BH148"/>
  <c r="BG148"/>
  <c r="BF148"/>
  <c r="T148"/>
  <c r="R148"/>
  <c r="P148"/>
  <c r="BI141"/>
  <c r="BH141"/>
  <c r="BG141"/>
  <c r="BF141"/>
  <c r="T141"/>
  <c r="R141"/>
  <c r="P141"/>
  <c r="BI137"/>
  <c r="BH137"/>
  <c r="BG137"/>
  <c r="BF137"/>
  <c r="T137"/>
  <c r="R137"/>
  <c r="P137"/>
  <c r="BI133"/>
  <c r="BH133"/>
  <c r="BG133"/>
  <c r="BF133"/>
  <c r="T133"/>
  <c r="R133"/>
  <c r="P133"/>
  <c r="BI129"/>
  <c r="BH129"/>
  <c r="BG129"/>
  <c r="BF129"/>
  <c r="T129"/>
  <c r="R129"/>
  <c r="P129"/>
  <c r="BI122"/>
  <c r="BH122"/>
  <c r="BG122"/>
  <c r="BF122"/>
  <c r="T122"/>
  <c r="R122"/>
  <c r="P122"/>
  <c r="BI118"/>
  <c r="BH118"/>
  <c r="BG118"/>
  <c r="BF118"/>
  <c r="T118"/>
  <c r="R118"/>
  <c r="P118"/>
  <c r="BI114"/>
  <c r="BH114"/>
  <c r="BG114"/>
  <c r="BF114"/>
  <c r="T114"/>
  <c r="R114"/>
  <c r="P114"/>
  <c r="BI111"/>
  <c r="BH111"/>
  <c r="BG111"/>
  <c r="BF111"/>
  <c r="T111"/>
  <c r="R111"/>
  <c r="P111"/>
  <c r="BI107"/>
  <c r="BH107"/>
  <c r="BG107"/>
  <c r="BF107"/>
  <c r="T107"/>
  <c r="R107"/>
  <c r="P107"/>
  <c r="BI103"/>
  <c r="BH103"/>
  <c r="BG103"/>
  <c r="BF103"/>
  <c r="T103"/>
  <c r="R103"/>
  <c r="P103"/>
  <c r="BI100"/>
  <c r="F37" s="1"/>
  <c r="BH100"/>
  <c r="BG100"/>
  <c r="BF100"/>
  <c r="T100"/>
  <c r="R100"/>
  <c r="P100"/>
  <c r="BI97"/>
  <c r="BH97"/>
  <c r="BG97"/>
  <c r="BF97"/>
  <c r="F34" s="1"/>
  <c r="T97"/>
  <c r="R97"/>
  <c r="P97"/>
  <c r="BI94"/>
  <c r="BH94"/>
  <c r="BG94"/>
  <c r="F35" s="1"/>
  <c r="BF94"/>
  <c r="T94"/>
  <c r="R94"/>
  <c r="P94"/>
  <c r="J88"/>
  <c r="J87"/>
  <c r="F87"/>
  <c r="F85"/>
  <c r="E83"/>
  <c r="J55"/>
  <c r="J54"/>
  <c r="F54"/>
  <c r="F52"/>
  <c r="E50"/>
  <c r="J18"/>
  <c r="E18"/>
  <c r="F88" s="1"/>
  <c r="J17"/>
  <c r="J12"/>
  <c r="J85" s="1"/>
  <c r="E7"/>
  <c r="E81" s="1"/>
  <c r="L50" i="1"/>
  <c r="AM50"/>
  <c r="AM49"/>
  <c r="L49"/>
  <c r="AM47"/>
  <c r="L47"/>
  <c r="L45"/>
  <c r="L44"/>
  <c r="J357" i="2"/>
  <c r="BK299"/>
  <c r="J231"/>
  <c r="BK97"/>
  <c r="J276"/>
  <c r="J158"/>
  <c r="BK293"/>
  <c r="BK247"/>
  <c r="J185"/>
  <c r="J118"/>
  <c r="BK302"/>
  <c r="BK231"/>
  <c r="BK158"/>
  <c r="BK392"/>
  <c r="BK380"/>
  <c r="BK357"/>
  <c r="J340"/>
  <c r="J269"/>
  <c r="BK189"/>
  <c r="BK362"/>
  <c r="BK340"/>
  <c r="J252"/>
  <c r="J148"/>
  <c r="J257"/>
  <c r="BK185"/>
  <c r="BK114"/>
  <c r="J388"/>
  <c r="J375"/>
  <c r="BK348"/>
  <c r="BK286"/>
  <c r="J213"/>
  <c r="BK141"/>
  <c r="BK375"/>
  <c r="BK309"/>
  <c r="BK213"/>
  <c r="BK111"/>
  <c r="J286"/>
  <c r="BK217"/>
  <c r="BK332"/>
  <c r="BK269"/>
  <c r="BK192"/>
  <c r="J344"/>
  <c r="J271"/>
  <c r="J189"/>
  <c r="BK122"/>
  <c r="J302"/>
  <c r="BK265"/>
  <c r="J220"/>
  <c r="BK154"/>
  <c r="AS54" i="1"/>
  <c r="J305" i="2"/>
  <c r="J273"/>
  <c r="BK227"/>
  <c r="J182"/>
  <c r="BK162"/>
  <c r="J107"/>
  <c r="J332"/>
  <c r="J309"/>
  <c r="J283"/>
  <c r="J263"/>
  <c r="J227"/>
  <c r="J195"/>
  <c r="BK166"/>
  <c r="BK133"/>
  <c r="BK397"/>
  <c r="BK395"/>
  <c r="BK384"/>
  <c r="BK370"/>
  <c r="BK344"/>
  <c r="BK276"/>
  <c r="J201"/>
  <c r="J129"/>
  <c r="J353"/>
  <c r="J278"/>
  <c r="BK182"/>
  <c r="J397"/>
  <c r="J392"/>
  <c r="J370"/>
  <c r="J328"/>
  <c r="BK239"/>
  <c r="J111"/>
  <c r="J348"/>
  <c r="BK289"/>
  <c r="J198"/>
  <c r="J312"/>
  <c r="BK235"/>
  <c r="BK118"/>
  <c r="BK305"/>
  <c r="J265"/>
  <c r="J133"/>
  <c r="J318"/>
  <c r="J260"/>
  <c r="BK198"/>
  <c r="BK107"/>
  <c r="J315"/>
  <c r="BK271"/>
  <c r="BK201"/>
  <c r="J137"/>
  <c r="BK325"/>
  <c r="BK278"/>
  <c r="J244"/>
  <c r="BK195"/>
  <c r="J122"/>
  <c r="BK94"/>
  <c r="J322"/>
  <c r="J296"/>
  <c r="BK273"/>
  <c r="BK244"/>
  <c r="BK209"/>
  <c r="BK177"/>
  <c r="J154"/>
  <c r="J100"/>
  <c r="J395"/>
  <c r="J384"/>
  <c r="J366"/>
  <c r="BK315"/>
  <c r="BK257"/>
  <c r="J177"/>
  <c r="J97"/>
  <c r="BK366"/>
  <c r="BK322"/>
  <c r="BK260"/>
  <c r="BK129"/>
  <c r="BK296"/>
  <c r="J205"/>
  <c r="J103"/>
  <c r="BK280"/>
  <c r="BK205"/>
  <c r="BK148"/>
  <c r="BK336"/>
  <c r="J280"/>
  <c r="J217"/>
  <c r="BK137"/>
  <c r="J325"/>
  <c r="BK252"/>
  <c r="J192"/>
  <c r="BK100"/>
  <c r="BK318"/>
  <c r="J289"/>
  <c r="BK263"/>
  <c r="J209"/>
  <c r="J141"/>
  <c r="F36"/>
  <c r="J362"/>
  <c r="J336"/>
  <c r="BK267"/>
  <c r="J166"/>
  <c r="BK328"/>
  <c r="J267"/>
  <c r="BK174"/>
  <c r="BK312"/>
  <c r="J235"/>
  <c r="J170"/>
  <c r="BK103"/>
  <c r="J293"/>
  <c r="J247"/>
  <c r="J174"/>
  <c r="J94"/>
  <c r="BK283"/>
  <c r="J239"/>
  <c r="BK170"/>
  <c r="J114"/>
  <c r="BK388"/>
  <c r="J380"/>
  <c r="BK353"/>
  <c r="J299"/>
  <c r="BK220"/>
  <c r="J162"/>
  <c r="J34" l="1"/>
  <c r="AW55" i="1" s="1"/>
  <c r="T188" i="2"/>
  <c r="P93"/>
  <c r="BK181"/>
  <c r="J181"/>
  <c r="J62" s="1"/>
  <c r="R181"/>
  <c r="R251"/>
  <c r="R93"/>
  <c r="P181"/>
  <c r="BK251"/>
  <c r="J251" s="1"/>
  <c r="J66" s="1"/>
  <c r="P339"/>
  <c r="R188"/>
  <c r="BK243"/>
  <c r="J243"/>
  <c r="J65" s="1"/>
  <c r="R243"/>
  <c r="BK339"/>
  <c r="J339"/>
  <c r="J67" s="1"/>
  <c r="T93"/>
  <c r="T181"/>
  <c r="P243"/>
  <c r="T243"/>
  <c r="R339"/>
  <c r="R379"/>
  <c r="BK93"/>
  <c r="P188"/>
  <c r="T251"/>
  <c r="BK379"/>
  <c r="J379"/>
  <c r="J70" s="1"/>
  <c r="T379"/>
  <c r="BK188"/>
  <c r="J188"/>
  <c r="J63" s="1"/>
  <c r="P251"/>
  <c r="T339"/>
  <c r="P379"/>
  <c r="BK391"/>
  <c r="J391" s="1"/>
  <c r="J71" s="1"/>
  <c r="P391"/>
  <c r="R391"/>
  <c r="T391"/>
  <c r="BK238"/>
  <c r="J238"/>
  <c r="J64" s="1"/>
  <c r="BK374"/>
  <c r="J374" s="1"/>
  <c r="J68" s="1"/>
  <c r="E48"/>
  <c r="J52"/>
  <c r="F55"/>
  <c r="BE94"/>
  <c r="BE97"/>
  <c r="BE100"/>
  <c r="BE103"/>
  <c r="BE107"/>
  <c r="BE111"/>
  <c r="BE114"/>
  <c r="BE118"/>
  <c r="BE122"/>
  <c r="BE129"/>
  <c r="BE133"/>
  <c r="BE137"/>
  <c r="BE141"/>
  <c r="BE148"/>
  <c r="BE154"/>
  <c r="BE158"/>
  <c r="BE162"/>
  <c r="BE166"/>
  <c r="BE170"/>
  <c r="BE174"/>
  <c r="BE177"/>
  <c r="BE182"/>
  <c r="BE185"/>
  <c r="BE189"/>
  <c r="BE192"/>
  <c r="BE195"/>
  <c r="BE198"/>
  <c r="BE201"/>
  <c r="BE205"/>
  <c r="BE209"/>
  <c r="BE213"/>
  <c r="BE217"/>
  <c r="BE220"/>
  <c r="BE227"/>
  <c r="BE231"/>
  <c r="BE235"/>
  <c r="BE239"/>
  <c r="BE244"/>
  <c r="BE247"/>
  <c r="BE252"/>
  <c r="BE257"/>
  <c r="BE260"/>
  <c r="BE263"/>
  <c r="BE265"/>
  <c r="BE267"/>
  <c r="BE269"/>
  <c r="BE271"/>
  <c r="BE273"/>
  <c r="BE276"/>
  <c r="BE278"/>
  <c r="BE280"/>
  <c r="BE283"/>
  <c r="BE286"/>
  <c r="BE289"/>
  <c r="BE293"/>
  <c r="BE296"/>
  <c r="BE299"/>
  <c r="BE302"/>
  <c r="BE305"/>
  <c r="BE309"/>
  <c r="BE312"/>
  <c r="BE315"/>
  <c r="BE318"/>
  <c r="BE322"/>
  <c r="BE325"/>
  <c r="BE328"/>
  <c r="BE332"/>
  <c r="BE336"/>
  <c r="BE340"/>
  <c r="BE344"/>
  <c r="BE348"/>
  <c r="BE353"/>
  <c r="BE357"/>
  <c r="BE362"/>
  <c r="BE366"/>
  <c r="BE370"/>
  <c r="BE375"/>
  <c r="BE380"/>
  <c r="BE384"/>
  <c r="BE388"/>
  <c r="BE392"/>
  <c r="BE395"/>
  <c r="BE397"/>
  <c r="BB55" i="1"/>
  <c r="BA55"/>
  <c r="BC55"/>
  <c r="BD55"/>
  <c r="BC54"/>
  <c r="W32" s="1"/>
  <c r="BD54"/>
  <c r="W33" s="1"/>
  <c r="BB54"/>
  <c r="W31" s="1"/>
  <c r="BA54"/>
  <c r="W30" s="1"/>
  <c r="P378" i="2" l="1"/>
  <c r="P91" s="1"/>
  <c r="AU55" i="1" s="1"/>
  <c r="AU54" s="1"/>
  <c r="BK92" i="2"/>
  <c r="J92" s="1"/>
  <c r="J60" s="1"/>
  <c r="R92"/>
  <c r="P92"/>
  <c r="T92"/>
  <c r="T91" s="1"/>
  <c r="R378"/>
  <c r="R91" s="1"/>
  <c r="T378"/>
  <c r="J93"/>
  <c r="J61" s="1"/>
  <c r="BK378"/>
  <c r="J378" s="1"/>
  <c r="J69" s="1"/>
  <c r="J33"/>
  <c r="AV55" i="1" s="1"/>
  <c r="AT55" s="1"/>
  <c r="AW54"/>
  <c r="AK30" s="1"/>
  <c r="AY54"/>
  <c r="F33" i="2"/>
  <c r="AZ55" i="1" s="1"/>
  <c r="AZ54" s="1"/>
  <c r="W29" s="1"/>
  <c r="AX54"/>
  <c r="BK91" i="2" l="1"/>
  <c r="J91" s="1"/>
  <c r="J59" s="1"/>
  <c r="AV54" i="1"/>
  <c r="AK29" s="1"/>
  <c r="J30" i="2" l="1"/>
  <c r="AG55" i="1" s="1"/>
  <c r="AG54" s="1"/>
  <c r="AT54"/>
  <c r="AN54" l="1"/>
  <c r="AK26"/>
  <c r="AK35" s="1"/>
  <c r="J39" i="2"/>
  <c r="AN55" i="1"/>
</calcChain>
</file>

<file path=xl/sharedStrings.xml><?xml version="1.0" encoding="utf-8"?>
<sst xmlns="http://schemas.openxmlformats.org/spreadsheetml/2006/main" count="3493" uniqueCount="883">
  <si>
    <t>Export Komplet</t>
  </si>
  <si>
    <t>VZ</t>
  </si>
  <si>
    <t>2.0</t>
  </si>
  <si>
    <t>ZAMOK</t>
  </si>
  <si>
    <t>False</t>
  </si>
  <si>
    <t>{5fbb193b-3b53-4295-92b4-1f5553cfc799}</t>
  </si>
  <si>
    <t>0,01</t>
  </si>
  <si>
    <t>21</t>
  </si>
  <si>
    <t>15</t>
  </si>
  <si>
    <t>REKAPITULACE STAVBY</t>
  </si>
  <si>
    <t>v ---  níže se nacházejí doplnkové a pomocné údaje k sestavám  --- v</t>
  </si>
  <si>
    <t>Návod na vyplnění</t>
  </si>
  <si>
    <t>0,001</t>
  </si>
  <si>
    <t>Kód:</t>
  </si>
  <si>
    <t>1124-03-22</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</si>
  <si>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</si>
  <si>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</si>
  <si>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Areál Hamr - sběrný dvůr</t>
  </si>
  <si>
    <t>KSO:</t>
  </si>
  <si>
    <t/>
  </si>
  <si>
    <t>CC-CZ:</t>
  </si>
  <si>
    <t>Místo:</t>
  </si>
  <si>
    <t xml:space="preserve"> </t>
  </si>
  <si>
    <t>Datum:</t>
  </si>
  <si>
    <t>Zadavatel:</t>
  </si>
  <si>
    <t>IČ:</t>
  </si>
  <si>
    <t>Město Litvínov</t>
  </si>
  <si>
    <t>DIČ:</t>
  </si>
  <si>
    <t>Uchazeč:</t>
  </si>
  <si>
    <t>Vyplň údaj</t>
  </si>
  <si>
    <t>Projektant:</t>
  </si>
  <si>
    <t>27275850</t>
  </si>
  <si>
    <t>VPH s.r.o.</t>
  </si>
  <si>
    <t>CZ27275850</t>
  </si>
  <si>
    <t>True</t>
  </si>
  <si>
    <t>Zpracovatel:</t>
  </si>
  <si>
    <t>ing.Hrabák Jiří</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</si>
  <si>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</si>
  <si>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podminky.urs.cz._x000D_
Rozpočet je v CÚ 2021/I a je použit index na CÚ 2022/I</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</si>
  <si>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</si>
  <si>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</si>
  <si>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</si>
  <si>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</si>
  <si>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</si>
  <si>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</si>
  <si>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</si>
  <si>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</si>
  <si>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</si>
  <si>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</si>
  <si>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</si>
  <si>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</si>
  <si>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</si>
  <si>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</si>
  <si>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</si>
  <si>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</si>
  <si>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</si>
  <si>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</si>
  <si>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</si>
  <si>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</si>
  <si>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</si>
  <si>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</si>
  <si>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</si>
  <si>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</si>
  <si>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</si>
  <si>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</si>
  <si>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</si>
  <si>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</si>
  <si>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</si>
  <si>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</si>
  <si>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</si>
  <si>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</si>
  <si>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</si>
  <si>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</si>
  <si>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</si>
  <si>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</si>
  <si>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</si>
  <si>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</si>
  <si>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</si>
  <si>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06</t>
  </si>
  <si>
    <t>Komunikace, zpevněné plochy a dopravní řešení</t>
  </si>
  <si>
    <t>STA</t>
  </si>
  <si>
    <t>1</t>
  </si>
  <si>
    <t>{dc75d35a-0bf1-4a0e-b19c-3483b301958d}</t>
  </si>
  <si>
    <t>822 27 76</t>
  </si>
  <si>
    <t>2</t>
  </si>
  <si>
    <t>drén</t>
  </si>
  <si>
    <t>277</t>
  </si>
  <si>
    <t>zeleň</t>
  </si>
  <si>
    <t>celková plocha zeleně z příčných řezů z tabulky kubatru</t>
  </si>
  <si>
    <t>m2</t>
  </si>
  <si>
    <t>344</t>
  </si>
  <si>
    <t>KRYCÍ LIST SOUPISU PRACÍ</t>
  </si>
  <si>
    <t>ornice</t>
  </si>
  <si>
    <t>ornice tl.20cm</t>
  </si>
  <si>
    <t>m3</t>
  </si>
  <si>
    <t>68,8</t>
  </si>
  <si>
    <t>frézování</t>
  </si>
  <si>
    <t>živice na frézovaný podklad</t>
  </si>
  <si>
    <t>519</t>
  </si>
  <si>
    <t>panel</t>
  </si>
  <si>
    <t>živice na stávající panely</t>
  </si>
  <si>
    <t>2330</t>
  </si>
  <si>
    <t>plná</t>
  </si>
  <si>
    <t>živice - plná skladba komunikace</t>
  </si>
  <si>
    <t>1094</t>
  </si>
  <si>
    <t>Objekt:</t>
  </si>
  <si>
    <t>beton</t>
  </si>
  <si>
    <t>plná skladbe betonové komunikace</t>
  </si>
  <si>
    <t>995</t>
  </si>
  <si>
    <t>SO 06 - Komunikace, zpevněné plochy a dopravní řešení</t>
  </si>
  <si>
    <t>žula</t>
  </si>
  <si>
    <t>žulová dlažba - střed OK</t>
  </si>
  <si>
    <t>23</t>
  </si>
  <si>
    <t>REKAPITULACE ČLENĚNÍ SOUPISU PRACÍ</t>
  </si>
  <si>
    <t>Kód dílu - Popis</t>
  </si>
  <si>
    <t>Cena celkem [CZK]</t>
  </si>
  <si>
    <t>-1</t>
  </si>
  <si>
    <t>HSV - Práce a dodávky HSV</t>
  </si>
  <si>
    <t xml:space="preserve">    1 - Zemní práce</t>
  </si>
  <si>
    <t xml:space="preserve">    3 - Svislé a kompletní konstrukce</t>
  </si>
  <si>
    <t xml:space="preserve">    5 - Komunikace pozemní</t>
  </si>
  <si>
    <t xml:space="preserve">    6 - Úpravy povrchů, podlahy a osazování výplní</t>
  </si>
  <si>
    <t xml:space="preserve">    8 - Trubní vedení</t>
  </si>
  <si>
    <t xml:space="preserve">    9 - Ostatní konstrukce a práce, bourání</t>
  </si>
  <si>
    <t xml:space="preserve">    997 - Přesun sutě</t>
  </si>
  <si>
    <t xml:space="preserve">    998 - Přesun hmot</t>
  </si>
  <si>
    <t>PSV - Práce a dodávky PSV</t>
  </si>
  <si>
    <t xml:space="preserve">    767 - Konstrukce zámečnické</t>
  </si>
  <si>
    <t xml:space="preserve">    783 - Dokončovací práce - nátěry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</si>
  <si>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</si>
  <si>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</si>
  <si>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</si>
  <si>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</si>
  <si>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</si>
  <si>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</si>
  <si>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</si>
  <si>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</si>
  <si>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</si>
  <si>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</si>
  <si>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</si>
  <si>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</si>
  <si>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</si>
  <si>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</si>
  <si>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</si>
  <si>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</si>
  <si>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</si>
  <si>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</si>
  <si>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113106241</t>
  </si>
  <si>
    <t>Rozebrání dlažeb a dílců vozovek a ploch s přemístěním hmot na skládku na vzdálenost do 3 m nebo s naložením na dopravní prostředek, s jakoukoliv výplní spár strojně plochy jednotlivě přes 200 m2 ze silničních dílců jakýchkoliv rozměrů, s ložem z kameniva nebo živice se spárami zalitými živicí</t>
  </si>
  <si>
    <t>CS ÚRS 2021 01</t>
  </si>
  <si>
    <t>4</t>
  </si>
  <si>
    <t>-2142482786</t>
  </si>
  <si>
    <t>Online PSC</t>
  </si>
  <si>
    <t>https://podminky.urs.cz/item/CS_URS_2021_01/113106241</t>
  </si>
  <si>
    <t>PSC</t>
  </si>
  <si>
    <t xml:space="preserve">Poznámka k souboru cen:_x000D_
1. Ceny jsou určeny pro rozebrání dlažeb a dílců včetně odstranění lože._x000D_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podkladu._x000D_
3. V cenách nejsou započteny náklady na popř. nutné očištění:_x000D_
a) dlažebních, které se oceňuje cenami souboru cen 979 07-11 Očištění vybouraných dlažebních kostek části C01,_x000D_
b) betonových, kameninových nebo kamenných desek nebo dlaždic, které se oceňuje cenami souboru cen 979 0 . - . . Očištění vybouraných obrubníků, krajníků, desek nebo dílců části C01._x000D_
4. Přemístění vybourané dlažby včetně materiálu z lože a spár na vzdálenost přes 3 m se oceňuje cenami souborů cen 997 22-1 Vodorovná doprava suti a vybouraných hmot._x000D_
</t>
  </si>
  <si>
    <t>113107243</t>
  </si>
  <si>
    <t>Odstranění podkladů nebo krytů strojně plochy jednotlivě přes 200 m2 s přemístěním hmot na skládku na vzdálenost do 20 m nebo s naložením na dopravní prostředek živičných, o tl. vrstvy přes 100 do 150 mm</t>
  </si>
  <si>
    <t>-2130439104</t>
  </si>
  <si>
    <t>https://podminky.urs.cz/item/CS_URS_2021_01/113107243</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</si>
  <si>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Ceny_x000D_
a) –7111 až –7113, –7151 až -7153, -7211 až -7213 a -7311 až -7313 lze použít i pro odstranění podkladů nebo krytů ze štěrkopísku, škváry, strusky nebo z mechanicky zpevněných zemin,_x000D_
b) –7121 až 7125, –7161 až -7165, -7221 až -7225 a -7321 až -7325 lze použít i pro odstranění podkladů nebo krytů ze zemin stabilizovaných vápnem,_x000D_
c) –7130 až -7134, –7170 až -7174, –7230 až -7234 a -7330 až -7334 lze použít i pro odstranění dlažeb uložených do betonového lože a dlažeb z mozaiky uložených do cementové malty nebo podkladu ze zemin stabilizovaných cementem._x000D_
3. Ceny lze použít i pro odstranění podkladů nebo krytů opatřených živičnými postřiky nebo nátěry._x000D_
4. Ceny odlišené podle tloušťky (např. do 100 mm, do 200 mm) jsou určeny vždy pro celou tloušťku jednotlivých konstrukcí._x000D_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nevykazuje._x000D_
6. Přemístění vybouraného materiálu větší vzdálenost, než je uvedeno, se oceňuje cenami souborů cen 997 22-1 Vodorovná doprava suti._x000D_
7. Ceny -714 . , -718 . , –724 . a -734 . nelze použít pro odstranění podkladu nebo krytu frézováním._x000D_
</t>
  </si>
  <si>
    <t>3</t>
  </si>
  <si>
    <t>113107322</t>
  </si>
  <si>
    <t>Odstranění podkladů nebo krytů strojně plochy jednotlivě do 50 m2 s přemístěním hmot na skládku na vzdálenost do 3 m nebo s naložením na dopravní prostředek z kameniva hrubého drceného, o tl. vrstvy přes 100 do 200 mm</t>
  </si>
  <si>
    <t>-914975422</t>
  </si>
  <si>
    <t>https://podminky.urs.cz/item/CS_URS_2021_01/113107322</t>
  </si>
  <si>
    <t>113154121</t>
  </si>
  <si>
    <t>Frézování živičného podkladu nebo krytu s naložením na dopravní prostředek plochy do 500 m2 bez překážek v trase pruhu šířky přes 0,5 m do 1 m, tloušťky vrstvy do 30 mm</t>
  </si>
  <si>
    <t>1653872874</t>
  </si>
  <si>
    <t>https://podminky.urs.cz/item/CS_URS_2021_01/113154121</t>
  </si>
  <si>
    <t xml:space="preserve">Poznámka k souboru cen:_x000D_
1. V cenách jsou započteny i náklady na:_x000D_
a) vodu pro chlazení zubů frézy,_x000D_
b) opotřebování frézovacích nástrojů,_x000D_
c) naložení odfrézovaného materiálu na dopravní prostředek._x000D_
2. V cenách nejsou započteny náklady na:_x000D_
a) nutné ruční odstranění (vybourání) živičného krytu kolem překážek, které se oceňují cenami souboru cen 113 10-7 Odstranění podkladů nebo krytů této části katalogu,_x000D_
b) očištění povrchu odfrézované plochy, které se oceňují cenami souboru cen 938 90-9 Odstranění bláta, prachu z povrchu podkladu nebo krytu části C01 tohoto katalogu._x000D_
3. Množství měrných jednotek pro rozpočet určí projekt. Drobné překážky, např. vpusti, uzávěry, sloupy (plochy do 2 m2) se z celkové frézované plochy neodečítají._x000D_
4. Tloušťku frézované vrstvy určí projekt a měří se tloušťka jednotlivých záběrů v mm._x000D_
5. Cena s překážkami je určena v případech, kdy:_x000D_
a) na 200 m2 frézované plochy se vyskytne v průměru více než jedna vpusť nebo vstup inženýrských sítí, popř. stožár, vstupní ostrůvek apod.,_x000D_
b) jsou-li podél frézované plochy osazeny obrubníky s výškovým rozdílem horní plochy obrubníku od frézované plochy větší než 250 mm._x000D_
6. Překážkami se rozumějí obrubníky nebo krajníky, pokud výškový rozdíl horní plochy obrubníku od frézované plochy je větší než 250 mm, vpusti nebo vstupy inženýrských sítí, stožáry, nástupní a ochranné ostrůvky apod._x000D_
</t>
  </si>
  <si>
    <t>VV</t>
  </si>
  <si>
    <t>519"celkem tl.8cm</t>
  </si>
  <si>
    <t>5</t>
  </si>
  <si>
    <t>113154123</t>
  </si>
  <si>
    <t>Frézování živičného podkladu nebo krytu s naložením na dopravní prostředek plochy do 500 m2 bez překážek v trase pruhu šířky přes 0,5 m do 1 m, tloušťky vrstvy 50 mm</t>
  </si>
  <si>
    <t>650527692</t>
  </si>
  <si>
    <t>https://podminky.urs.cz/item/CS_URS_2021_01/113154123</t>
  </si>
  <si>
    <t xml:space="preserve">519"celkem tl.8cm </t>
  </si>
  <si>
    <t>6</t>
  </si>
  <si>
    <t>113202111</t>
  </si>
  <si>
    <t>Vytrhání obrub s vybouráním lože, s přemístěním hmot na skládku na vzdálenost do 3 m nebo s naložením na dopravní prostředek z krajníků nebo obrubníků stojatých</t>
  </si>
  <si>
    <t>m</t>
  </si>
  <si>
    <t>-2034386492</t>
  </si>
  <si>
    <t>https://podminky.urs.cz/item/CS_URS_2021_01/113202111</t>
  </si>
  <si>
    <t xml:space="preserve">Poznámka k souboru cen:_x000D_
1. Ceny jsou určeny:_x000D_
a) pro vytrhání obrub, obrubníků nebo krajníků jakéhokoliv druhu a velikosti uložených v jakémkoliv loži popř. i s opěrami a vyspárovaných jakýmkoliv materiálem,_x000D_
b) pro obruby z dlažebních kostek uložených v jedné řadě._x000D_
2. V cenách nejsou započteny náklady na popř. nutné očištění:_x000D_
a) vytrhaných obrubníků nebo krajníků, které se oceňuje cenami souboru cen 979 0 . - . . Očištění vybouraných obrubníků, krajníků, desek nebo dílců části C 01 tohoto ceníku,_x000D_
b) vytrhaných dlažebních kostek, které se oceňují cenami souboru cen 979 07-11 Očištění vybouraných dlažebních kostek části C 01 tohoto ceníku._x000D_
3. Vytrhání obrub ze dvou řad kostek se oceňuje jako dvojnásobné množství vytrhání obrub z jedné řady kostek._x000D_
4. Přemístění vybouraných obrub, krajníků nebo dlažebních kostek včetně materiálu z lože a spár na vzdálenost přes 3 m se oceňuje cenami souborů cen 997 22-1 Vodorovná doprava suti a vybouraných hmot._x000D_
</t>
  </si>
  <si>
    <t>7</t>
  </si>
  <si>
    <t>122252204</t>
  </si>
  <si>
    <t>Odkopávky a prokopávky nezapažené pro silnice a dálnice strojně v hornině třídy těžitelnosti I přes 100 do 500 m3</t>
  </si>
  <si>
    <t>1459280147</t>
  </si>
  <si>
    <t>https://podminky.urs.cz/item/CS_URS_2021_01/122252204</t>
  </si>
  <si>
    <t xml:space="preserve">Poznámka k souboru cen:_x000D_
1. Ceny jsou určeny pro vykopávky:_x000D_
a) příkopů pro silnice, dálnice a to i tehdy, jsou-li vykopávky příkopů prováděny samostatně,_x000D_
b) v zemnících na suchu, jestliže tyto zemníky přímo souvisejí s odkopávkami nebo prokopávkami pro spodní stavbu silnic a dálnic._x000D_
2. V cenách jsou započteny i náklady na přemístění výkopku v příčných profilech na vzdálenost do 15 m nebo naložení na dopravní prostředek._x000D_
</t>
  </si>
  <si>
    <t>2089*0,15</t>
  </si>
  <si>
    <t>8</t>
  </si>
  <si>
    <t>132251101</t>
  </si>
  <si>
    <t>Hloubení nezapažených rýh šířky do 800 mm strojně s urovnáním dna do předepsaného profilu a spádu v hornině třídy těžitelnosti I skupiny 3 do 20 m3</t>
  </si>
  <si>
    <t>642844090</t>
  </si>
  <si>
    <t>https://podminky.urs.cz/item/CS_URS_2021_01/132251101</t>
  </si>
  <si>
    <t xml:space="preserve">Poznámka k souboru cen:_x000D_
1. V cenách jsou započteny i náklady na přehození výkopku na přilehlém terénu na vzdálenost do 3 m od podélné osy rýhy nebo naložení na dopravní prostředek._x000D_
</t>
  </si>
  <si>
    <t>drén*0,4*0,5</t>
  </si>
  <si>
    <t>9</t>
  </si>
  <si>
    <t>162751117</t>
  </si>
  <si>
    <t>Vodorovné přemístění výkopku nebo sypaniny po suchu na obvyklém dopravním prostředku, bez naložení výkopku, avšak se složením bez rozhrnutí z horniny třídy těžitelnosti I skupiny 1 až 3 na vzdálenost přes 9 000 do 10 000 m</t>
  </si>
  <si>
    <t>777826155</t>
  </si>
  <si>
    <t>https://podminky.urs.cz/item/CS_URS_2021_01/162751117</t>
  </si>
  <si>
    <t xml:space="preserve">Poznámka k souboru cen:_x000D_
1. Přemísťuje-li se výkopek z dočasných skládek vzdálených do 50 m, neoceňuje se nakládání výkopku, i když se provádí. Toto ustanovení neplatí, vylučuje-li projekt použití dozeru._x000D_
2. Ceny nelze použít, předepisuje-li projekt přemístit výkopek na místo nepřístupné obvyklým dopravním prostředkům; toto přemístění se oceňuje individuálně._x000D_
</t>
  </si>
  <si>
    <t>zeleň*0,2</t>
  </si>
  <si>
    <t>-206,4"násyp</t>
  </si>
  <si>
    <t>drén*0,4*0,5+313,35"odkopávky</t>
  </si>
  <si>
    <t>Součet</t>
  </si>
  <si>
    <t>10</t>
  </si>
  <si>
    <t>M</t>
  </si>
  <si>
    <t>10364101</t>
  </si>
  <si>
    <t>zemina pro terénní úpravy -  ornice</t>
  </si>
  <si>
    <t>t</t>
  </si>
  <si>
    <t>1483493854</t>
  </si>
  <si>
    <t>https://podminky.urs.cz/item/CS_URS_2021_01/10364101</t>
  </si>
  <si>
    <t>68,8*1,8 'Přepočtené koeficientem množství</t>
  </si>
  <si>
    <t>11</t>
  </si>
  <si>
    <t>167151101</t>
  </si>
  <si>
    <t>Nakládání, skládání a překládání neulehlého výkopku nebo sypaniny strojně nakládání, množství do 100 m3, z horniny třídy těžitelnosti I, skupiny 1 až 3</t>
  </si>
  <si>
    <t>-454798811</t>
  </si>
  <si>
    <t>https://podminky.urs.cz/item/CS_URS_2021_01/167151101</t>
  </si>
  <si>
    <t xml:space="preserve">Poznámka k souboru cen:_x000D_
1. Ceny -1131 až -1133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2. Množství měrných jednotek se určí v rostlém stavu horniny._x000D_
</t>
  </si>
  <si>
    <t>12</t>
  </si>
  <si>
    <t>171152101</t>
  </si>
  <si>
    <t>Uložení sypaniny do zhutněných násypů pro silnice, dálnice a letiště s rozprostřením sypaniny ve vrstvách, s hrubým urovnáním a uzavřením povrchu násypu z hornin soudržných</t>
  </si>
  <si>
    <t>-1926375489</t>
  </si>
  <si>
    <t>https://podminky.urs.cz/item/CS_URS_2021_01/171152101</t>
  </si>
  <si>
    <t xml:space="preserve">Poznámka k souboru cen:_x000D_
1. Ceny lze použít i pro uložení sypaniny odebírané z hald, pro hlušinu apod._x000D_
2. Ceny lze použít i pro uložení sypaniny s předepsaným zhutněním na trvalé skládky._x000D_
3. V cenách není započteno hutnění boků násypů. Toto hutnění se oceňuje cenami souboru cen 171 15-11 Hutnění boků násypů z hornin soudržných a sypkých._x000D_
</t>
  </si>
  <si>
    <t>86*2,4</t>
  </si>
  <si>
    <t>13</t>
  </si>
  <si>
    <t>171201221</t>
  </si>
  <si>
    <t>Poplatek za uložení stavebního odpadu na skládce (skládkovné) zeminy a kamení zatříděného do Katalogu odpadů pod kódem 17 05 04</t>
  </si>
  <si>
    <t>-870362397</t>
  </si>
  <si>
    <t>https://podminky.urs.cz/item/CS_URS_2021_01/171201221</t>
  </si>
  <si>
    <t xml:space="preserve">Poznámka k souboru cen:_x000D_
1. Ceny uvedené v souboru cen je doporučeno upravit podle aktuálních cen místně příslušné skládky._x000D_
2. V cenách je započítán poplatek za ukládání odpadu dle zákona 185/2001 Sb._x000D_
</t>
  </si>
  <si>
    <t>162,35*1,8 'Přepočtené koeficientem množství</t>
  </si>
  <si>
    <t>14</t>
  </si>
  <si>
    <t>171251201</t>
  </si>
  <si>
    <t>Uložení sypaniny na skládky nebo meziskládky bez hutnění s upravením uložené sypaniny do předepsaného tvaru</t>
  </si>
  <si>
    <t>1408120515</t>
  </si>
  <si>
    <t>https://podminky.urs.cz/item/CS_URS_2021_01/171251201</t>
  </si>
  <si>
    <t xml:space="preserve">Poznámka k souboru cen:_x000D_
1. Cena je určena i pro:_x000D_
a) zasypání koryt vodotečí a prohlubní v terénu bez předepsaného zhutnění sypaniny,_x000D_
b) uložení výkopku pod vodou do prohlubní ve dně vodotečí nebo nádrží._x000D_
2. Cenu nelze použít pro uložení výkopku nebo ornice na trvalé skládky s předepsaným zhutněním; toto uložení výkopku se oceňuje cenami souboru cen 171 . . Uložení sypaniny do násypů._x000D_
3. V ceně jsou započteny i náklady na rozprostření sypaniny ve vrstvách s hrubým urovnáním na skládce._x000D_
4. V ceně nejsou započteny náklady na získání skládek ani na poplatky za skládku._x000D_
5. Množství jednotek uložení výkopku (sypaniny) se určí v m3 uloženého výkopku (sypaniny), v rostlém stavu zpravidla ve výkopišti._x000D_
</t>
  </si>
  <si>
    <t>175151101</t>
  </si>
  <si>
    <t>Obsypání potrubí strojně sypaninou z vhodných třídy těžitelnosti I a II, skupiny 1 až 4 nebo materiálem připraveným podél výkopu ve vzdálenosti do 3 m od jeho kraje, pro jakoukoliv hloubku výkopu a míru zhutnění bez prohození sypaniny</t>
  </si>
  <si>
    <t>1429100876</t>
  </si>
  <si>
    <t>https://podminky.urs.cz/item/CS_URS_2021_01/175151101</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</si>
  <si>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konstrukcí)._x000D_
2. Míru zhutnění předepisuje projekt._x000D_
3. V cenách nejsou zahrnuty náklady na nakupovanou sypaninu. Tato se oceňuje ve specifikaci._x000D_
4. V cenách nejsou zahrnuty náklady na prohození sypaniny, tyto náklady se oceňují položkou 17511-1109 Příplatek za prohození sypaniny._x000D_
</t>
  </si>
  <si>
    <t>16</t>
  </si>
  <si>
    <t>58343930</t>
  </si>
  <si>
    <t>kamenivo drcené hrubé frakce 16/32</t>
  </si>
  <si>
    <t>1533797259</t>
  </si>
  <si>
    <t>https://podminky.urs.cz/item/CS_URS_2021_01/58343930</t>
  </si>
  <si>
    <t>55,4*2 'Přepočtené koeficientem množství</t>
  </si>
  <si>
    <t>17</t>
  </si>
  <si>
    <t>181111121</t>
  </si>
  <si>
    <t>Plošná úprava terénu v zemině skupiny 1 až 4 s urovnáním povrchu bez doplnění ornice souvislé plochy do 500 m2 při nerovnostech terénu přes 100 do 150 mm v rovině nebo na svahu do 1:5</t>
  </si>
  <si>
    <t>-149181563</t>
  </si>
  <si>
    <t>https://podminky.urs.cz/item/CS_URS_2021_01/181111121</t>
  </si>
  <si>
    <t xml:space="preserve">Poznámka k souboru cen:_x000D_
1. Ceny jsou určeny pro vyrovnání nerovností neupraveného rostlého nebo ulehlého terénu._x000D_
2. Ceny lze použít pro vyrovnání terénu při zakládání trávníku._x000D_
3. V cenách nejsou započteny náklady na hutnění, tyto náklady se oceňují cenami souboru cen 171 15 ... Zhutnění podloží pod násypy z rostlé horniny tř. 1 až 4 katalogu 800-1 Zemní práce._x000D_
4. V cenách o sklonu svahu přes 1:1 jsou uvažovány podmínky pro svahy běžně schůdné; bez použití lezeckých technik. V případě použití lezeckých technik se tyto náklady oceňují individuálně._x000D_
</t>
  </si>
  <si>
    <t>18</t>
  </si>
  <si>
    <t>181351103</t>
  </si>
  <si>
    <t>Rozprostření a urovnání ornice v rovině nebo ve svahu sklonu do 1:5 strojně při souvislé ploše přes 100 do 500 m2, tl. vrstvy do 200 mm</t>
  </si>
  <si>
    <t>-845927728</t>
  </si>
  <si>
    <t>https://podminky.urs.cz/item/CS_URS_2021_01/181351103</t>
  </si>
  <si>
    <t xml:space="preserve">Poznámka k souboru cen:_x000D_
1. V ceně jsou započteny i náklady na případné nutné přemístění hromad nebo dočasných skládek na místo spotřeby ze vzdálenosti do 50 m._x000D_
2. V ceně nejsou započteny náklady na získání ornice; tyto se oceňují cenami souboru cen 121 Sejmutí ornice._x000D_
</t>
  </si>
  <si>
    <t>19</t>
  </si>
  <si>
    <t>181411131</t>
  </si>
  <si>
    <t>Založení trávníku na půdě předem připravené plochy do 1000 m2 výsevem včetně utažení parkového v rovině nebo na svahu do 1:5</t>
  </si>
  <si>
    <t>-1769913219</t>
  </si>
  <si>
    <t>https://podminky.urs.cz/item/CS_URS_2021_01/181411131</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</si>
  <si>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</si>
  <si>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20</t>
  </si>
  <si>
    <t>00572410</t>
  </si>
  <si>
    <t>osivo směs travní parková</t>
  </si>
  <si>
    <t>kg</t>
  </si>
  <si>
    <t>-1778472819</t>
  </si>
  <si>
    <t>https://podminky.urs.cz/item/CS_URS_2021_01/00572410</t>
  </si>
  <si>
    <t>344*0,02 'Přepočtené koeficientem množství</t>
  </si>
  <si>
    <t>181951112</t>
  </si>
  <si>
    <t>Úprava pláně vyrovnáním výškových rozdílů strojně v hornině třídy těžitelnosti I, skupiny 1 až 3 se zhutněním</t>
  </si>
  <si>
    <t>2033513432</t>
  </si>
  <si>
    <t>https://podminky.urs.cz/item/CS_URS_2021_01/181951112</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</si>
  <si>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šířky do 3 m přerušujících svahy, pro urovnání dna silničních a železničních příkopů pro jakoukoliv šířku dna; toto urovnání se oceňuje cenami souboru cen 182 Svahování._x000D_
3. Urovnání ploch ve sklonu přes 1 : 5 se oceňuje cenami souboru cen 182 Svahování trvalých svahů do projektovaných profilů strojně._x000D_
4. Ceny se zhutněním jsou určeny pro jakoukoliv míru zhutnění._x000D_
</t>
  </si>
  <si>
    <t>plná+beton+žula</t>
  </si>
  <si>
    <t>Svislé a kompletní konstrukce</t>
  </si>
  <si>
    <t>22</t>
  </si>
  <si>
    <t>339921133</t>
  </si>
  <si>
    <t>Osazování palisád betonových v řadě se zabetonováním výšky palisády přes 1000 do 1500 mm</t>
  </si>
  <si>
    <t>-115944139</t>
  </si>
  <si>
    <t>https://podminky.urs.cz/item/CS_URS_2021_01/339921133</t>
  </si>
  <si>
    <t xml:space="preserve">Poznámka k souboru cen:_x000D_
1. V cenách nejsou započteny náklady na zřízení rýhy nebo jámy a na dodání palisád; tyto se oceňují ve specifikaci._x000D_
2. Ceny lze použít pro palisády o jakémkoli tvaru průřezu._x000D_
3. Měrnou jednotkou (u položek číslo -1131 až -1144) se rozumí metr délky palisádové stěny._x000D_
4. Výškou palisády je uvažována celková délka osazovaného prvku._x000D_
</t>
  </si>
  <si>
    <t>59228415</t>
  </si>
  <si>
    <t>palisáda betonová tyčová půlkulatá přírodní 175x200x1200mm</t>
  </si>
  <si>
    <t>kus</t>
  </si>
  <si>
    <t>-159046734</t>
  </si>
  <si>
    <t>https://podminky.urs.cz/item/CS_URS_2021_01/59228415</t>
  </si>
  <si>
    <t>66*7,5 'Přepočtené koeficientem množství</t>
  </si>
  <si>
    <t>Komunikace pozemní</t>
  </si>
  <si>
    <t>24</t>
  </si>
  <si>
    <t>564831111</t>
  </si>
  <si>
    <t>Podklad ze štěrkodrti ŠD s rozprostřením a zhutněním, po zhutnění tl. 100 mm</t>
  </si>
  <si>
    <t>-591083803</t>
  </si>
  <si>
    <t>https://podminky.urs.cz/item/CS_URS_2021_01/564831111</t>
  </si>
  <si>
    <t>68,98*1"pod štěrbiny</t>
  </si>
  <si>
    <t>25</t>
  </si>
  <si>
    <t>564851112</t>
  </si>
  <si>
    <t>Podklad ze štěrkodrti ŠD s rozprostřením a zhutněním, po zhutnění tl. 160 mm</t>
  </si>
  <si>
    <t>-560775187</t>
  </si>
  <si>
    <t>https://podminky.urs.cz/item/CS_URS_2021_01/564851112</t>
  </si>
  <si>
    <t>26</t>
  </si>
  <si>
    <t>564861111</t>
  </si>
  <si>
    <t>Podklad ze štěrkodrti ŠD s rozprostřením a zhutněním, po zhutnění tl. 200 mm</t>
  </si>
  <si>
    <t>494278469</t>
  </si>
  <si>
    <t>https://podminky.urs.cz/item/CS_URS_2021_01/564861111</t>
  </si>
  <si>
    <t>27</t>
  </si>
  <si>
    <t>564861113</t>
  </si>
  <si>
    <t>Podklad ze štěrkodrti ŠD s rozprostřením a zhutněním, po zhutnění tl. 220 mm</t>
  </si>
  <si>
    <t>1042894485</t>
  </si>
  <si>
    <t>https://podminky.urs.cz/item/CS_URS_2021_01/564861113</t>
  </si>
  <si>
    <t>28</t>
  </si>
  <si>
    <t>564952111</t>
  </si>
  <si>
    <t>Podklad z mechanicky zpevněného kameniva MZK (minerální beton) s rozprostřením a s hutněním, po zhutnění tl. 150 mm</t>
  </si>
  <si>
    <t>1864069346</t>
  </si>
  <si>
    <t>https://podminky.urs.cz/item/CS_URS_2021_01/564952111</t>
  </si>
  <si>
    <t xml:space="preserve">Poznámka k souboru cen:_x000D_
1. ČSN 73 6126-1 připouští pro MZK max. tl. 300 mm._x000D_
2. V cenách nejsou započteny náklady na:_x000D_
a) ochranu povrchu podkladu filtračním postřikem, který se oceňuje cenami souboru cen 573 11-11,_x000D_
b) spojovací postřik před pokládkou asfaltových směsí, který se oceňuje cenami souboru cen 573 2.-11._x000D_
</t>
  </si>
  <si>
    <t>plná+žula</t>
  </si>
  <si>
    <t>29</t>
  </si>
  <si>
    <t>565165101</t>
  </si>
  <si>
    <t>Asfaltový beton vrstva podkladní ACP 16 (obalované kamenivo střednězrnné - OKS) s rozprostřením a zhutněním v pruhu šířky do 1,5 m, po zhutnění tl. 80 mm</t>
  </si>
  <si>
    <t>-1676838183</t>
  </si>
  <si>
    <t>https://podminky.urs.cz/item/CS_URS_2021_01/565165101</t>
  </si>
  <si>
    <t xml:space="preserve">Poznámka k souboru cen:_x000D_
1. Cenami 565 1.-510 lze oceňovat např. chodníky, úzké cesty a vjezdy v pruhu šířky do 1,5 m jakékoliv délky a jednotlivé plochy velikosti do 10 m2._x000D_
2. ČSN EN 13108-1 připouští pro ACP 16 pouze tl. 50 až 80 mm._x000D_
</t>
  </si>
  <si>
    <t>frézování+panel+plná</t>
  </si>
  <si>
    <t>30</t>
  </si>
  <si>
    <t>567122114</t>
  </si>
  <si>
    <t>Podklad ze směsi stmelené cementem SC bez dilatačních spár, s rozprostřením a zhutněním SC C 8/10 (KSC I), po zhutnění tl. 150 mm</t>
  </si>
  <si>
    <t>-1953373252</t>
  </si>
  <si>
    <t>https://podminky.urs.cz/item/CS_URS_2021_01/567122114</t>
  </si>
  <si>
    <t xml:space="preserve">Poznámka k souboru cen:_x000D_
1. V cenách jsou započteny i náklady na ošetření povrchu podkladu vodou._x000D_
2. V cenách 567 1.-4 jsou započteny i náklady postřik proti odpařování vody._x000D_
3. V cenách nejsou započteny náklady na:_x000D_
a) příp. postřik, který se oceňuje cenou 919 74-8111 Postřik popř. zdrsnění povrchu cementobetonového krytu nebo podkladu ochrannou emulzí,_x000D_
b) zřízení dilatačních spár a jejich vyplnění; tyto práce se oceňují cenami souborů cen 919 11-1 Řezání dilatačních spár, 919 12-. Těsnění dilatačních spár a 919 13 Vyztužení dilatačních spár._x000D_
</t>
  </si>
  <si>
    <t>31</t>
  </si>
  <si>
    <t>573191111</t>
  </si>
  <si>
    <t>Postřik infiltrační kationaktivní emulzí v množství 1,00 kg/m2</t>
  </si>
  <si>
    <t>1224185965</t>
  </si>
  <si>
    <t>https://podminky.urs.cz/item/CS_URS_2021_01/573191111</t>
  </si>
  <si>
    <t xml:space="preserve">Poznámka k souboru cen:_x000D_
1. V ceně nejsou započteny náklady na popř. projektem předepsané očištění vozovky, které se oceňuje cenou 938 90-8411 Očištění povrchu saponátovým roztokem části C 01 tohoto katalogu._x000D_
</t>
  </si>
  <si>
    <t>32</t>
  </si>
  <si>
    <t>573231108</t>
  </si>
  <si>
    <t>Postřik spojovací PS bez posypu kamenivem ze silniční emulze, v množství 0,50 kg/m2</t>
  </si>
  <si>
    <t>1861421579</t>
  </si>
  <si>
    <t>https://podminky.urs.cz/item/CS_URS_2021_01/573231108</t>
  </si>
  <si>
    <t>33</t>
  </si>
  <si>
    <t>577134111</t>
  </si>
  <si>
    <t>Asfaltový beton vrstva obrusná ACO 11 (ABS) s rozprostřením a se zhutněním z nemodifikovaného asfaltu v pruhu šířky do 3 m tř. I, po zhutnění tl. 40 mm</t>
  </si>
  <si>
    <t>519138599</t>
  </si>
  <si>
    <t>https://podminky.urs.cz/item/CS_URS_2021_01/577134111</t>
  </si>
  <si>
    <t xml:space="preserve">Poznámka k souboru cen:_x000D_
1. Cenami 577 1.-40 lze oceňovat např. chodníky, úzké cesty a vjezdy v pruhu šířky do 1,5 m jakékoliv délky a jednotlivé plochy velikosti do 10 m2._x000D_
2. ČSN EN 13108-1 připouští pro ACO 11 pouze tl. 35 až 50 mm._x000D_
</t>
  </si>
  <si>
    <t>34</t>
  </si>
  <si>
    <t>581141214</t>
  </si>
  <si>
    <t>Kryt cementobetonový silničních komunikací skupiny CB II tl. 230 mm</t>
  </si>
  <si>
    <t>906214007</t>
  </si>
  <si>
    <t>https://podminky.urs.cz/item/CS_URS_2021_01/581141214</t>
  </si>
  <si>
    <t xml:space="preserve">Poznámka k souboru cen:_x000D_
1. Ceny jsou určeny i pro vyztužený cementobetonový kryt silničních komunikací._x000D_
2. Ceny nelze použít pro cementobetonové kryty:_x000D_
a) komunikací pro pěší, které se oceňují cenami souboru cen 581 11-41 Kryt z prostého betonu komunikací pro pěší,_x000D_
b) letištních ploch, které se oceňují cenami souboru cen 581 1 . -61 Kryt cementobetonový letištních ploch skupiny L._x000D_
3. V cenách jsou započteny i náklady na:_x000D_
a) ošetření povrchu krytu vodou,_x000D_
b) postřik proti odpařování vody._x000D_
4. V cenách nejsou započteny náklady na:_x000D_
a) výztuž cementobetonových krytů vyztužených, která se oceňuje cenou 919 71-6111 Ocelová výztuž cementobetonového krytu,_x000D_
b) živičné postřiky, nátěry nebo mezivrstvy, které se oceňují cenami souborů cen stavebního dílu 57 Kryty pozemních komunikací,_x000D_
c) vložky z lepenky, které se oceňují cenami souboru cen 919 7. -51 Vložka pod litý asfalt,_x000D_
d) dilatační spáry vkládané, které se oceňují cenami souboru cen 911 12-41 Dilatační spáry vkládané,_x000D_
e) dilatační spáry řezané, které se oceňují cenami souboru cen 911 11-1 Řezání dilatačních spár a 911 12-. Těsnění dilatačních spár v cementobetonovém krytu,_x000D_
f) postřiky povrchu ochrannou emulzí, které se oceňují cenou 919 74-8111 Provedení postřiku povrchu cementobetonového krytu nebo podkladu ochrannou emulzí,_x000D_
g) kotvy a kluzné trny spár, které se oceňují cenami souboru cen 911 13-4. Vyztužení dilatačních spár v cementobetonovém krytu._x000D_
</t>
  </si>
  <si>
    <t>603+392"na rampě a pod rampou</t>
  </si>
  <si>
    <t>35</t>
  </si>
  <si>
    <t>591111111</t>
  </si>
  <si>
    <t>Kladení dlažby z kostek s provedením lože do tl. 50 mm, s vyplněním spár, s dvojím beraněním a se smetením přebytečného materiálu na krajnici velkých z kamene, do lože z kameniva těženého</t>
  </si>
  <si>
    <t>-509293161</t>
  </si>
  <si>
    <t>https://podminky.urs.cz/item/CS_URS_2021_01/591111111</t>
  </si>
  <si>
    <t xml:space="preserve">Poznámka k souboru cen:_x000D_
1. Ceny 591 1.- pro dlažbu z kostek velkých jsou určeny pro dlažbu úhlopříčnou a řádkovou._x000D_
2. Ceny 591 2.- pro dlažbu z kostek drobných jsou určeny pro dlažbu úhlopříčnou, řádkovou a kroužkovou._x000D_
3. Dlažba vějířová z kostek drobných se oceňuje cenami 591 41-2111 a 591 44-2111 Kladení dlažby z mozaiky dvoubarevné a vícebarevné komunikací pro pěší._x000D_
4. V cenách jsou započteny i náklady na dodání hmot pro lože a na dodání téhož materiálu na výplň spár._x000D_
5. V cenách nejsou započteny náklady na:_x000D_
a) dodání dlažebních kostek, které se oceňuje ve specifikaci; ztratné lze dohodnout_x000D_
- u velkých kostek ve výši 1 %,_x000D_
- u drobných kostek ve výši 2 %,_x000D_
b) vyplnění spár dlažby živičnou zálivkou, které se oceňuje cenami souboru cen 599 1 . -11 Zálivka živičná spár dlažby._x000D_
6. Část lože přesahující tloušťku 50 mm se oceňuje cenami souboru cen 451 31-97 Příplatek za každých dalších 10 mm tloušťky podkladu nebo lože._x000D_
</t>
  </si>
  <si>
    <t>36</t>
  </si>
  <si>
    <t>58381007.1</t>
  </si>
  <si>
    <t>kostka dlažební žula drobná 10/12</t>
  </si>
  <si>
    <t>280978237</t>
  </si>
  <si>
    <t>23*1,01 'Přepočtené koeficientem množství</t>
  </si>
  <si>
    <t>Úpravy povrchů, podlahy a osazování výplní</t>
  </si>
  <si>
    <t>37</t>
  </si>
  <si>
    <t>631362021</t>
  </si>
  <si>
    <t>Výztuž mazanin ze svařovaných sítí z drátů typu KARI</t>
  </si>
  <si>
    <t>-866014922</t>
  </si>
  <si>
    <t>https://podminky.urs.cz/item/CS_URS_2021_01/631362021</t>
  </si>
  <si>
    <t xml:space="preserve">Poznámka k souboru cen:_x000D_
1. Výztuž podezdívek příček se oceňuje položkou 278 36-1111 souboru cen 278 36-11.1 - Výztuž základu (podezdívky) betonového._x000D_
</t>
  </si>
  <si>
    <t>200*4,44/1000</t>
  </si>
  <si>
    <t>Trubní vedení</t>
  </si>
  <si>
    <t>38</t>
  </si>
  <si>
    <t>871218113.1</t>
  </si>
  <si>
    <t>Kladení drenážního potrubí z plastických hmot do připravené rýhy z flexibilního PVC, průměru do 100 mm</t>
  </si>
  <si>
    <t>684828583</t>
  </si>
  <si>
    <t xml:space="preserve">Poznámka k souboru cen:_x000D_
1. Ceny 21-9111 a 21-9113 jsou určeny v zemině třídy 1 až 4._x000D_
2. Ceny 21-8113, 21-9111 a 21-9113 lze použít i pro potrubí s prefabrikovaným filtrem._x000D_
3. V cenách 21-9111 a 21-9113 jsou započteny i náklady na:_x000D_
a) proříznutí rýhy,_x000D_
b) vtažení flexibilního potrubí._x000D_
4. V cenách nejsou započteny náklady na dodání trub a tvarovek z plastických hmot a kameniva; tyto se oceňují ve specifikaci. Ztratné lze dohodnout ve výši 1 % na dodání trub a tvarovek z plastických hmot a 5% na dodání kameniva._x000D_
</t>
  </si>
  <si>
    <t>39</t>
  </si>
  <si>
    <t>28611223</t>
  </si>
  <si>
    <t>trubka drenážní flexibilní celoperforovaná PVC-U SN 4 DN 100 pro meliorace, dočasné nebo odlehčovací drenáže</t>
  </si>
  <si>
    <t>-1719036912</t>
  </si>
  <si>
    <t>https://podminky.urs.cz/item/CS_URS_2021_01/28611223</t>
  </si>
  <si>
    <t>277*1,01 'Přepočtené koeficientem množství</t>
  </si>
  <si>
    <t>Ostatní konstrukce a práce, bourání</t>
  </si>
  <si>
    <t>40</t>
  </si>
  <si>
    <t>911334641</t>
  </si>
  <si>
    <t>Mostní svodidla ocelová s osazením sloupků kotvením do mostní konstrukce, se svodnicí úrovně zádržnosti H4</t>
  </si>
  <si>
    <t>-482309577</t>
  </si>
  <si>
    <t>https://podminky.urs.cz/item/CS_URS_2021_01/911334641</t>
  </si>
  <si>
    <t xml:space="preserve">Poznámka k souboru cen:_x000D_
1. Ceny neobsahují pružný nátěr spáry mezi betonem a sloupkem, tyto se oceňují souborem cen 628 61-11.. Nátěr mostních betonových konstrukcí akrylátový na siloxanové a plasticko-elastické bázi._x000D_
</t>
  </si>
  <si>
    <t>P</t>
  </si>
  <si>
    <t>Poznámka k položce:_x000D_
Položka použita pro svodilda osazená do rampy</t>
  </si>
  <si>
    <t>9,5+13,6</t>
  </si>
  <si>
    <t>41</t>
  </si>
  <si>
    <t>914111111</t>
  </si>
  <si>
    <t>Montáž svislé dopravní značky základní velikosti do 1 m2 objímkami na sloupky nebo konzoly</t>
  </si>
  <si>
    <t>550018223</t>
  </si>
  <si>
    <t>https://podminky.urs.cz/item/CS_URS_2021_01/914111111</t>
  </si>
  <si>
    <t xml:space="preserve">Poznámka k souboru cen:_x000D_
1. V cenách jsou započteny i náklady na montáž značek včetně upevňovacího materiálu na předem připravenou nosnou konstrukci (sloupek, konzolu, sloup)._x000D_
2. V cenách nejsou započteny náklady na:_x000D_
a) dodání značek, tyto se oceňují ve specifikaci,_x000D_
b) na montáž a dodávku ocelových nosných konstrukcí – sloupků, konzol, tyto se oceňují cenami souboru cen 914 51 Montáž sloupku a 914 53 Montáž konzol a nástavců,_x000D_
c) nátěry, tyto se oceňují jako práce PSV příslušnými cenami katalogu 800-783 Nátěry,_x000D_
d) naložení a odklizení výkopku, tyto se oceňují cenami části A 01 katalogu 800-1 Zemní práce._x000D_
3. Ceny nelze použít pro osazení a montáž svislých dopravních značek:_x000D_
a) světelných, tyto se oceňují cenami katalogu 800-741 Elektroinstalace - silnoproud,_x000D_
b) upevněných na lanech nebo speciálních konstrukcích nesoucích více značek, tyto se oceňují individuálně._x000D_
</t>
  </si>
  <si>
    <t>42</t>
  </si>
  <si>
    <t>40445619</t>
  </si>
  <si>
    <t>zákazové, příkazové dopravní značky B1-B34, C1-15 500mm</t>
  </si>
  <si>
    <t>95318731</t>
  </si>
  <si>
    <t>https://podminky.urs.cz/item/CS_URS_2021_01/40445619</t>
  </si>
  <si>
    <t>3+2+2+1</t>
  </si>
  <si>
    <t>43</t>
  </si>
  <si>
    <t>40445608</t>
  </si>
  <si>
    <t>značky upravující přednost P1, P4 700mm</t>
  </si>
  <si>
    <t>28597147</t>
  </si>
  <si>
    <t>https://podminky.urs.cz/item/CS_URS_2021_01/40445608</t>
  </si>
  <si>
    <t>44</t>
  </si>
  <si>
    <t>40445621</t>
  </si>
  <si>
    <t>informativní značky provozní IP1-IP3, IP4b-IP7, IP10a, b 500x500mm</t>
  </si>
  <si>
    <t>1069884665</t>
  </si>
  <si>
    <t>https://podminky.urs.cz/item/CS_URS_2021_01/40445621</t>
  </si>
  <si>
    <t>45</t>
  </si>
  <si>
    <t>40445642</t>
  </si>
  <si>
    <t>informativní značky směrové Z4 250x1000mm</t>
  </si>
  <si>
    <t>-1598379747</t>
  </si>
  <si>
    <t>https://podminky.urs.cz/item/CS_URS_2021_01/40445642</t>
  </si>
  <si>
    <t>46</t>
  </si>
  <si>
    <t>40445631</t>
  </si>
  <si>
    <t>informativní značky směrové IS1c, IS2c, IS3c, IS4c, IS5, IS11b, d, IS19c 1350x330mm</t>
  </si>
  <si>
    <t>-10666598</t>
  </si>
  <si>
    <t>https://podminky.urs.cz/item/CS_URS_2021_01/40445631</t>
  </si>
  <si>
    <t>47</t>
  </si>
  <si>
    <t>40445626</t>
  </si>
  <si>
    <t>informativní zónové značky provozní IZ8a,b 750x1000mm</t>
  </si>
  <si>
    <t>-1918268130</t>
  </si>
  <si>
    <t>https://podminky.urs.cz/item/CS_URS_2021_01/40445626</t>
  </si>
  <si>
    <t>48</t>
  </si>
  <si>
    <t>914511111</t>
  </si>
  <si>
    <t>Montáž sloupku dopravních značek délky do 3,5 m do betonového základu</t>
  </si>
  <si>
    <t>-1195421786</t>
  </si>
  <si>
    <t>https://podminky.urs.cz/item/CS_URS_2021_01/914511111</t>
  </si>
  <si>
    <t xml:space="preserve">Poznámka k souboru cen:_x000D_
1. V cenách jsou započteny i náklady na:_x000D_
a) vykopání jamek s odhozem výkopku na vzdálenost do 3 m,_x000D_
b) osazení sloupku včetně montáže a dodávky plastového víčka,_x000D_
2. V cenách -1111 jsou započteny i náklady na betonový základ._x000D_
3. V cenách -1112 jsou započteny i náklady na hliníkovou patku s betonovým základem._x000D_
4. V cenách nejsou započteny náklady na:_x000D_
a) dodání sloupku, tyto se oceňují ve specifikaci_x000D_
b) naložení a odklizení výkopku, tyto se oceňují cenami části A01 katalogu 800-1 Zemní práce._x000D_
</t>
  </si>
  <si>
    <t>49</t>
  </si>
  <si>
    <t>40445230</t>
  </si>
  <si>
    <t>sloupek pro dopravní značku Zn D 70mm v 3,5m</t>
  </si>
  <si>
    <t>1146939984</t>
  </si>
  <si>
    <t>https://podminky.urs.cz/item/CS_URS_2021_01/40445230</t>
  </si>
  <si>
    <t>50</t>
  </si>
  <si>
    <t>40445254</t>
  </si>
  <si>
    <t>víčko plastové na sloupek D 70mm</t>
  </si>
  <si>
    <t>1983954331</t>
  </si>
  <si>
    <t>https://podminky.urs.cz/item/CS_URS_2021_01/40445254</t>
  </si>
  <si>
    <t>51</t>
  </si>
  <si>
    <t>40445257</t>
  </si>
  <si>
    <t>svorka upínací na sloupek D 70mm</t>
  </si>
  <si>
    <t>-1432909742</t>
  </si>
  <si>
    <t>https://podminky.urs.cz/item/CS_URS_2021_01/40445257</t>
  </si>
  <si>
    <t>12,000*2</t>
  </si>
  <si>
    <t>52</t>
  </si>
  <si>
    <t>915221112</t>
  </si>
  <si>
    <t>Vodorovné dopravní značení stříkaným plastem vodící čára bílá šířky 250 mm souvislá retroreflexní</t>
  </si>
  <si>
    <t>-1779370097</t>
  </si>
  <si>
    <t>https://podminky.urs.cz/item/CS_URS_2021_01/915221112</t>
  </si>
  <si>
    <t xml:space="preserve">Poznámka k souboru cen:_x000D_
1. Ceny jsou určeny pro dělicí čáry souvislé č. V 1a bílé, přerušované č. V 2a bílé, vodící č. V 4 bílé, souvislá č. V12b žlutá, přerušovaná č. V12c žlutá._x000D_
2. V cenách nejsou započteny náklady na:_x000D_
a) předznačení, tyto se oceňují cenami souboru cen 915 6.-11 Předznačení pro vodorovné značení,_x000D_
b) očištění vozovky, tyto se oceňují cenami souboru cen 938 90-9 . Odstranění bláta, prachu, nebo hlinitého nánosu s povrchu podkladu, nebo krytu části C 01 tohoto katalogu._x000D_
3. Množství měrných jednotek se určuje:_x000D_
a) u cen 912 21 a 915 22 v m délky dělící nebo vodící čáry (včetně mezer),_x000D_
b) u ceny 915 23 v m2 stříkané plochy bez mezer._x000D_
</t>
  </si>
  <si>
    <t>53</t>
  </si>
  <si>
    <t>915221122</t>
  </si>
  <si>
    <t>Vodorovné dopravní značení stříkaným plastem vodící čára bílá šířky 250 mm přerušovaná retroreflexní</t>
  </si>
  <si>
    <t>1960160816</t>
  </si>
  <si>
    <t>https://podminky.urs.cz/item/CS_URS_2021_01/915221122</t>
  </si>
  <si>
    <t>54</t>
  </si>
  <si>
    <t>915611111</t>
  </si>
  <si>
    <t>Předznačení pro vodorovné značení stříkané barvou nebo prováděné z nátěrových hmot liniové dělicí čáry, vodicí proužky</t>
  </si>
  <si>
    <t>1936976957</t>
  </si>
  <si>
    <t>https://podminky.urs.cz/item/CS_URS_2021_01/915611111</t>
  </si>
  <si>
    <t xml:space="preserve">Poznámka k souboru cen:_x000D_
1. Množství měrných jednotek se určuje:_x000D_
a) pro cenu -61 1111 v m délky dělicí čáry nebo vodícího proužku (včetně mezer),_x000D_
b) pro cenu -62 1111 v m2 natírané nebo stříkané plochy._x000D_
</t>
  </si>
  <si>
    <t>528+108,000</t>
  </si>
  <si>
    <t>55</t>
  </si>
  <si>
    <t>916131113</t>
  </si>
  <si>
    <t>Osazení silničního obrubníku betonového se zřízením lože, s vyplněním a zatřením spár cementovou maltou ležatého s boční opěrou z betonu prostého, do lože z betonu prostého</t>
  </si>
  <si>
    <t>2076329127</t>
  </si>
  <si>
    <t>https://podminky.urs.cz/item/CS_URS_2021_01/916131113</t>
  </si>
  <si>
    <t xml:space="preserve">Poznámka k souboru cen:_x000D_
1. V cenách silničních obrubníků ležatých i stojatých jsou započteny:_x000D_
a) pro osazení do lože z kameniva těženého i náklady na dodání hmot pro lože tl. 80 až 100 mm,_x000D_
b) pro osazení do lože z betonu prostého i náklady na dodání hmot pro lože tl. 80 až 100 mm; v cenách -1113 a -1213 též náklady na zřízení bočních opěr._x000D_
2. Část lože z betonu prostého přesahující tl. 100 mm se oceňuje cenou 916 99-1121 Lože pod obrubníky, krajníky nebo obruby z dlažebních kostek._x000D_
3. V cenách nejsou započteny náklady na dodání obrubníků, tyto se oceňují ve specifikaci._x000D_
</t>
  </si>
  <si>
    <t>56</t>
  </si>
  <si>
    <t>59217053</t>
  </si>
  <si>
    <t>obrubník betonový pro kruhový objezd vnější R1 200x520x300mm</t>
  </si>
  <si>
    <t>-2121018695</t>
  </si>
  <si>
    <t>https://podminky.urs.cz/item/CS_URS_2021_01/59217053</t>
  </si>
  <si>
    <t>19*1,02 'Přepočtené koeficientem množství</t>
  </si>
  <si>
    <t>57</t>
  </si>
  <si>
    <t>916131213</t>
  </si>
  <si>
    <t>Osazení silničního obrubníku betonového se zřízením lože, s vyplněním a zatřením spár cementovou maltou stojatého s boční opěrou z betonu prostého, do lože z betonu prostého</t>
  </si>
  <si>
    <t>-1043780610</t>
  </si>
  <si>
    <t>https://podminky.urs.cz/item/CS_URS_2021_01/916131213</t>
  </si>
  <si>
    <t>58</t>
  </si>
  <si>
    <t>59217034</t>
  </si>
  <si>
    <t>obrubník betonový silniční 1000x150x300mm</t>
  </si>
  <si>
    <t>1628028502</t>
  </si>
  <si>
    <t>https://podminky.urs.cz/item/CS_URS_2021_01/59217034</t>
  </si>
  <si>
    <t>232*1,02 'Přepočtené koeficientem množství</t>
  </si>
  <si>
    <t>59</t>
  </si>
  <si>
    <t>919111111</t>
  </si>
  <si>
    <t>Řezání dilatačních spár v čerstvém cementobetonovém krytu příčných nebo podélných, šířky 4 mm, hloubky do 60 mm</t>
  </si>
  <si>
    <t>786991328</t>
  </si>
  <si>
    <t>https://podminky.urs.cz/item/CS_URS_2021_01/919111111</t>
  </si>
  <si>
    <t xml:space="preserve">Poznámka k souboru cen:_x000D_
1. V cenách jsou započteny i náklady na vyčištění spár po řezání._x000D_
</t>
  </si>
  <si>
    <t>11*5,9+10,9+6,4+2*7,5+4,25*7+5,6</t>
  </si>
  <si>
    <t>60</t>
  </si>
  <si>
    <t>919111222</t>
  </si>
  <si>
    <t>Řezání dilatačních spár v čerstvém cementobetonovém krytu vytvoření komůrky pro těsnící zálivku šířky 15 mm, hloubky 25 mm</t>
  </si>
  <si>
    <t>1407194266</t>
  </si>
  <si>
    <t>https://podminky.urs.cz/item/CS_URS_2021_01/919111222</t>
  </si>
  <si>
    <t>61</t>
  </si>
  <si>
    <t>919121121</t>
  </si>
  <si>
    <t>Utěsnění dilatačních spár zálivkou za studena v cementobetonovém nebo živičném krytu včetně adhezního nátěru s těsnicím profilem pod zálivkou, pro komůrky šířky 15 mm, hloubky 25 mm</t>
  </si>
  <si>
    <t>1291350645</t>
  </si>
  <si>
    <t>https://podminky.urs.cz/item/CS_URS_2021_01/919121121</t>
  </si>
  <si>
    <t xml:space="preserve">Poznámka k souboru cen:_x000D_
1. V cenách jsou započteny i náklady na vyčištění spár před těsněním a zalitím a náklady na impregnaci, těsnění a zalití spár včetně dodání hmot._x000D_
</t>
  </si>
  <si>
    <t>62</t>
  </si>
  <si>
    <t>919721221.TCT</t>
  </si>
  <si>
    <t>Geomříž pro vyztužení asfaltového povrchu ze skelných vláken PK-FORCE</t>
  </si>
  <si>
    <t>1150929226</t>
  </si>
  <si>
    <t xml:space="preserve">Poznámka k souboru cen:_x000D_
1. V cenách jsou započteny i náklady na položení a dodání geomříže včetně přesahů._x000D_
2. V cenách -1202 až -1221 jsou započteny i náklady na ošetření podkladu živičnou emulzí a spojení přesahů živičným postřikem._x000D_
3. V ceně -1221 jsou započteny i náklady na ochrannou vrstvu z podrceného štěrku a uchycení geomříže k podkladu hřeby._x000D_
4. Ceny -1202 až -1221 jsou určeny pro vyztužení asfaltového povrchu na nově budovaných komunikacích. Vyztužení asfaltového povrchu stávajících komunikací se oceňuje cenami 919 72-1282 až -1291 části C01 tohoto katalogu._x000D_
</t>
  </si>
  <si>
    <t>63</t>
  </si>
  <si>
    <t>919726123</t>
  </si>
  <si>
    <t>Geotextilie netkaná pro ochranu, separaci nebo filtraci měrná hmotnost přes 300 do 500 g/m2</t>
  </si>
  <si>
    <t>-579822984</t>
  </si>
  <si>
    <t>https://podminky.urs.cz/item/CS_URS_2021_01/919726123</t>
  </si>
  <si>
    <t xml:space="preserve">Poznámka k souboru cen:_x000D_
1. V cenách jsou započteny i náklady na položení a dodání geotextilie včetně přesahů._x000D_
</t>
  </si>
  <si>
    <t>64</t>
  </si>
  <si>
    <t>919735112</t>
  </si>
  <si>
    <t>Řezání stávajícího živičného krytu nebo podkladu hloubky přes 50 do 100 mm</t>
  </si>
  <si>
    <t>1435774333</t>
  </si>
  <si>
    <t>https://podminky.urs.cz/item/CS_URS_2021_01/919735112</t>
  </si>
  <si>
    <t xml:space="preserve">Poznámka k souboru cen:_x000D_
1. V cenách jsou započteny i náklady na spotřebu vody._x000D_
</t>
  </si>
  <si>
    <t>65</t>
  </si>
  <si>
    <t>919735125</t>
  </si>
  <si>
    <t>Řezání stávajícího betonového krytu nebo podkladu hloubky přes 200 do 250 mm</t>
  </si>
  <si>
    <t>-2003177811</t>
  </si>
  <si>
    <t>https://podminky.urs.cz/item/CS_URS_2021_01/919735125</t>
  </si>
  <si>
    <t>66</t>
  </si>
  <si>
    <t>935114121</t>
  </si>
  <si>
    <t>Štěrbinový odvodňovací betonový žlab se základem z betonu prostého a s obetonováním rozměru 450x500 mm bez obrubníku bez vnitřního spádu</t>
  </si>
  <si>
    <t>1304104589</t>
  </si>
  <si>
    <t>https://podminky.urs.cz/item/CS_URS_2021_01/935114121</t>
  </si>
  <si>
    <t xml:space="preserve">Poznámka k souboru cen:_x000D_
1. V ceně jsou započteny i náklady na dodání štěrbinového žlabu včetně čistícího kusu, vpusťového kusu a záslepky, které jsou poměrově přepočteny na 1 bm žlabu._x000D_
</t>
  </si>
  <si>
    <t>42,58+26,4</t>
  </si>
  <si>
    <t>67</t>
  </si>
  <si>
    <t>938908421</t>
  </si>
  <si>
    <t>Čištění vozovek vodním paprskem pod tlakem 2500 barů (např. Peel Jet) živičného, betonového nebo dlážděného</t>
  </si>
  <si>
    <t>1660154651</t>
  </si>
  <si>
    <t>https://podminky.urs.cz/item/CS_URS_2021_01/938908421</t>
  </si>
  <si>
    <t xml:space="preserve">Poznámka k souboru cen:_x000D_
1. Ceny jsou určeny pro očištění:_x000D_
a) povrchu stávající vozovky,_x000D_
b) povrchu rozestavěné trvalé vozovky, předepíše-li projekt užívat nově zřizovanou vozovku po dobu výstavby ještě před zřízením konečného závěrečného krytu._x000D_
2. V cenách nejsou započteny náklady na vodorovnou dopravu odstraněného materiálu, která se oceňuje cenami souboru cen 997 22-15 Vodorovná doprava suti._x000D_
</t>
  </si>
  <si>
    <t>panel+frézování</t>
  </si>
  <si>
    <t>68</t>
  </si>
  <si>
    <t>966005311</t>
  </si>
  <si>
    <t>Rozebrání a odstranění silničního zábradlí a ocelových svodidel s přemístěním hmot na skládku na vzdálenost do 10 m nebo s naložením na dopravní prostředek, se zásypem jam po odstraněných sloupcích a s jeho zhutněním svodidla včetně sloupků, s jednou pásnicí silničního</t>
  </si>
  <si>
    <t>901361510</t>
  </si>
  <si>
    <t>https://podminky.urs.cz/item/CS_URS_2021_01/966005311</t>
  </si>
  <si>
    <t xml:space="preserve">Poznámka k souboru cen:_x000D_
1. Ceny -5111 a -5311 jsou určeny pro odstranění sloupků zábradlí nebo svodidel upevněných záhozem zeminou, uklínovaných kamenem nebo obetonovaných, popř. zaberaněných._x000D_
2. Ceny -5111 a -5211 jsou určeny pro odstranění zábradlí jakéhokoliv druhu se sloupky z jakéhokoliv materiálu a při jakékoliv vzdálenosti sloupků._x000D_
3. Cena -5311 je určena pro odstranění svodidla jakéhokoliv druhu při jakékoliv vzdálenosti sloupků._x000D_
4. Přemístění vybouraného silničního zábradlí a svodidel na vzdálenost přes 10 m se oceňuje cenami souborů cen 997 22-1 Vodorovná doprava vybouraných hmot._x000D_
</t>
  </si>
  <si>
    <t>997</t>
  </si>
  <si>
    <t>Přesun sutě</t>
  </si>
  <si>
    <t>69</t>
  </si>
  <si>
    <t>997013819.1</t>
  </si>
  <si>
    <t>Poplatek za uložení na skládce (skládkovné) stavebního odpadu z železných kovů a oceli kód odpadu O 17 04 05</t>
  </si>
  <si>
    <t>1361653316</t>
  </si>
  <si>
    <t xml:space="preserve">Poznámka k souboru cen:_x000D_
1. Ceny uvedenév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</si>
  <si>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Poznámka k položce:_x000D_
Všechny položky nákládání s odpady zahrnují činnosti a náklady spojené s tímto nakládáním tj. manipulace, úprava, přeprava na koncové zařízení s následným  využitím, odstraněním resp. uložením na tomto zařízení pro využití nebo odstranění odpadu včetně všech poplatků. Položka zahrnuje též náklady na odborné činosti spojené s nakládáním s odpady (posuzování nebezpečných vlastností, kategorizace odpadů, evidence a prokazování množství a způsobu nakládání s jednotlivými druhy odpadu, dohled oprávněné osoby při nakládání s odpadem obsahujícím azbest).</t>
  </si>
  <si>
    <t>1,26"svodidla</t>
  </si>
  <si>
    <t>70</t>
  </si>
  <si>
    <t>997221551</t>
  </si>
  <si>
    <t>Vodorovná doprava suti bez naložení, ale se složením a s hrubým urovnáním ze sypkých materiálů, na vzdálenost do 1 km</t>
  </si>
  <si>
    <t>425078865</t>
  </si>
  <si>
    <t>https://podminky.urs.cz/item/CS_URS_2021_01/997221551</t>
  </si>
  <si>
    <t xml:space="preserve">Poznámka k souboru cen:_x000D_
1. Ceny nelze použít pro vodorovnou dopravu suti po železnici, po vodě nebo neobvyklými dopravními prostředky._x000D_
2. Je-li na dopravní dráze pro vodorovnou dopravu suti překážka, pro kterou je nutno suť překládat z jednoho dopravního prostředku na druhý, oceňuje se tato doprava v každém úseku samostatně._x000D_
3. Ceny 997 22-155 jsou určeny pro sypký materiál, např. kamenivo a hmoty kamenitého charakteru stmelené vápnem, cementem nebo živicí._x000D_
4. Ceny 997 22-156 jsou určeny pro drobný kusový materiál (dlažební kostky, lomový kámen)._x000D_
</t>
  </si>
  <si>
    <t>634,3+139,42</t>
  </si>
  <si>
    <t>71</t>
  </si>
  <si>
    <t>997221559</t>
  </si>
  <si>
    <t>Vodorovná doprava suti bez naložení, ale se složením a s hrubým urovnáním Příplatek k ceně za každý další i započatý 1 km přes 1 km</t>
  </si>
  <si>
    <t>-846641333</t>
  </si>
  <si>
    <t>https://podminky.urs.cz/item/CS_URS_2021_01/997221559</t>
  </si>
  <si>
    <t>773,72</t>
  </si>
  <si>
    <t>773,72*9 'Přepočtené koeficientem množství</t>
  </si>
  <si>
    <t>72</t>
  </si>
  <si>
    <t>997221561</t>
  </si>
  <si>
    <t>Vodorovná doprava suti bez naložení, ale se složením a s hrubým urovnáním z kusových materiálů, na vzdálenost do 1 km</t>
  </si>
  <si>
    <t>1245907744</t>
  </si>
  <si>
    <t>https://podminky.urs.cz/item/CS_URS_2021_01/997221561</t>
  </si>
  <si>
    <t>777,586+1,26</t>
  </si>
  <si>
    <t>73</t>
  </si>
  <si>
    <t>997221569</t>
  </si>
  <si>
    <t>202061254</t>
  </si>
  <si>
    <t>https://podminky.urs.cz/item/CS_URS_2021_01/997221569</t>
  </si>
  <si>
    <t>778,846</t>
  </si>
  <si>
    <t>778,846*9 'Přepočtené koeficientem množství</t>
  </si>
  <si>
    <t>74</t>
  </si>
  <si>
    <t>997221615</t>
  </si>
  <si>
    <t>Poplatek za uložení stavebního odpadu na skládce (skládkovné) z prostého betonu zatříděného do Katalogu odpadů pod kódem 17 01 01</t>
  </si>
  <si>
    <t>-1908961904</t>
  </si>
  <si>
    <t>https://podminky.urs.cz/item/CS_URS_2021_01/997221615</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</si>
  <si>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ukládání odpadu dle zákona 185/2001 Sb._x000D_
4. Případné drcení stavebního odpadu lze ocenit cenami souboru cen 997 00-60 Drcení stavebního odpadu z katalogu 800-6 Demolice objektů._x000D_
</t>
  </si>
  <si>
    <t>773,568+4,018</t>
  </si>
  <si>
    <t>75</t>
  </si>
  <si>
    <t>997221645</t>
  </si>
  <si>
    <t>Poplatek za uložení stavebního odpadu na skládce (skládkovné) asfaltového bez obsahu dehtu zatříděného do Katalogu odpadů pod kódem 17 03 02</t>
  </si>
  <si>
    <t>-1480819071</t>
  </si>
  <si>
    <t>https://podminky.urs.cz/item/CS_URS_2021_01/997221645</t>
  </si>
  <si>
    <t>43,924+35,811+59,685</t>
  </si>
  <si>
    <t>76</t>
  </si>
  <si>
    <t>997221655</t>
  </si>
  <si>
    <t>1710124551</t>
  </si>
  <si>
    <t>https://podminky.urs.cz/item/CS_URS_2021_01/997221655</t>
  </si>
  <si>
    <t>605,81+28,49</t>
  </si>
  <si>
    <t>998</t>
  </si>
  <si>
    <t>Přesun hmot</t>
  </si>
  <si>
    <t>77</t>
  </si>
  <si>
    <t>998225111</t>
  </si>
  <si>
    <t>Přesun hmot pro komunikace s krytem z kameniva, monolitickým betonovým nebo živičným dopravní vzdálenost do 200 m jakékoliv délky objektu</t>
  </si>
  <si>
    <t>-1078030121</t>
  </si>
  <si>
    <t>https://podminky.urs.cz/item/CS_URS_2021_01/998225111</t>
  </si>
  <si>
    <t xml:space="preserve">Poznámka k souboru cen:_x000D_
1. Ceny lze použít i pro plochy letišť s krytem monolitickým betonovým nebo živičným._x000D_
</t>
  </si>
  <si>
    <t>PSV</t>
  </si>
  <si>
    <t>Práce a dodávky PSV</t>
  </si>
  <si>
    <t>767</t>
  </si>
  <si>
    <t>Konstrukce zámečnické</t>
  </si>
  <si>
    <t>78</t>
  </si>
  <si>
    <t>767995112</t>
  </si>
  <si>
    <t>Montáž ostatních atypických zámečnických konstrukcí hmotnosti přes 5 do 10 kg</t>
  </si>
  <si>
    <t>-1468025038</t>
  </si>
  <si>
    <t>https://podminky.urs.cz/item/CS_URS_2021_01/767995112</t>
  </si>
  <si>
    <t xml:space="preserve">Poznámka k souboru cen:_x000D_
1. Určení cen se řídí hmotností jednotlivě montovaného dílu konstrukce._x000D_
</t>
  </si>
  <si>
    <t>99*9,26</t>
  </si>
  <si>
    <t>79</t>
  </si>
  <si>
    <t>13010438</t>
  </si>
  <si>
    <t>úhelník ocelový rovnostranný jakost 11 375 100x100x6mm</t>
  </si>
  <si>
    <t>1077356089</t>
  </si>
  <si>
    <t>https://podminky.urs.cz/item/CS_URS_2021_01/13010438</t>
  </si>
  <si>
    <t>916,740/1000</t>
  </si>
  <si>
    <t>0,917*1,08 'Přepočtené koeficientem množství</t>
  </si>
  <si>
    <t>80</t>
  </si>
  <si>
    <t>998767101</t>
  </si>
  <si>
    <t>Přesun hmot pro zámečnické konstrukce stanovený z hmotnosti přesunovaného materiálu vodorovná dopravní vzdálenost do 50 m v objektech výšky do 6 m</t>
  </si>
  <si>
    <t>-565297102</t>
  </si>
  <si>
    <t>https://podminky.urs.cz/item/CS_URS_2021_01/998767101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</si>
  <si>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</si>
  <si>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783</t>
  </si>
  <si>
    <t>Dokončovací práce - nátěry</t>
  </si>
  <si>
    <t>81</t>
  </si>
  <si>
    <t>783301401</t>
  </si>
  <si>
    <t>Příprava podkladu zámečnických konstrukcí před provedením nátěru ometení</t>
  </si>
  <si>
    <t>-791584643</t>
  </si>
  <si>
    <t>https://podminky.urs.cz/item/CS_URS_2021_01/783301401</t>
  </si>
  <si>
    <t>99*0,1*2</t>
  </si>
  <si>
    <t>82</t>
  </si>
  <si>
    <t>783314101</t>
  </si>
  <si>
    <t>Základní nátěr zámečnických konstrukcí jednonásobný syntetický</t>
  </si>
  <si>
    <t>-293260837</t>
  </si>
  <si>
    <t>https://podminky.urs.cz/item/CS_URS_2021_01/783314101</t>
  </si>
  <si>
    <t>83</t>
  </si>
  <si>
    <t>783317101</t>
  </si>
  <si>
    <t>Krycí nátěr (email) zámečnických konstrukcí jednonásobný syntetický standardní</t>
  </si>
  <si>
    <t>683373152</t>
  </si>
  <si>
    <t>https://podminky.urs.cz/item/CS_URS_2021_01/783317101</t>
  </si>
  <si>
    <t>SEZNAM FIGUR</t>
  </si>
  <si>
    <t>Výměra</t>
  </si>
  <si>
    <t xml:space="preserve"> SO 06</t>
  </si>
  <si>
    <t>Použití figury:</t>
  </si>
  <si>
    <t>Kryt cementobetonový vozovek skupiny CB II tl 230 mm</t>
  </si>
  <si>
    <t>Úprava pláně v hornině třídy těžitelnosti I, skupiny 1 až 3 se zhutněním strojně</t>
  </si>
  <si>
    <t>Podklad ze štěrkodrtě ŠD tl 220 mm</t>
  </si>
  <si>
    <t>Podklad ze směsi stmelené cementem SC C 8/10 (KSC I) tl 150 mm</t>
  </si>
  <si>
    <t>Geotextilie pro ochranu, separaci a filtraci netkaná měrná hmotnost do 500 g/m2</t>
  </si>
  <si>
    <t>Kladení drenážního potrubí z flexibilního PVC průměru do 100 mm</t>
  </si>
  <si>
    <t>Hloubení rýh nezapažených  š do 800 mm v hornině třídy těžitelnosti I, skupiny 3 objem do 20 m3 strojně</t>
  </si>
  <si>
    <t>Vodorovné přemístění do 10000 m výkopku/sypaniny z horniny třídy těžitelnosti I, skupiny 1 až 3</t>
  </si>
  <si>
    <t>Poplatek za uložení na skládce (skládkovné) zeminy a kamení kód odpadu 17 05 04</t>
  </si>
  <si>
    <t>Uložení sypaniny na skládky nebo meziskládky</t>
  </si>
  <si>
    <t>Obsypání potrubí strojně sypaninou bez prohození, uloženou do 3 m</t>
  </si>
  <si>
    <t>Asfaltový beton vrstva obrusná ACO 11 (ABS) tř. I tl 40 mm š do 3 m z nemodifikovaného asfaltu</t>
  </si>
  <si>
    <t>Asfaltový beton vrstva podkladní ACP 16 (obalované kamenivo OKS) tl 80 mm š do 1,5 m</t>
  </si>
  <si>
    <t>Postřik infiltrační kationaktivní emulzí v množství 1 kg/m2</t>
  </si>
  <si>
    <t>Postřik živičný spojovací ze silniční emulze v množství 0,50 kg/m2</t>
  </si>
  <si>
    <t>Čištění vozovek vodním paprskem pod tlakem 2500 barů</t>
  </si>
  <si>
    <t>Nakládání výkopku z hornin třídy těžitelnosti I, skupiny 1 až 3 do 100 m3</t>
  </si>
  <si>
    <t>Podklad ze štěrkodrtě ŠD tl 200 mm</t>
  </si>
  <si>
    <t>Podklad z mechanicky zpevněného kameniva MZK tl 150 mm</t>
  </si>
  <si>
    <t>Založení parkového trávníku výsevem plochy do 1000 m2 v rovině a ve svahu do 1:5</t>
  </si>
  <si>
    <t>Plošná úprava terénu do 500 m2 zemina skupiny 1 až 4 nerovnosti do 150 mm v rovinně a svahu do 1:5</t>
  </si>
  <si>
    <t>Rozprostření ornice tl vrstvy do 200 mm pl do 500 m2 v rovině nebo ve svahu do 1:5 strojně</t>
  </si>
  <si>
    <t>Kladení dlažby z kostek velkých z kamene do lože z kameniva těženého tl 50 mm</t>
  </si>
  <si>
    <t>Podklad ze štěrkodrtě ŠD tl 160 mm</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</si>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</sst>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7"/>
      <color rgb="FF969696"/>
      <name val="Arial CE"/>
    </font>
    <font>
      <i/>
      <sz val="9"/>
      <color rgb="FF0000FF"/>
      <name val="Arial CE"/>
    </font>
    <font>
      <i/>
      <sz val="8"/>
      <color rgb="FF0000FF"/>
      <name val="Arial CE"/>
    </font>
    <font>
      <b/>
      <sz val="9"/>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9" fillId="0" borderId="0" applyNumberFormat="0" applyFill="0" applyBorder="0" applyAlignment="0" applyProtection="0"/>
  </cellStyleXfs>
  <cellXfs count="381">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6"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0" fillId="4" borderId="9" xfId="0" applyFont="1" applyFill="1" applyBorder="1" applyAlignment="1" applyProtection="1">
      <alignment horizontal="center" vertical="center"/>
    </xf>
    <xf numFmtId="0" fontId="21" fillId="0" borderId="17" xfId="0" applyFont="1" applyBorder="1" applyAlignment="1" applyProtection="1">
      <alignment horizontal="center" vertical="center" wrapText="1"/>
    </xf>
    <xf numFmtId="0" fontId="21" fillId="0" borderId="18" xfId="0" applyFont="1" applyBorder="1" applyAlignment="1" applyProtection="1">
      <alignment horizontal="center" vertical="center" wrapText="1"/>
    </xf>
    <xf numFmtId="0" fontId="21"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4" fontId="22"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8" fillId="0" borderId="15" xfId="0" applyNumberFormat="1" applyFont="1" applyBorder="1" applyAlignment="1" applyProtection="1">
      <alignmen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6" xfId="0" applyNumberFormat="1" applyFont="1" applyBorder="1" applyAlignment="1" applyProtection="1">
      <alignment vertical="center"/>
    </xf>
    <xf numFmtId="0" fontId="4" fillId="0" borderId="0" xfId="0" applyFont="1" applyAlignment="1">
      <alignment horizontal="left" vertical="center"/>
    </xf>
    <xf numFmtId="0" fontId="23" fillId="0" borderId="0" xfId="0" applyFont="1" applyAlignment="1">
      <alignment horizontal="left" vertical="center"/>
    </xf>
    <xf numFmtId="0" fontId="24" fillId="0" borderId="0" xfId="1" applyFont="1" applyAlignment="1">
      <alignment horizontal="center" vertical="center"/>
    </xf>
    <xf numFmtId="0" fontId="5" fillId="0" borderId="4" xfId="0" applyFont="1" applyBorder="1" applyAlignment="1" applyProtection="1">
      <alignment vertical="center"/>
    </xf>
    <xf numFmtId="0" fontId="25" fillId="0" borderId="0" xfId="0" applyFont="1" applyAlignment="1" applyProtection="1">
      <alignment vertical="center"/>
    </xf>
    <xf numFmtId="0" fontId="26"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7" fillId="0" borderId="20" xfId="0" applyNumberFormat="1" applyFont="1" applyBorder="1" applyAlignment="1" applyProtection="1">
      <alignment vertical="center"/>
    </xf>
    <xf numFmtId="4" fontId="27" fillId="0" borderId="21" xfId="0" applyNumberFormat="1" applyFont="1" applyBorder="1" applyAlignment="1" applyProtection="1">
      <alignment vertical="center"/>
    </xf>
    <xf numFmtId="166" fontId="27" fillId="0" borderId="21" xfId="0" applyNumberFormat="1" applyFont="1" applyBorder="1" applyAlignment="1" applyProtection="1">
      <alignment vertical="center"/>
    </xf>
    <xf numFmtId="4" fontId="27" fillId="0" borderId="22" xfId="0" applyNumberFormat="1" applyFont="1" applyBorder="1" applyAlignment="1" applyProtection="1">
      <alignment vertical="center"/>
    </xf>
    <xf numFmtId="0" fontId="5" fillId="0" borderId="0" xfId="0" applyFont="1" applyAlignment="1">
      <alignment horizontal="left" vertical="center"/>
    </xf>
    <xf numFmtId="0" fontId="28" fillId="0" borderId="0" xfId="0" applyFont="1" applyAlignment="1">
      <alignment horizontal="left" vertical="center"/>
    </xf>
    <xf numFmtId="0" fontId="0" fillId="0" borderId="2" xfId="0" applyBorder="1"/>
    <xf numFmtId="0" fontId="0" fillId="0" borderId="3" xfId="0" applyBorder="1"/>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4" xfId="0" applyBorder="1" applyAlignment="1">
      <alignmen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0" fillId="0" borderId="13" xfId="0" applyFont="1" applyBorder="1" applyAlignment="1">
      <alignment vertical="center"/>
    </xf>
    <xf numFmtId="0" fontId="16" fillId="0" borderId="0" xfId="0" applyFont="1" applyAlignment="1">
      <alignment horizontal="left" vertical="center"/>
    </xf>
    <xf numFmtId="4" fontId="22" fillId="0" borderId="0" xfId="0" applyNumberFormat="1" applyFont="1" applyAlignment="1">
      <alignment vertical="center"/>
    </xf>
    <xf numFmtId="0" fontId="1" fillId="0" borderId="0" xfId="0" applyFont="1" applyAlignment="1">
      <alignment horizontal="right" vertical="center"/>
    </xf>
    <xf numFmtId="0" fontId="19"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0" fillId="4" borderId="0" xfId="0" applyFont="1" applyFill="1" applyAlignment="1" applyProtection="1">
      <alignment horizontal="left" vertical="center"/>
    </xf>
    <xf numFmtId="0" fontId="0" fillId="4" borderId="0" xfId="0" applyFont="1" applyFill="1" applyAlignment="1" applyProtection="1">
      <alignment vertical="center"/>
    </xf>
    <xf numFmtId="0" fontId="20"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0" fillId="4" borderId="17" xfId="0" applyFont="1" applyFill="1" applyBorder="1" applyAlignment="1" applyProtection="1">
      <alignment horizontal="center" vertical="center" wrapText="1"/>
    </xf>
    <xf numFmtId="0" fontId="20" fillId="4" borderId="18" xfId="0" applyFont="1" applyFill="1" applyBorder="1" applyAlignment="1" applyProtection="1">
      <alignment horizontal="center" vertical="center" wrapText="1"/>
    </xf>
    <xf numFmtId="0" fontId="20"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2" fillId="0" borderId="0" xfId="0" applyNumberFormat="1" applyFont="1" applyAlignment="1" applyProtection="1"/>
    <xf numFmtId="0" fontId="0" fillId="0" borderId="13" xfId="0" applyBorder="1" applyAlignment="1" applyProtection="1">
      <alignment vertical="center"/>
    </xf>
    <xf numFmtId="166" fontId="31" fillId="0" borderId="13" xfId="0" applyNumberFormat="1" applyFont="1" applyBorder="1" applyAlignment="1" applyProtection="1"/>
    <xf numFmtId="166" fontId="31" fillId="0" borderId="14" xfId="0" applyNumberFormat="1" applyFont="1" applyBorder="1" applyAlignment="1" applyProtection="1"/>
    <xf numFmtId="4" fontId="32"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0" fillId="0" borderId="23" xfId="0" applyFont="1" applyBorder="1" applyAlignment="1" applyProtection="1">
      <alignment horizontal="center" vertical="center"/>
    </xf>
    <xf numFmtId="49" fontId="20" fillId="0" borderId="23" xfId="0" applyNumberFormat="1" applyFont="1" applyBorder="1" applyAlignment="1" applyProtection="1">
      <alignment horizontal="left" vertical="center" wrapText="1"/>
    </xf>
    <xf numFmtId="0" fontId="20" fillId="0" borderId="23" xfId="0" applyFont="1" applyBorder="1" applyAlignment="1" applyProtection="1">
      <alignment horizontal="left" vertical="center" wrapText="1"/>
    </xf>
    <xf numFmtId="0" fontId="20" fillId="0" borderId="23" xfId="0" applyFont="1" applyBorder="1" applyAlignment="1" applyProtection="1">
      <alignment horizontal="center" vertical="center" wrapText="1"/>
    </xf>
    <xf numFmtId="167" fontId="20" fillId="0" borderId="23" xfId="0" applyNumberFormat="1" applyFont="1" applyBorder="1" applyAlignment="1" applyProtection="1">
      <alignment vertical="center"/>
    </xf>
    <xf numFmtId="4" fontId="20" fillId="2" borderId="23" xfId="0" applyNumberFormat="1" applyFont="1" applyFill="1" applyBorder="1" applyAlignment="1" applyProtection="1">
      <alignment vertical="center"/>
      <protection locked="0"/>
    </xf>
    <xf numFmtId="4" fontId="20" fillId="0" borderId="23" xfId="0" applyNumberFormat="1" applyFont="1" applyBorder="1" applyAlignment="1" applyProtection="1">
      <alignment vertical="center"/>
    </xf>
    <xf numFmtId="0" fontId="21" fillId="2" borderId="15" xfId="0" applyFont="1" applyFill="1" applyBorder="1" applyAlignment="1" applyProtection="1">
      <alignment horizontal="left" vertical="center"/>
      <protection locked="0"/>
    </xf>
    <xf numFmtId="0" fontId="21" fillId="0" borderId="0" xfId="0" applyFont="1" applyBorder="1" applyAlignment="1" applyProtection="1">
      <alignment horizontal="center" vertical="center"/>
    </xf>
    <xf numFmtId="166" fontId="21" fillId="0" borderId="0" xfId="0" applyNumberFormat="1" applyFont="1" applyBorder="1" applyAlignment="1" applyProtection="1">
      <alignment vertical="center"/>
    </xf>
    <xf numFmtId="166" fontId="21" fillId="0" borderId="16" xfId="0" applyNumberFormat="1" applyFont="1" applyBorder="1" applyAlignment="1" applyProtection="1">
      <alignment vertical="center"/>
    </xf>
    <xf numFmtId="0" fontId="20"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0" fillId="0" borderId="4" xfId="0" applyFont="1" applyBorder="1" applyAlignment="1">
      <alignment horizontal="center" vertical="center" wrapText="1"/>
    </xf>
    <xf numFmtId="0" fontId="20" fillId="4" borderId="17" xfId="0" applyFont="1" applyFill="1" applyBorder="1" applyAlignment="1">
      <alignment horizontal="center" vertical="center" wrapText="1"/>
    </xf>
    <xf numFmtId="0" fontId="20" fillId="4" borderId="18" xfId="0" applyFont="1" applyFill="1" applyBorder="1" applyAlignment="1">
      <alignment horizontal="center" vertical="center" wrapText="1"/>
    </xf>
    <xf numFmtId="0" fontId="20" fillId="4" borderId="19" xfId="0" applyFont="1" applyFill="1" applyBorder="1" applyAlignment="1">
      <alignment horizontal="center" vertical="center" wrapText="1"/>
    </xf>
    <xf numFmtId="0" fontId="4" fillId="0" borderId="0" xfId="0" applyFont="1" applyAlignment="1">
      <alignment horizontal="left" vertical="center" wrapText="1"/>
    </xf>
    <xf numFmtId="0" fontId="39" fillId="0" borderId="17" xfId="0" applyFont="1" applyBorder="1" applyAlignment="1">
      <alignment horizontal="left" vertical="center" wrapText="1"/>
    </xf>
    <xf numFmtId="0" fontId="39" fillId="0" borderId="23" xfId="0" applyFont="1" applyBorder="1" applyAlignment="1">
      <alignment horizontal="left" vertical="center" wrapText="1"/>
    </xf>
    <xf numFmtId="0" fontId="39" fillId="0" borderId="23" xfId="0" applyFont="1" applyBorder="1" applyAlignment="1">
      <alignment horizontal="left" vertical="center"/>
    </xf>
    <xf numFmtId="167" fontId="39" fillId="0" borderId="19"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2" fillId="0" borderId="0" xfId="0" applyFont="1" applyAlignment="1">
      <alignment horizontal="left" vertical="center"/>
    </xf>
    <xf numFmtId="0" fontId="0" fillId="0" borderId="0" xfId="0" applyAlignment="1">
      <alignment vertical="top"/>
    </xf>
    <xf numFmtId="0" fontId="40" fillId="0" borderId="24" xfId="0" applyFont="1" applyBorder="1" applyAlignment="1">
      <alignment vertical="center" wrapText="1"/>
    </xf>
    <xf numFmtId="0" fontId="40" fillId="0" borderId="25" xfId="0" applyFont="1" applyBorder="1" applyAlignment="1">
      <alignment vertical="center" wrapText="1"/>
    </xf>
    <xf numFmtId="0" fontId="40" fillId="0" borderId="26" xfId="0" applyFont="1" applyBorder="1" applyAlignment="1">
      <alignment vertical="center" wrapText="1"/>
    </xf>
    <xf numFmtId="0" fontId="40" fillId="0" borderId="27"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7" xfId="0" applyFont="1" applyBorder="1" applyAlignment="1">
      <alignment vertical="center" wrapText="1"/>
    </xf>
    <xf numFmtId="0" fontId="40" fillId="0" borderId="28" xfId="0" applyFont="1" applyBorder="1" applyAlignment="1">
      <alignment vertical="center" wrapText="1"/>
    </xf>
    <xf numFmtId="0" fontId="42" fillId="0" borderId="1" xfId="0" applyFont="1" applyBorder="1" applyAlignment="1">
      <alignment horizontal="left" vertical="center" wrapText="1"/>
    </xf>
    <xf numFmtId="0" fontId="43" fillId="0" borderId="1" xfId="0" applyFont="1" applyBorder="1" applyAlignment="1">
      <alignment horizontal="left" vertical="center" wrapText="1"/>
    </xf>
    <xf numFmtId="0" fontId="44" fillId="0" borderId="27" xfId="0" applyFont="1" applyBorder="1" applyAlignment="1">
      <alignment vertical="center" wrapText="1"/>
    </xf>
    <xf numFmtId="0" fontId="43" fillId="0" borderId="1" xfId="0" applyFont="1" applyBorder="1" applyAlignment="1">
      <alignment vertical="center" wrapText="1"/>
    </xf>
    <xf numFmtId="0" fontId="43" fillId="0" borderId="1" xfId="0" applyFont="1" applyBorder="1" applyAlignment="1">
      <alignment horizontal="left" vertical="center"/>
    </xf>
    <xf numFmtId="0" fontId="43" fillId="0" borderId="1" xfId="0" applyFont="1" applyBorder="1" applyAlignment="1">
      <alignment vertical="center"/>
    </xf>
    <xf numFmtId="49" fontId="43" fillId="0" borderId="1" xfId="0" applyNumberFormat="1" applyFont="1" applyBorder="1" applyAlignment="1">
      <alignment vertical="center" wrapText="1"/>
    </xf>
    <xf numFmtId="0" fontId="40" fillId="0" borderId="30" xfId="0" applyFont="1" applyBorder="1" applyAlignment="1">
      <alignment vertical="center" wrapText="1"/>
    </xf>
    <xf numFmtId="0" fontId="45" fillId="0" borderId="29" xfId="0" applyFont="1" applyBorder="1" applyAlignment="1">
      <alignment vertical="center" wrapText="1"/>
    </xf>
    <xf numFmtId="0" fontId="40" fillId="0" borderId="31" xfId="0" applyFont="1" applyBorder="1" applyAlignment="1">
      <alignment vertical="center" wrapText="1"/>
    </xf>
    <xf numFmtId="0" fontId="40" fillId="0" borderId="1" xfId="0" applyFont="1" applyBorder="1" applyAlignment="1">
      <alignment vertical="top"/>
    </xf>
    <xf numFmtId="0" fontId="40" fillId="0" borderId="0" xfId="0" applyFont="1" applyAlignment="1">
      <alignment vertical="top"/>
    </xf>
    <xf numFmtId="0" fontId="40" fillId="0" borderId="24" xfId="0" applyFont="1" applyBorder="1" applyAlignment="1">
      <alignment horizontal="left" vertical="center"/>
    </xf>
    <xf numFmtId="0" fontId="40" fillId="0" borderId="25" xfId="0" applyFont="1" applyBorder="1" applyAlignment="1">
      <alignment horizontal="left" vertical="center"/>
    </xf>
    <xf numFmtId="0" fontId="40" fillId="0" borderId="26" xfId="0" applyFont="1" applyBorder="1" applyAlignment="1">
      <alignment horizontal="left" vertical="center"/>
    </xf>
    <xf numFmtId="0" fontId="40" fillId="0" borderId="27" xfId="0" applyFont="1" applyBorder="1" applyAlignment="1">
      <alignment horizontal="left" vertical="center"/>
    </xf>
    <xf numFmtId="0" fontId="40" fillId="0" borderId="28" xfId="0" applyFont="1" applyBorder="1" applyAlignment="1">
      <alignment horizontal="left" vertical="center"/>
    </xf>
    <xf numFmtId="0" fontId="42" fillId="0" borderId="1" xfId="0" applyFont="1" applyBorder="1" applyAlignment="1">
      <alignment horizontal="left" vertical="center"/>
    </xf>
    <xf numFmtId="0" fontId="46" fillId="0" borderId="0" xfId="0" applyFont="1" applyAlignment="1">
      <alignment horizontal="left" vertical="center"/>
    </xf>
    <xf numFmtId="0" fontId="42" fillId="0" borderId="29" xfId="0" applyFont="1" applyBorder="1" applyAlignment="1">
      <alignment horizontal="left" vertical="center"/>
    </xf>
    <xf numFmtId="0" fontId="42" fillId="0" borderId="29" xfId="0" applyFont="1" applyBorder="1" applyAlignment="1">
      <alignment horizontal="center" vertical="center"/>
    </xf>
    <xf numFmtId="0" fontId="46" fillId="0" borderId="29" xfId="0" applyFont="1" applyBorder="1" applyAlignment="1">
      <alignment horizontal="left" vertical="center"/>
    </xf>
    <xf numFmtId="0" fontId="47" fillId="0" borderId="1" xfId="0" applyFont="1" applyBorder="1" applyAlignment="1">
      <alignment horizontal="left" vertical="center"/>
    </xf>
    <xf numFmtId="0" fontId="44" fillId="0" borderId="0" xfId="0" applyFont="1" applyAlignment="1">
      <alignment horizontal="left" vertical="center"/>
    </xf>
    <xf numFmtId="0" fontId="48" fillId="0" borderId="1" xfId="0" applyFont="1" applyBorder="1" applyAlignment="1">
      <alignment horizontal="left" vertical="center"/>
    </xf>
    <xf numFmtId="0" fontId="43" fillId="0" borderId="1" xfId="0" applyFont="1" applyBorder="1" applyAlignment="1">
      <alignment horizontal="center" vertical="center"/>
    </xf>
    <xf numFmtId="0" fontId="43" fillId="0" borderId="0" xfId="0" applyFont="1" applyAlignment="1">
      <alignment horizontal="left" vertical="center"/>
    </xf>
    <xf numFmtId="0" fontId="44" fillId="0" borderId="27" xfId="0" applyFont="1" applyBorder="1" applyAlignment="1">
      <alignment horizontal="left" vertical="center"/>
    </xf>
    <xf numFmtId="0" fontId="43" fillId="0" borderId="1" xfId="0" applyFont="1" applyFill="1" applyBorder="1" applyAlignment="1">
      <alignment horizontal="left" vertical="center"/>
    </xf>
    <xf numFmtId="0" fontId="43" fillId="0" borderId="1" xfId="0" applyFont="1" applyFill="1" applyBorder="1" applyAlignment="1">
      <alignment horizontal="center" vertical="center"/>
    </xf>
    <xf numFmtId="0" fontId="40" fillId="0" borderId="30" xfId="0" applyFont="1" applyBorder="1" applyAlignment="1">
      <alignment horizontal="left" vertical="center"/>
    </xf>
    <xf numFmtId="0" fontId="45" fillId="0" borderId="29"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left" vertical="center"/>
    </xf>
    <xf numFmtId="0" fontId="45" fillId="0" borderId="1" xfId="0" applyFont="1" applyBorder="1" applyAlignment="1">
      <alignment horizontal="left" vertical="center"/>
    </xf>
    <xf numFmtId="0" fontId="46" fillId="0" borderId="1" xfId="0" applyFont="1" applyBorder="1" applyAlignment="1">
      <alignment horizontal="left" vertical="center"/>
    </xf>
    <xf numFmtId="0" fontId="44" fillId="0" borderId="29" xfId="0" applyFont="1" applyBorder="1" applyAlignment="1">
      <alignment horizontal="left" vertical="center"/>
    </xf>
    <xf numFmtId="0" fontId="40" fillId="0" borderId="1" xfId="0" applyFont="1" applyBorder="1" applyAlignment="1">
      <alignment horizontal="left" vertical="center" wrapText="1"/>
    </xf>
    <xf numFmtId="0" fontId="44" fillId="0" borderId="1" xfId="0" applyFont="1" applyBorder="1" applyAlignment="1">
      <alignment horizontal="left" vertical="center" wrapText="1"/>
    </xf>
    <xf numFmtId="0" fontId="44" fillId="0" borderId="1" xfId="0" applyFont="1" applyBorder="1" applyAlignment="1">
      <alignment horizontal="center" vertical="center" wrapText="1"/>
    </xf>
    <xf numFmtId="0" fontId="40" fillId="0" borderId="24" xfId="0" applyFont="1" applyBorder="1" applyAlignment="1">
      <alignment horizontal="left" vertical="center" wrapText="1"/>
    </xf>
    <xf numFmtId="0" fontId="40" fillId="0" borderId="25"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1" xfId="0" applyFont="1" applyBorder="1" applyAlignment="1">
      <alignment horizontal="left" vertical="center"/>
    </xf>
    <xf numFmtId="0" fontId="44" fillId="0" borderId="28" xfId="0" applyFont="1" applyBorder="1" applyAlignment="1">
      <alignment horizontal="left" vertical="center" wrapText="1"/>
    </xf>
    <xf numFmtId="0" fontId="44" fillId="0" borderId="28" xfId="0" applyFont="1" applyBorder="1" applyAlignment="1">
      <alignment horizontal="left" vertical="center"/>
    </xf>
    <xf numFmtId="0" fontId="44" fillId="0" borderId="30" xfId="0" applyFont="1" applyBorder="1" applyAlignment="1">
      <alignment horizontal="left" vertical="center" wrapText="1"/>
    </xf>
    <xf numFmtId="0" fontId="44" fillId="0" borderId="29" xfId="0" applyFont="1" applyBorder="1" applyAlignment="1">
      <alignment horizontal="left" vertical="center" wrapText="1"/>
    </xf>
    <xf numFmtId="0" fontId="44" fillId="0" borderId="31" xfId="0" applyFont="1" applyBorder="1" applyAlignment="1">
      <alignment horizontal="left" vertical="center" wrapText="1"/>
    </xf>
    <xf numFmtId="0" fontId="43" fillId="0" borderId="1" xfId="0" applyFont="1" applyBorder="1" applyAlignment="1">
      <alignment horizontal="left" vertical="top"/>
    </xf>
    <xf numFmtId="0" fontId="43" fillId="0" borderId="1" xfId="0" applyFont="1" applyBorder="1" applyAlignment="1">
      <alignment horizontal="center" vertical="top"/>
    </xf>
    <xf numFmtId="0" fontId="44" fillId="0" borderId="30" xfId="0" applyFont="1" applyBorder="1" applyAlignment="1">
      <alignment horizontal="left" vertical="center"/>
    </xf>
    <xf numFmtId="0" fontId="44" fillId="0" borderId="31" xfId="0" applyFont="1" applyBorder="1" applyAlignment="1">
      <alignment horizontal="left" vertical="center"/>
    </xf>
    <xf numFmtId="0" fontId="44" fillId="0" borderId="1" xfId="0" applyFont="1" applyBorder="1" applyAlignment="1">
      <alignment horizontal="center" vertical="center"/>
    </xf>
    <xf numFmtId="0" fontId="46" fillId="0" borderId="0" xfId="0" applyFont="1" applyAlignment="1">
      <alignment vertical="center"/>
    </xf>
    <xf numFmtId="0" fontId="42" fillId="0" borderId="1" xfId="0" applyFont="1" applyBorder="1" applyAlignment="1">
      <alignment vertical="center"/>
    </xf>
    <xf numFmtId="0" fontId="46" fillId="0" borderId="29" xfId="0" applyFont="1" applyBorder="1" applyAlignment="1">
      <alignment vertical="center"/>
    </xf>
    <xf numFmtId="0" fontId="42" fillId="0" borderId="29" xfId="0" applyFont="1" applyBorder="1" applyAlignment="1">
      <alignment vertical="center"/>
    </xf>
    <xf numFmtId="0" fontId="43" fillId="0" borderId="1" xfId="0" applyFont="1" applyBorder="1" applyAlignment="1">
      <alignment vertical="top"/>
    </xf>
    <xf numFmtId="49" fontId="43" fillId="0" borderId="1" xfId="0" applyNumberFormat="1" applyFont="1" applyBorder="1" applyAlignment="1">
      <alignment horizontal="left" vertical="center"/>
    </xf>
    <xf numFmtId="0" fontId="0" fillId="0" borderId="29" xfId="0" applyBorder="1" applyAlignment="1">
      <alignment vertical="top"/>
    </xf>
    <xf numFmtId="0" fontId="42" fillId="0" borderId="29" xfId="0" applyFont="1" applyBorder="1" applyAlignment="1">
      <alignment horizontal="left"/>
    </xf>
    <xf numFmtId="0" fontId="46" fillId="0" borderId="29" xfId="0" applyFont="1" applyBorder="1" applyAlignment="1"/>
    <xf numFmtId="0" fontId="40" fillId="0" borderId="27" xfId="0" applyFont="1" applyBorder="1" applyAlignment="1">
      <alignment vertical="top"/>
    </xf>
    <xf numFmtId="0" fontId="40" fillId="0" borderId="28" xfId="0" applyFont="1" applyBorder="1" applyAlignment="1">
      <alignment vertical="top"/>
    </xf>
    <xf numFmtId="0" fontId="40" fillId="0" borderId="30" xfId="0" applyFont="1" applyBorder="1" applyAlignment="1">
      <alignment vertical="top"/>
    </xf>
    <xf numFmtId="0" fontId="40" fillId="0" borderId="29" xfId="0" applyFont="1" applyBorder="1" applyAlignment="1">
      <alignment vertical="top"/>
    </xf>
    <xf numFmtId="0" fontId="40" fillId="0" borderId="31" xfId="0" applyFont="1" applyBorder="1" applyAlignment="1">
      <alignment vertical="top"/>
    </xf>
    <xf numFmtId="0" fontId="15" fillId="0" borderId="0" xfId="0" applyFont="1" applyAlignment="1">
      <alignment horizontal="left" vertical="top" wrapText="1"/>
    </xf>
    <xf numFmtId="0" fontId="15" fillId="0" borderId="0" xfId="0" applyFont="1" applyAlignment="1">
      <alignment horizontal="left" vertical="center"/>
    </xf>
    <xf numFmtId="0" fontId="17"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6"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right" vertical="center"/>
    </xf>
    <xf numFmtId="4" fontId="17"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4" fillId="3" borderId="8" xfId="0" applyFont="1" applyFill="1" applyBorder="1" applyAlignment="1" applyProtection="1">
      <alignment horizontal="left" vertical="center"/>
    </xf>
    <xf numFmtId="0" fontId="0" fillId="3" borderId="8" xfId="0" applyFont="1" applyFill="1" applyBorder="1" applyAlignment="1" applyProtection="1">
      <alignmen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8" fillId="0" borderId="12" xfId="0" applyFont="1" applyBorder="1" applyAlignment="1">
      <alignment horizontal="center" vertical="center"/>
    </xf>
    <xf numFmtId="0" fontId="18" fillId="0" borderId="13" xfId="0" applyFont="1" applyBorder="1" applyAlignment="1">
      <alignment horizontal="left" vertical="center"/>
    </xf>
    <xf numFmtId="0" fontId="19" fillId="0" borderId="15" xfId="0" applyFont="1" applyBorder="1" applyAlignment="1">
      <alignment horizontal="left" vertical="center"/>
    </xf>
    <xf numFmtId="0" fontId="19" fillId="0" borderId="0" xfId="0" applyFont="1" applyBorder="1" applyAlignment="1">
      <alignment horizontal="left" vertical="center"/>
    </xf>
    <xf numFmtId="0" fontId="19" fillId="0" borderId="15" xfId="0" applyFont="1" applyBorder="1" applyAlignment="1" applyProtection="1">
      <alignment horizontal="left" vertical="center"/>
    </xf>
    <xf numFmtId="0" fontId="19" fillId="0" borderId="0" xfId="0" applyFont="1" applyBorder="1" applyAlignment="1" applyProtection="1">
      <alignment horizontal="left" vertical="center"/>
    </xf>
    <xf numFmtId="0" fontId="20" fillId="4" borderId="7" xfId="0" applyFont="1" applyFill="1" applyBorder="1" applyAlignment="1" applyProtection="1">
      <alignment horizontal="center" vertical="center"/>
    </xf>
    <xf numFmtId="0" fontId="20" fillId="4" borderId="8" xfId="0" applyFont="1" applyFill="1" applyBorder="1" applyAlignment="1" applyProtection="1">
      <alignment horizontal="left" vertical="center"/>
    </xf>
    <xf numFmtId="0" fontId="20" fillId="4" borderId="8" xfId="0" applyFont="1" applyFill="1" applyBorder="1" applyAlignment="1" applyProtection="1">
      <alignment horizontal="center" vertical="center"/>
    </xf>
    <xf numFmtId="0" fontId="20" fillId="4" borderId="8" xfId="0" applyFont="1" applyFill="1" applyBorder="1" applyAlignment="1" applyProtection="1">
      <alignment horizontal="right" vertical="center"/>
    </xf>
    <xf numFmtId="4" fontId="26" fillId="0" borderId="0" xfId="0" applyNumberFormat="1" applyFont="1" applyAlignment="1" applyProtection="1">
      <alignment vertical="center"/>
    </xf>
    <xf numFmtId="0" fontId="26" fillId="0" borderId="0" xfId="0" applyFont="1" applyAlignment="1" applyProtection="1">
      <alignment vertical="center"/>
    </xf>
    <xf numFmtId="0" fontId="25" fillId="0" borderId="0" xfId="0" applyFont="1" applyAlignment="1" applyProtection="1">
      <alignment horizontal="left" vertical="center" wrapText="1"/>
    </xf>
    <xf numFmtId="4" fontId="22"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3" fillId="0" borderId="0" xfId="0" applyFont="1" applyAlignment="1">
      <alignment horizontal="left" vertical="top" wrapText="1"/>
    </xf>
    <xf numFmtId="0" fontId="41" fillId="0" borderId="1" xfId="0" applyFont="1" applyBorder="1" applyAlignment="1">
      <alignment horizontal="center" vertical="center"/>
    </xf>
    <xf numFmtId="0" fontId="41" fillId="0" borderId="1" xfId="0" applyFont="1" applyBorder="1" applyAlignment="1">
      <alignment horizontal="center" vertical="center" wrapText="1"/>
    </xf>
    <xf numFmtId="0" fontId="42" fillId="0" borderId="29" xfId="0" applyFont="1" applyBorder="1" applyAlignment="1">
      <alignment horizontal="left"/>
    </xf>
    <xf numFmtId="0" fontId="43" fillId="0" borderId="1" xfId="0" applyFont="1" applyBorder="1" applyAlignment="1">
      <alignment horizontal="left" vertical="center"/>
    </xf>
    <xf numFmtId="0" fontId="43" fillId="0" borderId="1" xfId="0" applyFont="1" applyBorder="1" applyAlignment="1">
      <alignment horizontal="left" vertical="top"/>
    </xf>
    <xf numFmtId="0" fontId="43" fillId="0" borderId="1" xfId="0" applyFont="1" applyBorder="1" applyAlignment="1">
      <alignment horizontal="left" vertical="center" wrapText="1"/>
    </xf>
    <xf numFmtId="0" fontId="42" fillId="0" borderId="29" xfId="0" applyFont="1" applyBorder="1" applyAlignment="1">
      <alignment horizontal="left" wrapText="1"/>
    </xf>
    <xf numFmtId="49" fontId="43" fillId="0" borderId="1" xfId="0" applyNumberFormat="1" applyFont="1" applyBorder="1" applyAlignment="1">
      <alignment horizontal="left" vertical="center" wrapText="1"/>
    </xf>
    <xf numFmtId="14" fontId="2" fillId="2" borderId="0" xfId="0" applyNumberFormat="1" applyFont="1" applyFill="1" applyAlignment="1" applyProtection="1">
      <alignment horizontal="left" vertical="center"/>
      <protection locked="0"/>
    </xf>
  </cellXfs>
  <cellStyles count="2">
    <cellStyle name="Hypertextový odkaz" xfId="1" builtinId="8"/>
    <cellStyle name="normální" xfId="0" builtinId="0" customBuiltin="1"/>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3" Type="http://schemas.openxmlformats.org/officeDocument/2006/relationships/hyperlink" Target="https://podminky.urs.cz/item/CS_URS_2021_01/171201221" TargetMode="External"/><Relationship Id="rId18" Type="http://schemas.openxmlformats.org/officeDocument/2006/relationships/hyperlink" Target="https://podminky.urs.cz/item/CS_URS_2021_01/181351103" TargetMode="External"/><Relationship Id="rId26" Type="http://schemas.openxmlformats.org/officeDocument/2006/relationships/hyperlink" Target="https://podminky.urs.cz/item/CS_URS_2021_01/564861111" TargetMode="External"/><Relationship Id="rId39" Type="http://schemas.openxmlformats.org/officeDocument/2006/relationships/hyperlink" Target="https://podminky.urs.cz/item/CS_URS_2021_01/914111111" TargetMode="External"/><Relationship Id="rId21" Type="http://schemas.openxmlformats.org/officeDocument/2006/relationships/hyperlink" Target="https://podminky.urs.cz/item/CS_URS_2021_01/181951112" TargetMode="External"/><Relationship Id="rId34" Type="http://schemas.openxmlformats.org/officeDocument/2006/relationships/hyperlink" Target="https://podminky.urs.cz/item/CS_URS_2021_01/581141214" TargetMode="External"/><Relationship Id="rId42" Type="http://schemas.openxmlformats.org/officeDocument/2006/relationships/hyperlink" Target="https://podminky.urs.cz/item/CS_URS_2021_01/40445621" TargetMode="External"/><Relationship Id="rId47" Type="http://schemas.openxmlformats.org/officeDocument/2006/relationships/hyperlink" Target="https://podminky.urs.cz/item/CS_URS_2021_01/40445230" TargetMode="External"/><Relationship Id="rId50" Type="http://schemas.openxmlformats.org/officeDocument/2006/relationships/hyperlink" Target="https://podminky.urs.cz/item/CS_URS_2021_01/915221112" TargetMode="External"/><Relationship Id="rId55" Type="http://schemas.openxmlformats.org/officeDocument/2006/relationships/hyperlink" Target="https://podminky.urs.cz/item/CS_URS_2021_01/916131213" TargetMode="External"/><Relationship Id="rId63" Type="http://schemas.openxmlformats.org/officeDocument/2006/relationships/hyperlink" Target="https://podminky.urs.cz/item/CS_URS_2021_01/935114121" TargetMode="External"/><Relationship Id="rId68" Type="http://schemas.openxmlformats.org/officeDocument/2006/relationships/hyperlink" Target="https://podminky.urs.cz/item/CS_URS_2021_01/997221561" TargetMode="External"/><Relationship Id="rId76" Type="http://schemas.openxmlformats.org/officeDocument/2006/relationships/hyperlink" Target="https://podminky.urs.cz/item/CS_URS_2021_01/998767101" TargetMode="External"/><Relationship Id="rId7" Type="http://schemas.openxmlformats.org/officeDocument/2006/relationships/hyperlink" Target="https://podminky.urs.cz/item/CS_URS_2021_01/122252204" TargetMode="External"/><Relationship Id="rId71" Type="http://schemas.openxmlformats.org/officeDocument/2006/relationships/hyperlink" Target="https://podminky.urs.cz/item/CS_URS_2021_01/997221645" TargetMode="External"/><Relationship Id="rId2" Type="http://schemas.openxmlformats.org/officeDocument/2006/relationships/hyperlink" Target="https://podminky.urs.cz/item/CS_URS_2021_01/113107243" TargetMode="External"/><Relationship Id="rId16" Type="http://schemas.openxmlformats.org/officeDocument/2006/relationships/hyperlink" Target="https://podminky.urs.cz/item/CS_URS_2021_01/58343930" TargetMode="External"/><Relationship Id="rId29" Type="http://schemas.openxmlformats.org/officeDocument/2006/relationships/hyperlink" Target="https://podminky.urs.cz/item/CS_URS_2021_01/565165101" TargetMode="External"/><Relationship Id="rId11" Type="http://schemas.openxmlformats.org/officeDocument/2006/relationships/hyperlink" Target="https://podminky.urs.cz/item/CS_URS_2021_01/167151101" TargetMode="External"/><Relationship Id="rId24" Type="http://schemas.openxmlformats.org/officeDocument/2006/relationships/hyperlink" Target="https://podminky.urs.cz/item/CS_URS_2021_01/564831111" TargetMode="External"/><Relationship Id="rId32" Type="http://schemas.openxmlformats.org/officeDocument/2006/relationships/hyperlink" Target="https://podminky.urs.cz/item/CS_URS_2021_01/573231108" TargetMode="External"/><Relationship Id="rId37" Type="http://schemas.openxmlformats.org/officeDocument/2006/relationships/hyperlink" Target="https://podminky.urs.cz/item/CS_URS_2021_01/28611223" TargetMode="External"/><Relationship Id="rId40" Type="http://schemas.openxmlformats.org/officeDocument/2006/relationships/hyperlink" Target="https://podminky.urs.cz/item/CS_URS_2021_01/40445619" TargetMode="External"/><Relationship Id="rId45" Type="http://schemas.openxmlformats.org/officeDocument/2006/relationships/hyperlink" Target="https://podminky.urs.cz/item/CS_URS_2021_01/40445626" TargetMode="External"/><Relationship Id="rId53" Type="http://schemas.openxmlformats.org/officeDocument/2006/relationships/hyperlink" Target="https://podminky.urs.cz/item/CS_URS_2021_01/916131113" TargetMode="External"/><Relationship Id="rId58" Type="http://schemas.openxmlformats.org/officeDocument/2006/relationships/hyperlink" Target="https://podminky.urs.cz/item/CS_URS_2021_01/919111222" TargetMode="External"/><Relationship Id="rId66" Type="http://schemas.openxmlformats.org/officeDocument/2006/relationships/hyperlink" Target="https://podminky.urs.cz/item/CS_URS_2021_01/997221551" TargetMode="External"/><Relationship Id="rId74" Type="http://schemas.openxmlformats.org/officeDocument/2006/relationships/hyperlink" Target="https://podminky.urs.cz/item/CS_URS_2021_01/767995112" TargetMode="External"/><Relationship Id="rId79" Type="http://schemas.openxmlformats.org/officeDocument/2006/relationships/hyperlink" Target="https://podminky.urs.cz/item/CS_URS_2021_01/783317101" TargetMode="External"/><Relationship Id="rId5" Type="http://schemas.openxmlformats.org/officeDocument/2006/relationships/hyperlink" Target="https://podminky.urs.cz/item/CS_URS_2021_01/113154123" TargetMode="External"/><Relationship Id="rId61" Type="http://schemas.openxmlformats.org/officeDocument/2006/relationships/hyperlink" Target="https://podminky.urs.cz/item/CS_URS_2021_01/919735112" TargetMode="External"/><Relationship Id="rId10" Type="http://schemas.openxmlformats.org/officeDocument/2006/relationships/hyperlink" Target="https://podminky.urs.cz/item/CS_URS_2021_01/10364101" TargetMode="External"/><Relationship Id="rId19" Type="http://schemas.openxmlformats.org/officeDocument/2006/relationships/hyperlink" Target="https://podminky.urs.cz/item/CS_URS_2021_01/181411131" TargetMode="External"/><Relationship Id="rId31" Type="http://schemas.openxmlformats.org/officeDocument/2006/relationships/hyperlink" Target="https://podminky.urs.cz/item/CS_URS_2021_01/573191111" TargetMode="External"/><Relationship Id="rId44" Type="http://schemas.openxmlformats.org/officeDocument/2006/relationships/hyperlink" Target="https://podminky.urs.cz/item/CS_URS_2021_01/40445631" TargetMode="External"/><Relationship Id="rId52" Type="http://schemas.openxmlformats.org/officeDocument/2006/relationships/hyperlink" Target="https://podminky.urs.cz/item/CS_URS_2021_01/915611111" TargetMode="External"/><Relationship Id="rId60" Type="http://schemas.openxmlformats.org/officeDocument/2006/relationships/hyperlink" Target="https://podminky.urs.cz/item/CS_URS_2021_01/919726123" TargetMode="External"/><Relationship Id="rId65" Type="http://schemas.openxmlformats.org/officeDocument/2006/relationships/hyperlink" Target="https://podminky.urs.cz/item/CS_URS_2021_01/966005311" TargetMode="External"/><Relationship Id="rId73" Type="http://schemas.openxmlformats.org/officeDocument/2006/relationships/hyperlink" Target="https://podminky.urs.cz/item/CS_URS_2021_01/998225111" TargetMode="External"/><Relationship Id="rId78" Type="http://schemas.openxmlformats.org/officeDocument/2006/relationships/hyperlink" Target="https://podminky.urs.cz/item/CS_URS_2021_01/783314101" TargetMode="External"/><Relationship Id="rId4" Type="http://schemas.openxmlformats.org/officeDocument/2006/relationships/hyperlink" Target="https://podminky.urs.cz/item/CS_URS_2021_01/113154121" TargetMode="External"/><Relationship Id="rId9" Type="http://schemas.openxmlformats.org/officeDocument/2006/relationships/hyperlink" Target="https://podminky.urs.cz/item/CS_URS_2021_01/162751117" TargetMode="External"/><Relationship Id="rId14" Type="http://schemas.openxmlformats.org/officeDocument/2006/relationships/hyperlink" Target="https://podminky.urs.cz/item/CS_URS_2021_01/171251201" TargetMode="External"/><Relationship Id="rId22" Type="http://schemas.openxmlformats.org/officeDocument/2006/relationships/hyperlink" Target="https://podminky.urs.cz/item/CS_URS_2021_01/339921133" TargetMode="External"/><Relationship Id="rId27" Type="http://schemas.openxmlformats.org/officeDocument/2006/relationships/hyperlink" Target="https://podminky.urs.cz/item/CS_URS_2021_01/564861113" TargetMode="External"/><Relationship Id="rId30" Type="http://schemas.openxmlformats.org/officeDocument/2006/relationships/hyperlink" Target="https://podminky.urs.cz/item/CS_URS_2021_01/567122114" TargetMode="External"/><Relationship Id="rId35" Type="http://schemas.openxmlformats.org/officeDocument/2006/relationships/hyperlink" Target="https://podminky.urs.cz/item/CS_URS_2021_01/591111111" TargetMode="External"/><Relationship Id="rId43" Type="http://schemas.openxmlformats.org/officeDocument/2006/relationships/hyperlink" Target="https://podminky.urs.cz/item/CS_URS_2021_01/40445642" TargetMode="External"/><Relationship Id="rId48" Type="http://schemas.openxmlformats.org/officeDocument/2006/relationships/hyperlink" Target="https://podminky.urs.cz/item/CS_URS_2021_01/40445254" TargetMode="External"/><Relationship Id="rId56" Type="http://schemas.openxmlformats.org/officeDocument/2006/relationships/hyperlink" Target="https://podminky.urs.cz/item/CS_URS_2021_01/59217034" TargetMode="External"/><Relationship Id="rId64" Type="http://schemas.openxmlformats.org/officeDocument/2006/relationships/hyperlink" Target="https://podminky.urs.cz/item/CS_URS_2021_01/938908421" TargetMode="External"/><Relationship Id="rId69" Type="http://schemas.openxmlformats.org/officeDocument/2006/relationships/hyperlink" Target="https://podminky.urs.cz/item/CS_URS_2021_01/997221569" TargetMode="External"/><Relationship Id="rId77" Type="http://schemas.openxmlformats.org/officeDocument/2006/relationships/hyperlink" Target="https://podminky.urs.cz/item/CS_URS_2021_01/783301401" TargetMode="External"/><Relationship Id="rId8" Type="http://schemas.openxmlformats.org/officeDocument/2006/relationships/hyperlink" Target="https://podminky.urs.cz/item/CS_URS_2021_01/132251101" TargetMode="External"/><Relationship Id="rId51" Type="http://schemas.openxmlformats.org/officeDocument/2006/relationships/hyperlink" Target="https://podminky.urs.cz/item/CS_URS_2021_01/915221122" TargetMode="External"/><Relationship Id="rId72" Type="http://schemas.openxmlformats.org/officeDocument/2006/relationships/hyperlink" Target="https://podminky.urs.cz/item/CS_URS_2021_01/997221655" TargetMode="External"/><Relationship Id="rId80" Type="http://schemas.openxmlformats.org/officeDocument/2006/relationships/drawing" Target="../drawings/drawing2.xml"/><Relationship Id="rId3" Type="http://schemas.openxmlformats.org/officeDocument/2006/relationships/hyperlink" Target="https://podminky.urs.cz/item/CS_URS_2021_01/113107322" TargetMode="External"/><Relationship Id="rId12" Type="http://schemas.openxmlformats.org/officeDocument/2006/relationships/hyperlink" Target="https://podminky.urs.cz/item/CS_URS_2021_01/171152101" TargetMode="External"/><Relationship Id="rId17" Type="http://schemas.openxmlformats.org/officeDocument/2006/relationships/hyperlink" Target="https://podminky.urs.cz/item/CS_URS_2021_01/181111121" TargetMode="External"/><Relationship Id="rId25" Type="http://schemas.openxmlformats.org/officeDocument/2006/relationships/hyperlink" Target="https://podminky.urs.cz/item/CS_URS_2021_01/564851112" TargetMode="External"/><Relationship Id="rId33" Type="http://schemas.openxmlformats.org/officeDocument/2006/relationships/hyperlink" Target="https://podminky.urs.cz/item/CS_URS_2021_01/577134111" TargetMode="External"/><Relationship Id="rId38" Type="http://schemas.openxmlformats.org/officeDocument/2006/relationships/hyperlink" Target="https://podminky.urs.cz/item/CS_URS_2021_01/911334641" TargetMode="External"/><Relationship Id="rId46" Type="http://schemas.openxmlformats.org/officeDocument/2006/relationships/hyperlink" Target="https://podminky.urs.cz/item/CS_URS_2021_01/914511111" TargetMode="External"/><Relationship Id="rId59" Type="http://schemas.openxmlformats.org/officeDocument/2006/relationships/hyperlink" Target="https://podminky.urs.cz/item/CS_URS_2021_01/919121121" TargetMode="External"/><Relationship Id="rId67" Type="http://schemas.openxmlformats.org/officeDocument/2006/relationships/hyperlink" Target="https://podminky.urs.cz/item/CS_URS_2021_01/997221559" TargetMode="External"/><Relationship Id="rId20" Type="http://schemas.openxmlformats.org/officeDocument/2006/relationships/hyperlink" Target="https://podminky.urs.cz/item/CS_URS_2021_01/00572410" TargetMode="External"/><Relationship Id="rId41" Type="http://schemas.openxmlformats.org/officeDocument/2006/relationships/hyperlink" Target="https://podminky.urs.cz/item/CS_URS_2021_01/40445608" TargetMode="External"/><Relationship Id="rId54" Type="http://schemas.openxmlformats.org/officeDocument/2006/relationships/hyperlink" Target="https://podminky.urs.cz/item/CS_URS_2021_01/59217053" TargetMode="External"/><Relationship Id="rId62" Type="http://schemas.openxmlformats.org/officeDocument/2006/relationships/hyperlink" Target="https://podminky.urs.cz/item/CS_URS_2021_01/919735125" TargetMode="External"/><Relationship Id="rId70" Type="http://schemas.openxmlformats.org/officeDocument/2006/relationships/hyperlink" Target="https://podminky.urs.cz/item/CS_URS_2021_01/997221615" TargetMode="External"/><Relationship Id="rId75" Type="http://schemas.openxmlformats.org/officeDocument/2006/relationships/hyperlink" Target="https://podminky.urs.cz/item/CS_URS_2021_01/13010438" TargetMode="External"/><Relationship Id="rId1" Type="http://schemas.openxmlformats.org/officeDocument/2006/relationships/hyperlink" Target="https://podminky.urs.cz/item/CS_URS_2021_01/113106241" TargetMode="External"/><Relationship Id="rId6" Type="http://schemas.openxmlformats.org/officeDocument/2006/relationships/hyperlink" Target="https://podminky.urs.cz/item/CS_URS_2021_01/113202111" TargetMode="External"/><Relationship Id="rId15" Type="http://schemas.openxmlformats.org/officeDocument/2006/relationships/hyperlink" Target="https://podminky.urs.cz/item/CS_URS_2021_01/175151101" TargetMode="External"/><Relationship Id="rId23" Type="http://schemas.openxmlformats.org/officeDocument/2006/relationships/hyperlink" Target="https://podminky.urs.cz/item/CS_URS_2021_01/59228415" TargetMode="External"/><Relationship Id="rId28" Type="http://schemas.openxmlformats.org/officeDocument/2006/relationships/hyperlink" Target="https://podminky.urs.cz/item/CS_URS_2021_01/564952111" TargetMode="External"/><Relationship Id="rId36" Type="http://schemas.openxmlformats.org/officeDocument/2006/relationships/hyperlink" Target="https://podminky.urs.cz/item/CS_URS_2021_01/631362021" TargetMode="External"/><Relationship Id="rId49" Type="http://schemas.openxmlformats.org/officeDocument/2006/relationships/hyperlink" Target="https://podminky.urs.cz/item/CS_URS_2021_01/40445257" TargetMode="External"/><Relationship Id="rId57" Type="http://schemas.openxmlformats.org/officeDocument/2006/relationships/hyperlink" Target="https://podminky.urs.cz/item/CS_URS_2021_01/919111111" TargetMode="Externa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CM57"/>
  <sheetViews>
    <sheetView showGridLines="0" tabSelected="1" workbookViewId="0">
      <selection activeCell="AN8" sqref="AN8"/>
    </sheetView>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6" t="s">
        <v>0</v>
      </c>
      <c r="AZ1" s="16" t="s">
        <v>1</v>
      </c>
      <c r="BA1" s="16" t="s">
        <v>2</v>
      </c>
      <c r="BB1" s="16" t="s">
        <v>3</v>
      </c>
      <c r="BT1" s="16" t="s">
        <v>4</v>
      </c>
      <c r="BU1" s="16" t="s">
        <v>4</v>
      </c>
      <c r="BV1" s="16" t="s">
        <v>5</v>
      </c>
    </row>
    <row r="2" spans="1:74" s="1" customFormat="1" ht="36.950000000000003" customHeight="1">
      <c r="AR2" s="360"/>
      <c r="AS2" s="360"/>
      <c r="AT2" s="360"/>
      <c r="AU2" s="360"/>
      <c r="AV2" s="360"/>
      <c r="AW2" s="360"/>
      <c r="AX2" s="360"/>
      <c r="AY2" s="360"/>
      <c r="AZ2" s="360"/>
      <c r="BA2" s="360"/>
      <c r="BB2" s="360"/>
      <c r="BC2" s="360"/>
      <c r="BD2" s="360"/>
      <c r="BE2" s="360"/>
      <c r="BS2" s="17" t="s">
        <v>6</v>
      </c>
      <c r="BT2" s="17" t="s">
        <v>7</v>
      </c>
    </row>
    <row r="3" spans="1:74" s="1" customFormat="1"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5"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pans="1:74" s="1" customFormat="1" ht="12" customHeight="1">
      <c r="B5" s="21"/>
      <c r="C5" s="22"/>
      <c r="D5" s="26" t="s">
        <v>13</v>
      </c>
      <c r="E5" s="22"/>
      <c r="F5" s="22"/>
      <c r="G5" s="22"/>
      <c r="H5" s="22"/>
      <c r="I5" s="22"/>
      <c r="J5" s="22"/>
      <c r="K5" s="324" t="s">
        <v>14</v>
      </c>
      <c r="L5" s="325"/>
      <c r="M5" s="325"/>
      <c r="N5" s="325"/>
      <c r="O5" s="325"/>
      <c r="P5" s="325"/>
      <c r="Q5" s="325"/>
      <c r="R5" s="325"/>
      <c r="S5" s="325"/>
      <c r="T5" s="325"/>
      <c r="U5" s="325"/>
      <c r="V5" s="325"/>
      <c r="W5" s="325"/>
      <c r="X5" s="325"/>
      <c r="Y5" s="325"/>
      <c r="Z5" s="325"/>
      <c r="AA5" s="325"/>
      <c r="AB5" s="325"/>
      <c r="AC5" s="325"/>
      <c r="AD5" s="325"/>
      <c r="AE5" s="325"/>
      <c r="AF5" s="325"/>
      <c r="AG5" s="325"/>
      <c r="AH5" s="325"/>
      <c r="AI5" s="325"/>
      <c r="AJ5" s="325"/>
      <c r="AK5" s="325"/>
      <c r="AL5" s="325"/>
      <c r="AM5" s="325"/>
      <c r="AN5" s="325"/>
      <c r="AO5" s="325"/>
      <c r="AP5" s="22"/>
      <c r="AQ5" s="22"/>
      <c r="AR5" s="20"/>
      <c r="BE5" s="321" t="s">
        <v>15</v>
      </c>
      <c r="BS5" s="17" t="s">
        <v>6</v>
      </c>
    </row>
    <row r="6" spans="1:74" s="1" customFormat="1" ht="36.950000000000003" customHeight="1">
      <c r="B6" s="21"/>
      <c r="C6" s="22"/>
      <c r="D6" s="28" t="s">
        <v>16</v>
      </c>
      <c r="E6" s="22"/>
      <c r="F6" s="22"/>
      <c r="G6" s="22"/>
      <c r="H6" s="22"/>
      <c r="I6" s="22"/>
      <c r="J6" s="22"/>
      <c r="K6" s="326" t="s">
        <v>17</v>
      </c>
      <c r="L6" s="325"/>
      <c r="M6" s="325"/>
      <c r="N6" s="325"/>
      <c r="O6" s="325"/>
      <c r="P6" s="325"/>
      <c r="Q6" s="325"/>
      <c r="R6" s="325"/>
      <c r="S6" s="325"/>
      <c r="T6" s="325"/>
      <c r="U6" s="325"/>
      <c r="V6" s="325"/>
      <c r="W6" s="325"/>
      <c r="X6" s="325"/>
      <c r="Y6" s="325"/>
      <c r="Z6" s="325"/>
      <c r="AA6" s="325"/>
      <c r="AB6" s="325"/>
      <c r="AC6" s="325"/>
      <c r="AD6" s="325"/>
      <c r="AE6" s="325"/>
      <c r="AF6" s="325"/>
      <c r="AG6" s="325"/>
      <c r="AH6" s="325"/>
      <c r="AI6" s="325"/>
      <c r="AJ6" s="325"/>
      <c r="AK6" s="325"/>
      <c r="AL6" s="325"/>
      <c r="AM6" s="325"/>
      <c r="AN6" s="325"/>
      <c r="AO6" s="325"/>
      <c r="AP6" s="22"/>
      <c r="AQ6" s="22"/>
      <c r="AR6" s="20"/>
      <c r="BE6" s="322"/>
      <c r="BS6" s="17" t="s">
        <v>6</v>
      </c>
    </row>
    <row r="7" spans="1:74" s="1" customFormat="1" ht="12" customHeight="1">
      <c r="B7" s="21"/>
      <c r="C7" s="22"/>
      <c r="D7" s="29"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29" t="s">
        <v>20</v>
      </c>
      <c r="AL7" s="22"/>
      <c r="AM7" s="22"/>
      <c r="AN7" s="27" t="s">
        <v>19</v>
      </c>
      <c r="AO7" s="22"/>
      <c r="AP7" s="22"/>
      <c r="AQ7" s="22"/>
      <c r="AR7" s="20"/>
      <c r="BE7" s="322"/>
      <c r="BS7" s="17" t="s">
        <v>6</v>
      </c>
    </row>
    <row r="8" spans="1:74" s="1" customFormat="1" ht="12" customHeight="1">
      <c r="B8" s="21"/>
      <c r="C8" s="22"/>
      <c r="D8" s="29"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23</v>
      </c>
      <c r="AL8" s="22"/>
      <c r="AM8" s="22"/>
      <c r="AN8" s="380">
        <v>44761</v>
      </c>
      <c r="AO8" s="22"/>
      <c r="AP8" s="22"/>
      <c r="AQ8" s="22"/>
      <c r="AR8" s="20"/>
      <c r="BE8" s="322"/>
      <c r="BS8" s="17" t="s">
        <v>6</v>
      </c>
    </row>
    <row r="9" spans="1:74" s="1" customFormat="1" ht="14.45"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22"/>
      <c r="BS9" s="17" t="s">
        <v>6</v>
      </c>
    </row>
    <row r="10" spans="1:74" s="1" customFormat="1" ht="12" customHeight="1">
      <c r="B10" s="21"/>
      <c r="C10" s="22"/>
      <c r="D10" s="29"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25</v>
      </c>
      <c r="AL10" s="22"/>
      <c r="AM10" s="22"/>
      <c r="AN10" s="27" t="s">
        <v>19</v>
      </c>
      <c r="AO10" s="22"/>
      <c r="AP10" s="22"/>
      <c r="AQ10" s="22"/>
      <c r="AR10" s="20"/>
      <c r="BE10" s="322"/>
      <c r="BS10" s="17" t="s">
        <v>6</v>
      </c>
    </row>
    <row r="11" spans="1:74" s="1" customFormat="1" ht="18.399999999999999" customHeight="1">
      <c r="B11" s="21"/>
      <c r="C11" s="22"/>
      <c r="D11" s="22"/>
      <c r="E11" s="27" t="s">
        <v>26</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27</v>
      </c>
      <c r="AL11" s="22"/>
      <c r="AM11" s="22"/>
      <c r="AN11" s="27" t="s">
        <v>19</v>
      </c>
      <c r="AO11" s="22"/>
      <c r="AP11" s="22"/>
      <c r="AQ11" s="22"/>
      <c r="AR11" s="20"/>
      <c r="BE11" s="322"/>
      <c r="BS11" s="17" t="s">
        <v>6</v>
      </c>
    </row>
    <row r="12" spans="1:74" s="1" customFormat="1" ht="6.95"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22"/>
      <c r="BS12" s="17" t="s">
        <v>6</v>
      </c>
    </row>
    <row r="13" spans="1:74" s="1" customFormat="1" ht="12" customHeight="1">
      <c r="B13" s="21"/>
      <c r="C13" s="22"/>
      <c r="D13" s="29" t="s">
        <v>28</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25</v>
      </c>
      <c r="AL13" s="22"/>
      <c r="AM13" s="22"/>
      <c r="AN13" s="31" t="s">
        <v>29</v>
      </c>
      <c r="AO13" s="22"/>
      <c r="AP13" s="22"/>
      <c r="AQ13" s="22"/>
      <c r="AR13" s="20"/>
      <c r="BE13" s="322"/>
      <c r="BS13" s="17" t="s">
        <v>6</v>
      </c>
    </row>
    <row r="14" spans="1:74" ht="12.75">
      <c r="B14" s="21"/>
      <c r="C14" s="22"/>
      <c r="D14" s="22"/>
      <c r="E14" s="327" t="s">
        <v>29</v>
      </c>
      <c r="F14" s="328"/>
      <c r="G14" s="328"/>
      <c r="H14" s="328"/>
      <c r="I14" s="328"/>
      <c r="J14" s="328"/>
      <c r="K14" s="328"/>
      <c r="L14" s="328"/>
      <c r="M14" s="328"/>
      <c r="N14" s="328"/>
      <c r="O14" s="328"/>
      <c r="P14" s="328"/>
      <c r="Q14" s="328"/>
      <c r="R14" s="328"/>
      <c r="S14" s="328"/>
      <c r="T14" s="328"/>
      <c r="U14" s="328"/>
      <c r="V14" s="328"/>
      <c r="W14" s="328"/>
      <c r="X14" s="328"/>
      <c r="Y14" s="328"/>
      <c r="Z14" s="328"/>
      <c r="AA14" s="328"/>
      <c r="AB14" s="328"/>
      <c r="AC14" s="328"/>
      <c r="AD14" s="328"/>
      <c r="AE14" s="328"/>
      <c r="AF14" s="328"/>
      <c r="AG14" s="328"/>
      <c r="AH14" s="328"/>
      <c r="AI14" s="328"/>
      <c r="AJ14" s="328"/>
      <c r="AK14" s="29" t="s">
        <v>27</v>
      </c>
      <c r="AL14" s="22"/>
      <c r="AM14" s="22"/>
      <c r="AN14" s="31" t="s">
        <v>29</v>
      </c>
      <c r="AO14" s="22"/>
      <c r="AP14" s="22"/>
      <c r="AQ14" s="22"/>
      <c r="AR14" s="20"/>
      <c r="BE14" s="322"/>
      <c r="BS14" s="17" t="s">
        <v>6</v>
      </c>
    </row>
    <row r="15" spans="1:74" s="1" customFormat="1" ht="6.95"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22"/>
      <c r="BS15" s="17" t="s">
        <v>4</v>
      </c>
    </row>
    <row r="16" spans="1:74" s="1" customFormat="1" ht="12" customHeight="1">
      <c r="B16" s="21"/>
      <c r="C16" s="22"/>
      <c r="D16" s="29" t="s">
        <v>30</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25</v>
      </c>
      <c r="AL16" s="22"/>
      <c r="AM16" s="22"/>
      <c r="AN16" s="27" t="s">
        <v>31</v>
      </c>
      <c r="AO16" s="22"/>
      <c r="AP16" s="22"/>
      <c r="AQ16" s="22"/>
      <c r="AR16" s="20"/>
      <c r="BE16" s="322"/>
      <c r="BS16" s="17" t="s">
        <v>4</v>
      </c>
    </row>
    <row r="17" spans="1:71" s="1" customFormat="1" ht="18.399999999999999" customHeight="1">
      <c r="B17" s="21"/>
      <c r="C17" s="22"/>
      <c r="D17" s="22"/>
      <c r="E17" s="27" t="s">
        <v>32</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27</v>
      </c>
      <c r="AL17" s="22"/>
      <c r="AM17" s="22"/>
      <c r="AN17" s="27" t="s">
        <v>33</v>
      </c>
      <c r="AO17" s="22"/>
      <c r="AP17" s="22"/>
      <c r="AQ17" s="22"/>
      <c r="AR17" s="20"/>
      <c r="BE17" s="322"/>
      <c r="BS17" s="17" t="s">
        <v>34</v>
      </c>
    </row>
    <row r="18" spans="1:71" s="1" customFormat="1" ht="6.95"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22"/>
      <c r="BS18" s="17" t="s">
        <v>6</v>
      </c>
    </row>
    <row r="19" spans="1:71" s="1" customFormat="1" ht="12" customHeight="1">
      <c r="B19" s="21"/>
      <c r="C19" s="22"/>
      <c r="D19" s="29" t="s">
        <v>35</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25</v>
      </c>
      <c r="AL19" s="22"/>
      <c r="AM19" s="22"/>
      <c r="AN19" s="27" t="s">
        <v>19</v>
      </c>
      <c r="AO19" s="22"/>
      <c r="AP19" s="22"/>
      <c r="AQ19" s="22"/>
      <c r="AR19" s="20"/>
      <c r="BE19" s="322"/>
      <c r="BS19" s="17" t="s">
        <v>6</v>
      </c>
    </row>
    <row r="20" spans="1:71" s="1" customFormat="1" ht="18.399999999999999" customHeight="1">
      <c r="B20" s="21"/>
      <c r="C20" s="22"/>
      <c r="D20" s="22"/>
      <c r="E20" s="27" t="s">
        <v>36</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27</v>
      </c>
      <c r="AL20" s="22"/>
      <c r="AM20" s="22"/>
      <c r="AN20" s="27" t="s">
        <v>19</v>
      </c>
      <c r="AO20" s="22"/>
      <c r="AP20" s="22"/>
      <c r="AQ20" s="22"/>
      <c r="AR20" s="20"/>
      <c r="BE20" s="322"/>
      <c r="BS20" s="17" t="s">
        <v>4</v>
      </c>
    </row>
    <row r="21" spans="1:71" s="1" customFormat="1" ht="6.95"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22"/>
    </row>
    <row r="22" spans="1:71" s="1" customFormat="1" ht="12" customHeight="1">
      <c r="B22" s="21"/>
      <c r="C22" s="22"/>
      <c r="D22" s="29" t="s">
        <v>37</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22"/>
    </row>
    <row r="23" spans="1:71" s="1" customFormat="1" ht="59.25" customHeight="1">
      <c r="B23" s="21"/>
      <c r="C23" s="22"/>
      <c r="D23" s="22"/>
      <c r="E23" s="329" t="s">
        <v>38</v>
      </c>
      <c r="F23" s="329"/>
      <c r="G23" s="329"/>
      <c r="H23" s="329"/>
      <c r="I23" s="329"/>
      <c r="J23" s="329"/>
      <c r="K23" s="329"/>
      <c r="L23" s="329"/>
      <c r="M23" s="329"/>
      <c r="N23" s="329"/>
      <c r="O23" s="329"/>
      <c r="P23" s="329"/>
      <c r="Q23" s="329"/>
      <c r="R23" s="329"/>
      <c r="S23" s="329"/>
      <c r="T23" s="329"/>
      <c r="U23" s="329"/>
      <c r="V23" s="329"/>
      <c r="W23" s="329"/>
      <c r="X23" s="329"/>
      <c r="Y23" s="329"/>
      <c r="Z23" s="329"/>
      <c r="AA23" s="329"/>
      <c r="AB23" s="329"/>
      <c r="AC23" s="329"/>
      <c r="AD23" s="329"/>
      <c r="AE23" s="329"/>
      <c r="AF23" s="329"/>
      <c r="AG23" s="329"/>
      <c r="AH23" s="329"/>
      <c r="AI23" s="329"/>
      <c r="AJ23" s="329"/>
      <c r="AK23" s="329"/>
      <c r="AL23" s="329"/>
      <c r="AM23" s="329"/>
      <c r="AN23" s="329"/>
      <c r="AO23" s="22"/>
      <c r="AP23" s="22"/>
      <c r="AQ23" s="22"/>
      <c r="AR23" s="20"/>
      <c r="BE23" s="322"/>
    </row>
    <row r="24" spans="1:71" s="1" customFormat="1" ht="6.95"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22"/>
    </row>
    <row r="25" spans="1:71" s="1" customFormat="1" ht="6.95" customHeight="1">
      <c r="B25" s="21"/>
      <c r="C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22"/>
      <c r="AQ25" s="22"/>
      <c r="AR25" s="20"/>
      <c r="BE25" s="322"/>
    </row>
    <row r="26" spans="1:71" s="2" customFormat="1" ht="25.9" customHeight="1">
      <c r="A26" s="34"/>
      <c r="B26" s="35"/>
      <c r="C26" s="36"/>
      <c r="D26" s="37" t="s">
        <v>39</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330">
        <f>ROUND(AG54,2)</f>
        <v>0</v>
      </c>
      <c r="AL26" s="331"/>
      <c r="AM26" s="331"/>
      <c r="AN26" s="331"/>
      <c r="AO26" s="331"/>
      <c r="AP26" s="36"/>
      <c r="AQ26" s="36"/>
      <c r="AR26" s="39"/>
      <c r="BE26" s="322"/>
    </row>
    <row r="27" spans="1:71" s="2" customFormat="1" ht="6.95" customHeight="1">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9"/>
      <c r="BE27" s="322"/>
    </row>
    <row r="28" spans="1:71" s="2" customFormat="1" ht="12.75">
      <c r="A28" s="34"/>
      <c r="B28" s="35"/>
      <c r="C28" s="36"/>
      <c r="D28" s="36"/>
      <c r="E28" s="36"/>
      <c r="F28" s="36"/>
      <c r="G28" s="36"/>
      <c r="H28" s="36"/>
      <c r="I28" s="36"/>
      <c r="J28" s="36"/>
      <c r="K28" s="36"/>
      <c r="L28" s="332" t="s">
        <v>40</v>
      </c>
      <c r="M28" s="332"/>
      <c r="N28" s="332"/>
      <c r="O28" s="332"/>
      <c r="P28" s="332"/>
      <c r="Q28" s="36"/>
      <c r="R28" s="36"/>
      <c r="S28" s="36"/>
      <c r="T28" s="36"/>
      <c r="U28" s="36"/>
      <c r="V28" s="36"/>
      <c r="W28" s="332" t="s">
        <v>41</v>
      </c>
      <c r="X28" s="332"/>
      <c r="Y28" s="332"/>
      <c r="Z28" s="332"/>
      <c r="AA28" s="332"/>
      <c r="AB28" s="332"/>
      <c r="AC28" s="332"/>
      <c r="AD28" s="332"/>
      <c r="AE28" s="332"/>
      <c r="AF28" s="36"/>
      <c r="AG28" s="36"/>
      <c r="AH28" s="36"/>
      <c r="AI28" s="36"/>
      <c r="AJ28" s="36"/>
      <c r="AK28" s="332" t="s">
        <v>42</v>
      </c>
      <c r="AL28" s="332"/>
      <c r="AM28" s="332"/>
      <c r="AN28" s="332"/>
      <c r="AO28" s="332"/>
      <c r="AP28" s="36"/>
      <c r="AQ28" s="36"/>
      <c r="AR28" s="39"/>
      <c r="BE28" s="322"/>
    </row>
    <row r="29" spans="1:71" s="3" customFormat="1" ht="14.45" customHeight="1">
      <c r="B29" s="40"/>
      <c r="C29" s="41"/>
      <c r="D29" s="29" t="s">
        <v>43</v>
      </c>
      <c r="E29" s="41"/>
      <c r="F29" s="29" t="s">
        <v>44</v>
      </c>
      <c r="G29" s="41"/>
      <c r="H29" s="41"/>
      <c r="I29" s="41"/>
      <c r="J29" s="41"/>
      <c r="K29" s="41"/>
      <c r="L29" s="335">
        <v>0.21</v>
      </c>
      <c r="M29" s="334"/>
      <c r="N29" s="334"/>
      <c r="O29" s="334"/>
      <c r="P29" s="334"/>
      <c r="Q29" s="41"/>
      <c r="R29" s="41"/>
      <c r="S29" s="41"/>
      <c r="T29" s="41"/>
      <c r="U29" s="41"/>
      <c r="V29" s="41"/>
      <c r="W29" s="333">
        <f>ROUND(AZ54, 2)</f>
        <v>0</v>
      </c>
      <c r="X29" s="334"/>
      <c r="Y29" s="334"/>
      <c r="Z29" s="334"/>
      <c r="AA29" s="334"/>
      <c r="AB29" s="334"/>
      <c r="AC29" s="334"/>
      <c r="AD29" s="334"/>
      <c r="AE29" s="334"/>
      <c r="AF29" s="41"/>
      <c r="AG29" s="41"/>
      <c r="AH29" s="41"/>
      <c r="AI29" s="41"/>
      <c r="AJ29" s="41"/>
      <c r="AK29" s="333">
        <f>ROUND(AV54, 2)</f>
        <v>0</v>
      </c>
      <c r="AL29" s="334"/>
      <c r="AM29" s="334"/>
      <c r="AN29" s="334"/>
      <c r="AO29" s="334"/>
      <c r="AP29" s="41"/>
      <c r="AQ29" s="41"/>
      <c r="AR29" s="42"/>
      <c r="BE29" s="323"/>
    </row>
    <row r="30" spans="1:71" s="3" customFormat="1" ht="14.45" customHeight="1">
      <c r="B30" s="40"/>
      <c r="C30" s="41"/>
      <c r="D30" s="41"/>
      <c r="E30" s="41"/>
      <c r="F30" s="29" t="s">
        <v>45</v>
      </c>
      <c r="G30" s="41"/>
      <c r="H30" s="41"/>
      <c r="I30" s="41"/>
      <c r="J30" s="41"/>
      <c r="K30" s="41"/>
      <c r="L30" s="335">
        <v>0.15</v>
      </c>
      <c r="M30" s="334"/>
      <c r="N30" s="334"/>
      <c r="O30" s="334"/>
      <c r="P30" s="334"/>
      <c r="Q30" s="41"/>
      <c r="R30" s="41"/>
      <c r="S30" s="41"/>
      <c r="T30" s="41"/>
      <c r="U30" s="41"/>
      <c r="V30" s="41"/>
      <c r="W30" s="333">
        <f>ROUND(BA54, 2)</f>
        <v>0</v>
      </c>
      <c r="X30" s="334"/>
      <c r="Y30" s="334"/>
      <c r="Z30" s="334"/>
      <c r="AA30" s="334"/>
      <c r="AB30" s="334"/>
      <c r="AC30" s="334"/>
      <c r="AD30" s="334"/>
      <c r="AE30" s="334"/>
      <c r="AF30" s="41"/>
      <c r="AG30" s="41"/>
      <c r="AH30" s="41"/>
      <c r="AI30" s="41"/>
      <c r="AJ30" s="41"/>
      <c r="AK30" s="333">
        <f>ROUND(AW54, 2)</f>
        <v>0</v>
      </c>
      <c r="AL30" s="334"/>
      <c r="AM30" s="334"/>
      <c r="AN30" s="334"/>
      <c r="AO30" s="334"/>
      <c r="AP30" s="41"/>
      <c r="AQ30" s="41"/>
      <c r="AR30" s="42"/>
      <c r="BE30" s="323"/>
    </row>
    <row r="31" spans="1:71" s="3" customFormat="1" ht="14.45" hidden="1" customHeight="1">
      <c r="B31" s="40"/>
      <c r="C31" s="41"/>
      <c r="D31" s="41"/>
      <c r="E31" s="41"/>
      <c r="F31" s="29" t="s">
        <v>46</v>
      </c>
      <c r="G31" s="41"/>
      <c r="H31" s="41"/>
      <c r="I31" s="41"/>
      <c r="J31" s="41"/>
      <c r="K31" s="41"/>
      <c r="L31" s="335">
        <v>0.21</v>
      </c>
      <c r="M31" s="334"/>
      <c r="N31" s="334"/>
      <c r="O31" s="334"/>
      <c r="P31" s="334"/>
      <c r="Q31" s="41"/>
      <c r="R31" s="41"/>
      <c r="S31" s="41"/>
      <c r="T31" s="41"/>
      <c r="U31" s="41"/>
      <c r="V31" s="41"/>
      <c r="W31" s="333">
        <f>ROUND(BB54, 2)</f>
        <v>0</v>
      </c>
      <c r="X31" s="334"/>
      <c r="Y31" s="334"/>
      <c r="Z31" s="334"/>
      <c r="AA31" s="334"/>
      <c r="AB31" s="334"/>
      <c r="AC31" s="334"/>
      <c r="AD31" s="334"/>
      <c r="AE31" s="334"/>
      <c r="AF31" s="41"/>
      <c r="AG31" s="41"/>
      <c r="AH31" s="41"/>
      <c r="AI31" s="41"/>
      <c r="AJ31" s="41"/>
      <c r="AK31" s="333">
        <v>0</v>
      </c>
      <c r="AL31" s="334"/>
      <c r="AM31" s="334"/>
      <c r="AN31" s="334"/>
      <c r="AO31" s="334"/>
      <c r="AP31" s="41"/>
      <c r="AQ31" s="41"/>
      <c r="AR31" s="42"/>
      <c r="BE31" s="323"/>
    </row>
    <row r="32" spans="1:71" s="3" customFormat="1" ht="14.45" hidden="1" customHeight="1">
      <c r="B32" s="40"/>
      <c r="C32" s="41"/>
      <c r="D32" s="41"/>
      <c r="E32" s="41"/>
      <c r="F32" s="29" t="s">
        <v>47</v>
      </c>
      <c r="G32" s="41"/>
      <c r="H32" s="41"/>
      <c r="I32" s="41"/>
      <c r="J32" s="41"/>
      <c r="K32" s="41"/>
      <c r="L32" s="335">
        <v>0.15</v>
      </c>
      <c r="M32" s="334"/>
      <c r="N32" s="334"/>
      <c r="O32" s="334"/>
      <c r="P32" s="334"/>
      <c r="Q32" s="41"/>
      <c r="R32" s="41"/>
      <c r="S32" s="41"/>
      <c r="T32" s="41"/>
      <c r="U32" s="41"/>
      <c r="V32" s="41"/>
      <c r="W32" s="333">
        <f>ROUND(BC54, 2)</f>
        <v>0</v>
      </c>
      <c r="X32" s="334"/>
      <c r="Y32" s="334"/>
      <c r="Z32" s="334"/>
      <c r="AA32" s="334"/>
      <c r="AB32" s="334"/>
      <c r="AC32" s="334"/>
      <c r="AD32" s="334"/>
      <c r="AE32" s="334"/>
      <c r="AF32" s="41"/>
      <c r="AG32" s="41"/>
      <c r="AH32" s="41"/>
      <c r="AI32" s="41"/>
      <c r="AJ32" s="41"/>
      <c r="AK32" s="333">
        <v>0</v>
      </c>
      <c r="AL32" s="334"/>
      <c r="AM32" s="334"/>
      <c r="AN32" s="334"/>
      <c r="AO32" s="334"/>
      <c r="AP32" s="41"/>
      <c r="AQ32" s="41"/>
      <c r="AR32" s="42"/>
      <c r="BE32" s="323"/>
    </row>
    <row r="33" spans="1:57" s="3" customFormat="1" ht="14.45" hidden="1" customHeight="1">
      <c r="B33" s="40"/>
      <c r="C33" s="41"/>
      <c r="D33" s="41"/>
      <c r="E33" s="41"/>
      <c r="F33" s="29" t="s">
        <v>48</v>
      </c>
      <c r="G33" s="41"/>
      <c r="H33" s="41"/>
      <c r="I33" s="41"/>
      <c r="J33" s="41"/>
      <c r="K33" s="41"/>
      <c r="L33" s="335">
        <v>0</v>
      </c>
      <c r="M33" s="334"/>
      <c r="N33" s="334"/>
      <c r="O33" s="334"/>
      <c r="P33" s="334"/>
      <c r="Q33" s="41"/>
      <c r="R33" s="41"/>
      <c r="S33" s="41"/>
      <c r="T33" s="41"/>
      <c r="U33" s="41"/>
      <c r="V33" s="41"/>
      <c r="W33" s="333">
        <f>ROUND(BD54, 2)</f>
        <v>0</v>
      </c>
      <c r="X33" s="334"/>
      <c r="Y33" s="334"/>
      <c r="Z33" s="334"/>
      <c r="AA33" s="334"/>
      <c r="AB33" s="334"/>
      <c r="AC33" s="334"/>
      <c r="AD33" s="334"/>
      <c r="AE33" s="334"/>
      <c r="AF33" s="41"/>
      <c r="AG33" s="41"/>
      <c r="AH33" s="41"/>
      <c r="AI33" s="41"/>
      <c r="AJ33" s="41"/>
      <c r="AK33" s="333">
        <v>0</v>
      </c>
      <c r="AL33" s="334"/>
      <c r="AM33" s="334"/>
      <c r="AN33" s="334"/>
      <c r="AO33" s="334"/>
      <c r="AP33" s="41"/>
      <c r="AQ33" s="41"/>
      <c r="AR33" s="42"/>
    </row>
    <row r="34" spans="1:57" s="2" customFormat="1" ht="6.95" customHeight="1">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9"/>
      <c r="BE34" s="34"/>
    </row>
    <row r="35" spans="1:57" s="2" customFormat="1" ht="25.9" customHeight="1">
      <c r="A35" s="34"/>
      <c r="B35" s="35"/>
      <c r="C35" s="43"/>
      <c r="D35" s="44" t="s">
        <v>49</v>
      </c>
      <c r="E35" s="45"/>
      <c r="F35" s="45"/>
      <c r="G35" s="45"/>
      <c r="H35" s="45"/>
      <c r="I35" s="45"/>
      <c r="J35" s="45"/>
      <c r="K35" s="45"/>
      <c r="L35" s="45"/>
      <c r="M35" s="45"/>
      <c r="N35" s="45"/>
      <c r="O35" s="45"/>
      <c r="P35" s="45"/>
      <c r="Q35" s="45"/>
      <c r="R35" s="45"/>
      <c r="S35" s="45"/>
      <c r="T35" s="46" t="s">
        <v>50</v>
      </c>
      <c r="U35" s="45"/>
      <c r="V35" s="45"/>
      <c r="W35" s="45"/>
      <c r="X35" s="336" t="s">
        <v>51</v>
      </c>
      <c r="Y35" s="337"/>
      <c r="Z35" s="337"/>
      <c r="AA35" s="337"/>
      <c r="AB35" s="337"/>
      <c r="AC35" s="45"/>
      <c r="AD35" s="45"/>
      <c r="AE35" s="45"/>
      <c r="AF35" s="45"/>
      <c r="AG35" s="45"/>
      <c r="AH35" s="45"/>
      <c r="AI35" s="45"/>
      <c r="AJ35" s="45"/>
      <c r="AK35" s="338">
        <f>SUM(AK26:AK33)</f>
        <v>0</v>
      </c>
      <c r="AL35" s="337"/>
      <c r="AM35" s="337"/>
      <c r="AN35" s="337"/>
      <c r="AO35" s="339"/>
      <c r="AP35" s="43"/>
      <c r="AQ35" s="43"/>
      <c r="AR35" s="39"/>
      <c r="BE35" s="34"/>
    </row>
    <row r="36" spans="1:57" s="2" customFormat="1" ht="6.95" customHeight="1">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9"/>
      <c r="BE36" s="34"/>
    </row>
    <row r="37" spans="1:57" s="2" customFormat="1" ht="6.95" customHeight="1">
      <c r="A37" s="34"/>
      <c r="B37" s="47"/>
      <c r="C37" s="48"/>
      <c r="D37" s="48"/>
      <c r="E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39"/>
      <c r="BE37" s="34"/>
    </row>
    <row r="41" spans="1:57" s="2" customFormat="1" ht="6.95" customHeight="1">
      <c r="A41" s="34"/>
      <c r="B41" s="49"/>
      <c r="C41" s="50"/>
      <c r="D41" s="50"/>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39"/>
      <c r="BE41" s="34"/>
    </row>
    <row r="42" spans="1:57" s="2" customFormat="1" ht="24.95" customHeight="1">
      <c r="A42" s="34"/>
      <c r="B42" s="35"/>
      <c r="C42" s="23" t="s">
        <v>52</v>
      </c>
      <c r="D42" s="36"/>
      <c r="E42" s="3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9"/>
      <c r="BE42" s="34"/>
    </row>
    <row r="43" spans="1:57" s="2" customFormat="1" ht="6.95" customHeight="1">
      <c r="A43" s="34"/>
      <c r="B43" s="35"/>
      <c r="C43" s="36"/>
      <c r="D43" s="36"/>
      <c r="E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9"/>
      <c r="BE43" s="34"/>
    </row>
    <row r="44" spans="1:57" s="4" customFormat="1" ht="12" customHeight="1">
      <c r="B44" s="51"/>
      <c r="C44" s="29" t="s">
        <v>13</v>
      </c>
      <c r="D44" s="52"/>
      <c r="E44" s="52"/>
      <c r="F44" s="52"/>
      <c r="G44" s="52"/>
      <c r="H44" s="52"/>
      <c r="I44" s="52"/>
      <c r="J44" s="52"/>
      <c r="K44" s="52"/>
      <c r="L44" s="52" t="str">
        <f>K5</f>
        <v>1124-03-22</v>
      </c>
      <c r="M44" s="52"/>
      <c r="N44" s="52"/>
      <c r="O44" s="52"/>
      <c r="P44" s="52"/>
      <c r="Q44" s="52"/>
      <c r="R44" s="52"/>
      <c r="S44" s="52"/>
      <c r="T44" s="52"/>
      <c r="U44" s="52"/>
      <c r="V44" s="52"/>
      <c r="W44" s="52"/>
      <c r="X44" s="52"/>
      <c r="Y44" s="52"/>
      <c r="Z44" s="52"/>
      <c r="AA44" s="52"/>
      <c r="AB44" s="52"/>
      <c r="AC44" s="52"/>
      <c r="AD44" s="52"/>
      <c r="AE44" s="52"/>
      <c r="AF44" s="52"/>
      <c r="AG44" s="52"/>
      <c r="AH44" s="52"/>
      <c r="AI44" s="52"/>
      <c r="AJ44" s="52"/>
      <c r="AK44" s="52"/>
      <c r="AL44" s="52"/>
      <c r="AM44" s="52"/>
      <c r="AN44" s="52"/>
      <c r="AO44" s="52"/>
      <c r="AP44" s="52"/>
      <c r="AQ44" s="52"/>
      <c r="AR44" s="53"/>
    </row>
    <row r="45" spans="1:57" s="5" customFormat="1" ht="36.950000000000003" customHeight="1">
      <c r="B45" s="54"/>
      <c r="C45" s="55" t="s">
        <v>16</v>
      </c>
      <c r="D45" s="56"/>
      <c r="E45" s="56"/>
      <c r="F45" s="56"/>
      <c r="G45" s="56"/>
      <c r="H45" s="56"/>
      <c r="I45" s="56"/>
      <c r="J45" s="56"/>
      <c r="K45" s="56"/>
      <c r="L45" s="340" t="str">
        <f>K6</f>
        <v>Areál Hamr - sběrný dvůr</v>
      </c>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c r="AK45" s="341"/>
      <c r="AL45" s="341"/>
      <c r="AM45" s="341"/>
      <c r="AN45" s="341"/>
      <c r="AO45" s="341"/>
      <c r="AP45" s="56"/>
      <c r="AQ45" s="56"/>
      <c r="AR45" s="57"/>
    </row>
    <row r="46" spans="1:57" s="2" customFormat="1" ht="6.95" customHeight="1">
      <c r="A46" s="34"/>
      <c r="B46" s="35"/>
      <c r="C46" s="36"/>
      <c r="D46" s="36"/>
      <c r="E46" s="36"/>
      <c r="F46" s="36"/>
      <c r="G46" s="36"/>
      <c r="H46" s="36"/>
      <c r="I46" s="36"/>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6"/>
      <c r="AL46" s="36"/>
      <c r="AM46" s="36"/>
      <c r="AN46" s="36"/>
      <c r="AO46" s="36"/>
      <c r="AP46" s="36"/>
      <c r="AQ46" s="36"/>
      <c r="AR46" s="39"/>
      <c r="BE46" s="34"/>
    </row>
    <row r="47" spans="1:57" s="2" customFormat="1" ht="12" customHeight="1">
      <c r="A47" s="34"/>
      <c r="B47" s="35"/>
      <c r="C47" s="29" t="s">
        <v>21</v>
      </c>
      <c r="D47" s="36"/>
      <c r="E47" s="36"/>
      <c r="F47" s="36"/>
      <c r="G47" s="36"/>
      <c r="H47" s="36"/>
      <c r="I47" s="36"/>
      <c r="J47" s="36"/>
      <c r="K47" s="36"/>
      <c r="L47" s="58" t="str">
        <f>IF(K8="","",K8)</f>
        <v xml:space="preserve"> </v>
      </c>
      <c r="M47" s="36"/>
      <c r="N47" s="36"/>
      <c r="O47" s="36"/>
      <c r="P47" s="36"/>
      <c r="Q47" s="36"/>
      <c r="R47" s="36"/>
      <c r="S47" s="36"/>
      <c r="T47" s="36"/>
      <c r="U47" s="36"/>
      <c r="V47" s="36"/>
      <c r="W47" s="36"/>
      <c r="X47" s="36"/>
      <c r="Y47" s="36"/>
      <c r="Z47" s="36"/>
      <c r="AA47" s="36"/>
      <c r="AB47" s="36"/>
      <c r="AC47" s="36"/>
      <c r="AD47" s="36"/>
      <c r="AE47" s="36"/>
      <c r="AF47" s="36"/>
      <c r="AG47" s="36"/>
      <c r="AH47" s="36"/>
      <c r="AI47" s="29" t="s">
        <v>23</v>
      </c>
      <c r="AJ47" s="36"/>
      <c r="AK47" s="36"/>
      <c r="AL47" s="36"/>
      <c r="AM47" s="342">
        <f>IF(AN8= "","",AN8)</f>
        <v>44761</v>
      </c>
      <c r="AN47" s="342"/>
      <c r="AO47" s="36"/>
      <c r="AP47" s="36"/>
      <c r="AQ47" s="36"/>
      <c r="AR47" s="39"/>
      <c r="BE47" s="34"/>
    </row>
    <row r="48" spans="1:57" s="2" customFormat="1" ht="6.95" customHeight="1">
      <c r="A48" s="34"/>
      <c r="B48" s="35"/>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c r="AL48" s="36"/>
      <c r="AM48" s="36"/>
      <c r="AN48" s="36"/>
      <c r="AO48" s="36"/>
      <c r="AP48" s="36"/>
      <c r="AQ48" s="36"/>
      <c r="AR48" s="39"/>
      <c r="BE48" s="34"/>
    </row>
    <row r="49" spans="1:91" s="2" customFormat="1" ht="15.2" customHeight="1">
      <c r="A49" s="34"/>
      <c r="B49" s="35"/>
      <c r="C49" s="29" t="s">
        <v>24</v>
      </c>
      <c r="D49" s="36"/>
      <c r="E49" s="36"/>
      <c r="F49" s="36"/>
      <c r="G49" s="36"/>
      <c r="H49" s="36"/>
      <c r="I49" s="36"/>
      <c r="J49" s="36"/>
      <c r="K49" s="36"/>
      <c r="L49" s="52" t="str">
        <f>IF(E11= "","",E11)</f>
        <v>Město Litvínov</v>
      </c>
      <c r="M49" s="36"/>
      <c r="N49" s="36"/>
      <c r="O49" s="36"/>
      <c r="P49" s="36"/>
      <c r="Q49" s="36"/>
      <c r="R49" s="36"/>
      <c r="S49" s="36"/>
      <c r="T49" s="36"/>
      <c r="U49" s="36"/>
      <c r="V49" s="36"/>
      <c r="W49" s="36"/>
      <c r="X49" s="36"/>
      <c r="Y49" s="36"/>
      <c r="Z49" s="36"/>
      <c r="AA49" s="36"/>
      <c r="AB49" s="36"/>
      <c r="AC49" s="36"/>
      <c r="AD49" s="36"/>
      <c r="AE49" s="36"/>
      <c r="AF49" s="36"/>
      <c r="AG49" s="36"/>
      <c r="AH49" s="36"/>
      <c r="AI49" s="29" t="s">
        <v>30</v>
      </c>
      <c r="AJ49" s="36"/>
      <c r="AK49" s="36"/>
      <c r="AL49" s="36"/>
      <c r="AM49" s="343" t="str">
        <f>IF(E17="","",E17)</f>
        <v>VPH s.r.o.</v>
      </c>
      <c r="AN49" s="344"/>
      <c r="AO49" s="344"/>
      <c r="AP49" s="344"/>
      <c r="AQ49" s="36"/>
      <c r="AR49" s="39"/>
      <c r="AS49" s="345" t="s">
        <v>53</v>
      </c>
      <c r="AT49" s="346"/>
      <c r="AU49" s="60"/>
      <c r="AV49" s="60"/>
      <c r="AW49" s="60"/>
      <c r="AX49" s="60"/>
      <c r="AY49" s="60"/>
      <c r="AZ49" s="60"/>
      <c r="BA49" s="60"/>
      <c r="BB49" s="60"/>
      <c r="BC49" s="60"/>
      <c r="BD49" s="61"/>
      <c r="BE49" s="34"/>
    </row>
    <row r="50" spans="1:91" s="2" customFormat="1" ht="15.2" customHeight="1">
      <c r="A50" s="34"/>
      <c r="B50" s="35"/>
      <c r="C50" s="29" t="s">
        <v>28</v>
      </c>
      <c r="D50" s="36"/>
      <c r="E50" s="36"/>
      <c r="F50" s="36"/>
      <c r="G50" s="36"/>
      <c r="H50" s="36"/>
      <c r="I50" s="36"/>
      <c r="J50" s="36"/>
      <c r="K50" s="36"/>
      <c r="L50" s="52" t="str">
        <f>IF(E14= "Vyplň údaj","",E14)</f>
        <v/>
      </c>
      <c r="M50" s="36"/>
      <c r="N50" s="36"/>
      <c r="O50" s="36"/>
      <c r="P50" s="36"/>
      <c r="Q50" s="36"/>
      <c r="R50" s="36"/>
      <c r="S50" s="36"/>
      <c r="T50" s="36"/>
      <c r="U50" s="36"/>
      <c r="V50" s="36"/>
      <c r="W50" s="36"/>
      <c r="X50" s="36"/>
      <c r="Y50" s="36"/>
      <c r="Z50" s="36"/>
      <c r="AA50" s="36"/>
      <c r="AB50" s="36"/>
      <c r="AC50" s="36"/>
      <c r="AD50" s="36"/>
      <c r="AE50" s="36"/>
      <c r="AF50" s="36"/>
      <c r="AG50" s="36"/>
      <c r="AH50" s="36"/>
      <c r="AI50" s="29" t="s">
        <v>35</v>
      </c>
      <c r="AJ50" s="36"/>
      <c r="AK50" s="36"/>
      <c r="AL50" s="36"/>
      <c r="AM50" s="343" t="str">
        <f>IF(E20="","",E20)</f>
        <v>ing.Hrabák Jiří</v>
      </c>
      <c r="AN50" s="344"/>
      <c r="AO50" s="344"/>
      <c r="AP50" s="344"/>
      <c r="AQ50" s="36"/>
      <c r="AR50" s="39"/>
      <c r="AS50" s="347"/>
      <c r="AT50" s="348"/>
      <c r="AU50" s="62"/>
      <c r="AV50" s="62"/>
      <c r="AW50" s="62"/>
      <c r="AX50" s="62"/>
      <c r="AY50" s="62"/>
      <c r="AZ50" s="62"/>
      <c r="BA50" s="62"/>
      <c r="BB50" s="62"/>
      <c r="BC50" s="62"/>
      <c r="BD50" s="63"/>
      <c r="BE50" s="34"/>
    </row>
    <row r="51" spans="1:91" s="2" customFormat="1" ht="10.9" customHeight="1">
      <c r="A51" s="34"/>
      <c r="B51" s="35"/>
      <c r="C51" s="36"/>
      <c r="D51" s="36"/>
      <c r="E51" s="36"/>
      <c r="F51" s="36"/>
      <c r="G51" s="36"/>
      <c r="H51" s="36"/>
      <c r="I51" s="36"/>
      <c r="J51" s="36"/>
      <c r="K51" s="36"/>
      <c r="L51" s="36"/>
      <c r="M51" s="36"/>
      <c r="N51" s="36"/>
      <c r="O51" s="36"/>
      <c r="P51" s="36"/>
      <c r="Q51" s="36"/>
      <c r="R51" s="36"/>
      <c r="S51" s="36"/>
      <c r="T51" s="36"/>
      <c r="U51" s="36"/>
      <c r="V51" s="36"/>
      <c r="W51" s="36"/>
      <c r="X51" s="36"/>
      <c r="Y51" s="36"/>
      <c r="Z51" s="36"/>
      <c r="AA51" s="36"/>
      <c r="AB51" s="36"/>
      <c r="AC51" s="36"/>
      <c r="AD51" s="36"/>
      <c r="AE51" s="36"/>
      <c r="AF51" s="36"/>
      <c r="AG51" s="36"/>
      <c r="AH51" s="36"/>
      <c r="AI51" s="36"/>
      <c r="AJ51" s="36"/>
      <c r="AK51" s="36"/>
      <c r="AL51" s="36"/>
      <c r="AM51" s="36"/>
      <c r="AN51" s="36"/>
      <c r="AO51" s="36"/>
      <c r="AP51" s="36"/>
      <c r="AQ51" s="36"/>
      <c r="AR51" s="39"/>
      <c r="AS51" s="349"/>
      <c r="AT51" s="350"/>
      <c r="AU51" s="64"/>
      <c r="AV51" s="64"/>
      <c r="AW51" s="64"/>
      <c r="AX51" s="64"/>
      <c r="AY51" s="64"/>
      <c r="AZ51" s="64"/>
      <c r="BA51" s="64"/>
      <c r="BB51" s="64"/>
      <c r="BC51" s="64"/>
      <c r="BD51" s="65"/>
      <c r="BE51" s="34"/>
    </row>
    <row r="52" spans="1:91" s="2" customFormat="1" ht="29.25" customHeight="1">
      <c r="A52" s="34"/>
      <c r="B52" s="35"/>
      <c r="C52" s="351" t="s">
        <v>54</v>
      </c>
      <c r="D52" s="352"/>
      <c r="E52" s="352"/>
      <c r="F52" s="352"/>
      <c r="G52" s="352"/>
      <c r="H52" s="66"/>
      <c r="I52" s="353" t="s">
        <v>55</v>
      </c>
      <c r="J52" s="352"/>
      <c r="K52" s="352"/>
      <c r="L52" s="352"/>
      <c r="M52" s="352"/>
      <c r="N52" s="352"/>
      <c r="O52" s="352"/>
      <c r="P52" s="352"/>
      <c r="Q52" s="352"/>
      <c r="R52" s="352"/>
      <c r="S52" s="352"/>
      <c r="T52" s="352"/>
      <c r="U52" s="352"/>
      <c r="V52" s="352"/>
      <c r="W52" s="352"/>
      <c r="X52" s="352"/>
      <c r="Y52" s="352"/>
      <c r="Z52" s="352"/>
      <c r="AA52" s="352"/>
      <c r="AB52" s="352"/>
      <c r="AC52" s="352"/>
      <c r="AD52" s="352"/>
      <c r="AE52" s="352"/>
      <c r="AF52" s="352"/>
      <c r="AG52" s="354" t="s">
        <v>56</v>
      </c>
      <c r="AH52" s="352"/>
      <c r="AI52" s="352"/>
      <c r="AJ52" s="352"/>
      <c r="AK52" s="352"/>
      <c r="AL52" s="352"/>
      <c r="AM52" s="352"/>
      <c r="AN52" s="353" t="s">
        <v>57</v>
      </c>
      <c r="AO52" s="352"/>
      <c r="AP52" s="352"/>
      <c r="AQ52" s="67" t="s">
        <v>58</v>
      </c>
      <c r="AR52" s="39"/>
      <c r="AS52" s="68" t="s">
        <v>59</v>
      </c>
      <c r="AT52" s="69" t="s">
        <v>60</v>
      </c>
      <c r="AU52" s="69" t="s">
        <v>61</v>
      </c>
      <c r="AV52" s="69" t="s">
        <v>62</v>
      </c>
      <c r="AW52" s="69" t="s">
        <v>63</v>
      </c>
      <c r="AX52" s="69" t="s">
        <v>64</v>
      </c>
      <c r="AY52" s="69" t="s">
        <v>65</v>
      </c>
      <c r="AZ52" s="69" t="s">
        <v>66</v>
      </c>
      <c r="BA52" s="69" t="s">
        <v>67</v>
      </c>
      <c r="BB52" s="69" t="s">
        <v>68</v>
      </c>
      <c r="BC52" s="69" t="s">
        <v>69</v>
      </c>
      <c r="BD52" s="70" t="s">
        <v>70</v>
      </c>
      <c r="BE52" s="34"/>
    </row>
    <row r="53" spans="1:91" s="2" customFormat="1" ht="10.9" customHeight="1">
      <c r="A53" s="34"/>
      <c r="B53" s="35"/>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L53" s="36"/>
      <c r="AM53" s="36"/>
      <c r="AN53" s="36"/>
      <c r="AO53" s="36"/>
      <c r="AP53" s="36"/>
      <c r="AQ53" s="36"/>
      <c r="AR53" s="39"/>
      <c r="AS53" s="71"/>
      <c r="AT53" s="72"/>
      <c r="AU53" s="72"/>
      <c r="AV53" s="72"/>
      <c r="AW53" s="72"/>
      <c r="AX53" s="72"/>
      <c r="AY53" s="72"/>
      <c r="AZ53" s="72"/>
      <c r="BA53" s="72"/>
      <c r="BB53" s="72"/>
      <c r="BC53" s="72"/>
      <c r="BD53" s="73"/>
      <c r="BE53" s="34"/>
    </row>
    <row r="54" spans="1:91" s="6" customFormat="1" ht="32.450000000000003" customHeight="1">
      <c r="B54" s="74"/>
      <c r="C54" s="75" t="s">
        <v>71</v>
      </c>
      <c r="D54" s="76"/>
      <c r="E54" s="76"/>
      <c r="F54" s="76"/>
      <c r="G54" s="76"/>
      <c r="H54" s="76"/>
      <c r="I54" s="76"/>
      <c r="J54" s="76"/>
      <c r="K54" s="76"/>
      <c r="L54" s="76"/>
      <c r="M54" s="76"/>
      <c r="N54" s="76"/>
      <c r="O54" s="76"/>
      <c r="P54" s="76"/>
      <c r="Q54" s="76"/>
      <c r="R54" s="76"/>
      <c r="S54" s="76"/>
      <c r="T54" s="76"/>
      <c r="U54" s="76"/>
      <c r="V54" s="76"/>
      <c r="W54" s="76"/>
      <c r="X54" s="76"/>
      <c r="Y54" s="76"/>
      <c r="Z54" s="76"/>
      <c r="AA54" s="76"/>
      <c r="AB54" s="76"/>
      <c r="AC54" s="76"/>
      <c r="AD54" s="76"/>
      <c r="AE54" s="76"/>
      <c r="AF54" s="76"/>
      <c r="AG54" s="358">
        <f>ROUND(AG55,2)</f>
        <v>0</v>
      </c>
      <c r="AH54" s="358"/>
      <c r="AI54" s="358"/>
      <c r="AJ54" s="358"/>
      <c r="AK54" s="358"/>
      <c r="AL54" s="358"/>
      <c r="AM54" s="358"/>
      <c r="AN54" s="359">
        <f>SUM(AG54,AT54)</f>
        <v>0</v>
      </c>
      <c r="AO54" s="359"/>
      <c r="AP54" s="359"/>
      <c r="AQ54" s="78" t="s">
        <v>19</v>
      </c>
      <c r="AR54" s="79"/>
      <c r="AS54" s="80">
        <f>ROUND(AS55,2)</f>
        <v>0</v>
      </c>
      <c r="AT54" s="81">
        <f>ROUND(SUM(AV54:AW54),2)</f>
        <v>0</v>
      </c>
      <c r="AU54" s="82">
        <f>ROUND(AU55,5)</f>
        <v>0</v>
      </c>
      <c r="AV54" s="81">
        <f>ROUND(AZ54*L29,2)</f>
        <v>0</v>
      </c>
      <c r="AW54" s="81">
        <f>ROUND(BA54*L30,2)</f>
        <v>0</v>
      </c>
      <c r="AX54" s="81">
        <f>ROUND(BB54*L29,2)</f>
        <v>0</v>
      </c>
      <c r="AY54" s="81">
        <f>ROUND(BC54*L30,2)</f>
        <v>0</v>
      </c>
      <c r="AZ54" s="81">
        <f>ROUND(AZ55,2)</f>
        <v>0</v>
      </c>
      <c r="BA54" s="81">
        <f>ROUND(BA55,2)</f>
        <v>0</v>
      </c>
      <c r="BB54" s="81">
        <f>ROUND(BB55,2)</f>
        <v>0</v>
      </c>
      <c r="BC54" s="81">
        <f>ROUND(BC55,2)</f>
        <v>0</v>
      </c>
      <c r="BD54" s="83">
        <f>ROUND(BD55,2)</f>
        <v>0</v>
      </c>
      <c r="BS54" s="84" t="s">
        <v>72</v>
      </c>
      <c r="BT54" s="84" t="s">
        <v>73</v>
      </c>
      <c r="BU54" s="85" t="s">
        <v>74</v>
      </c>
      <c r="BV54" s="84" t="s">
        <v>75</v>
      </c>
      <c r="BW54" s="84" t="s">
        <v>5</v>
      </c>
      <c r="BX54" s="84" t="s">
        <v>76</v>
      </c>
      <c r="CL54" s="84" t="s">
        <v>19</v>
      </c>
    </row>
    <row r="55" spans="1:91" s="7" customFormat="1" ht="24.75" customHeight="1">
      <c r="A55" s="86" t="s">
        <v>77</v>
      </c>
      <c r="B55" s="87"/>
      <c r="C55" s="88"/>
      <c r="D55" s="357" t="s">
        <v>78</v>
      </c>
      <c r="E55" s="357"/>
      <c r="F55" s="357"/>
      <c r="G55" s="357"/>
      <c r="H55" s="357"/>
      <c r="I55" s="89"/>
      <c r="J55" s="357" t="s">
        <v>79</v>
      </c>
      <c r="K55" s="357"/>
      <c r="L55" s="357"/>
      <c r="M55" s="357"/>
      <c r="N55" s="357"/>
      <c r="O55" s="357"/>
      <c r="P55" s="357"/>
      <c r="Q55" s="357"/>
      <c r="R55" s="357"/>
      <c r="S55" s="357"/>
      <c r="T55" s="357"/>
      <c r="U55" s="357"/>
      <c r="V55" s="357"/>
      <c r="W55" s="357"/>
      <c r="X55" s="357"/>
      <c r="Y55" s="357"/>
      <c r="Z55" s="357"/>
      <c r="AA55" s="357"/>
      <c r="AB55" s="357"/>
      <c r="AC55" s="357"/>
      <c r="AD55" s="357"/>
      <c r="AE55" s="357"/>
      <c r="AF55" s="357"/>
      <c r="AG55" s="355">
        <f>'SO 06 - Komunikace, zpevn...'!J30</f>
        <v>0</v>
      </c>
      <c r="AH55" s="356"/>
      <c r="AI55" s="356"/>
      <c r="AJ55" s="356"/>
      <c r="AK55" s="356"/>
      <c r="AL55" s="356"/>
      <c r="AM55" s="356"/>
      <c r="AN55" s="355">
        <f>SUM(AG55,AT55)</f>
        <v>0</v>
      </c>
      <c r="AO55" s="356"/>
      <c r="AP55" s="356"/>
      <c r="AQ55" s="90" t="s">
        <v>80</v>
      </c>
      <c r="AR55" s="91"/>
      <c r="AS55" s="92">
        <v>0</v>
      </c>
      <c r="AT55" s="93">
        <f>ROUND(SUM(AV55:AW55),2)</f>
        <v>0</v>
      </c>
      <c r="AU55" s="94">
        <f>'SO 06 - Komunikace, zpevn...'!P91</f>
        <v>0</v>
      </c>
      <c r="AV55" s="93">
        <f>'SO 06 - Komunikace, zpevn...'!J33</f>
        <v>0</v>
      </c>
      <c r="AW55" s="93">
        <f>'SO 06 - Komunikace, zpevn...'!J34</f>
        <v>0</v>
      </c>
      <c r="AX55" s="93">
        <f>'SO 06 - Komunikace, zpevn...'!J35</f>
        <v>0</v>
      </c>
      <c r="AY55" s="93">
        <f>'SO 06 - Komunikace, zpevn...'!J36</f>
        <v>0</v>
      </c>
      <c r="AZ55" s="93">
        <f>'SO 06 - Komunikace, zpevn...'!F33</f>
        <v>0</v>
      </c>
      <c r="BA55" s="93">
        <f>'SO 06 - Komunikace, zpevn...'!F34</f>
        <v>0</v>
      </c>
      <c r="BB55" s="93">
        <f>'SO 06 - Komunikace, zpevn...'!F35</f>
        <v>0</v>
      </c>
      <c r="BC55" s="93">
        <f>'SO 06 - Komunikace, zpevn...'!F36</f>
        <v>0</v>
      </c>
      <c r="BD55" s="95">
        <f>'SO 06 - Komunikace, zpevn...'!F37</f>
        <v>0</v>
      </c>
      <c r="BT55" s="96" t="s">
        <v>81</v>
      </c>
      <c r="BV55" s="96" t="s">
        <v>75</v>
      </c>
      <c r="BW55" s="96" t="s">
        <v>82</v>
      </c>
      <c r="BX55" s="96" t="s">
        <v>5</v>
      </c>
      <c r="CL55" s="96" t="s">
        <v>83</v>
      </c>
      <c r="CM55" s="96" t="s">
        <v>84</v>
      </c>
    </row>
    <row r="56" spans="1:91" s="2" customFormat="1" ht="30" customHeight="1">
      <c r="A56" s="34"/>
      <c r="B56" s="35"/>
      <c r="C56" s="36"/>
      <c r="D56" s="36"/>
      <c r="E56" s="36"/>
      <c r="F56" s="36"/>
      <c r="G56" s="36"/>
      <c r="H56" s="36"/>
      <c r="I56" s="36"/>
      <c r="J56" s="36"/>
      <c r="K56" s="36"/>
      <c r="L56" s="36"/>
      <c r="M56" s="36"/>
      <c r="N56" s="36"/>
      <c r="O56" s="36"/>
      <c r="P56" s="36"/>
      <c r="Q56" s="36"/>
      <c r="R56" s="36"/>
      <c r="S56" s="36"/>
      <c r="T56" s="36"/>
      <c r="U56" s="36"/>
      <c r="V56" s="36"/>
      <c r="W56" s="36"/>
      <c r="X56" s="36"/>
      <c r="Y56" s="36"/>
      <c r="Z56" s="36"/>
      <c r="AA56" s="36"/>
      <c r="AB56" s="36"/>
      <c r="AC56" s="36"/>
      <c r="AD56" s="36"/>
      <c r="AE56" s="36"/>
      <c r="AF56" s="36"/>
      <c r="AG56" s="36"/>
      <c r="AH56" s="36"/>
      <c r="AI56" s="36"/>
      <c r="AJ56" s="36"/>
      <c r="AK56" s="36"/>
      <c r="AL56" s="36"/>
      <c r="AM56" s="36"/>
      <c r="AN56" s="36"/>
      <c r="AO56" s="36"/>
      <c r="AP56" s="36"/>
      <c r="AQ56" s="36"/>
      <c r="AR56" s="39"/>
      <c r="AS56" s="34"/>
      <c r="AT56" s="34"/>
      <c r="AU56" s="34"/>
      <c r="AV56" s="34"/>
      <c r="AW56" s="34"/>
      <c r="AX56" s="34"/>
      <c r="AY56" s="34"/>
      <c r="AZ56" s="34"/>
      <c r="BA56" s="34"/>
      <c r="BB56" s="34"/>
      <c r="BC56" s="34"/>
      <c r="BD56" s="34"/>
      <c r="BE56" s="34"/>
    </row>
    <row r="57" spans="1:91" s="2" customFormat="1" ht="6.95" customHeight="1">
      <c r="A57" s="34"/>
      <c r="B57" s="47"/>
      <c r="C57" s="48"/>
      <c r="D57" s="48"/>
      <c r="E57" s="48"/>
      <c r="F57" s="48"/>
      <c r="G57" s="48"/>
      <c r="H57" s="48"/>
      <c r="I57" s="48"/>
      <c r="J57" s="48"/>
      <c r="K57" s="48"/>
      <c r="L57" s="48"/>
      <c r="M57" s="48"/>
      <c r="N57" s="48"/>
      <c r="O57" s="48"/>
      <c r="P57" s="48"/>
      <c r="Q57" s="48"/>
      <c r="R57" s="48"/>
      <c r="S57" s="48"/>
      <c r="T57" s="48"/>
      <c r="U57" s="48"/>
      <c r="V57" s="48"/>
      <c r="W57" s="48"/>
      <c r="X57" s="48"/>
      <c r="Y57" s="48"/>
      <c r="Z57" s="48"/>
      <c r="AA57" s="48"/>
      <c r="AB57" s="48"/>
      <c r="AC57" s="48"/>
      <c r="AD57" s="48"/>
      <c r="AE57" s="48"/>
      <c r="AF57" s="48"/>
      <c r="AG57" s="48"/>
      <c r="AH57" s="48"/>
      <c r="AI57" s="48"/>
      <c r="AJ57" s="48"/>
      <c r="AK57" s="48"/>
      <c r="AL57" s="48"/>
      <c r="AM57" s="48"/>
      <c r="AN57" s="48"/>
      <c r="AO57" s="48"/>
      <c r="AP57" s="48"/>
      <c r="AQ57" s="48"/>
      <c r="AR57" s="39"/>
      <c r="AS57" s="34"/>
      <c r="AT57" s="34"/>
      <c r="AU57" s="34"/>
      <c r="AV57" s="34"/>
      <c r="AW57" s="34"/>
      <c r="AX57" s="34"/>
      <c r="AY57" s="34"/>
      <c r="AZ57" s="34"/>
      <c r="BA57" s="34"/>
      <c r="BB57" s="34"/>
      <c r="BC57" s="34"/>
      <c r="BD57" s="34"/>
      <c r="BE57" s="34"/>
    </row>
  </sheetData>
  <sheetProtection algorithmName="SHA-512" hashValue="ocKxealoF3eLoKg4Jx7JXt6/uvJQ8mTRu0XLiH1H1pGufGBirMGpMDIQleSohjZjRtUVEYDYT5sC7JTJ9lbOdQ==" saltValue="x6LzZeEla1Q5JjIqWYum/dVMC6rMLC86zZKCKYysAnrWG9J7fvBbo+kBav7km16BRRJXi++h2T+OjtRMdK4Ijg==" spinCount="100000" sheet="1" objects="1" scenarios="1" formatColumns="0" formatRows="0"/>
  <mergeCells count="42">
    <mergeCell ref="AR2:BE2"/>
    <mergeCell ref="C52:G52"/>
    <mergeCell ref="I52:AF52"/>
    <mergeCell ref="AG52:AM52"/>
    <mergeCell ref="AN52:AP52"/>
    <mergeCell ref="AN55:AP55"/>
    <mergeCell ref="AG55:AM55"/>
    <mergeCell ref="D55:H55"/>
    <mergeCell ref="J55:AF55"/>
    <mergeCell ref="AG54:AM54"/>
    <mergeCell ref="AN54:AP54"/>
    <mergeCell ref="L45:AO45"/>
    <mergeCell ref="AM47:AN47"/>
    <mergeCell ref="AM49:AP49"/>
    <mergeCell ref="AS49:AT51"/>
    <mergeCell ref="AM50:AP50"/>
    <mergeCell ref="W33:AE33"/>
    <mergeCell ref="AK33:AO33"/>
    <mergeCell ref="L33:P33"/>
    <mergeCell ref="X35:AB35"/>
    <mergeCell ref="AK35:AO35"/>
    <mergeCell ref="AK31:AO31"/>
    <mergeCell ref="L31:P31"/>
    <mergeCell ref="W32:AE32"/>
    <mergeCell ref="AK32:AO32"/>
    <mergeCell ref="L32:P32"/>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55" location="'SO 06 - Komunikace, zpevn...'!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sheetPr>
    <pageSetUpPr fitToPage="1"/>
  </sheetPr>
  <dimension ref="A2:BM399"/>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56" s="1" customFormat="1" ht="36.950000000000003" customHeight="1">
      <c r="L2" s="360"/>
      <c r="M2" s="360"/>
      <c r="N2" s="360"/>
      <c r="O2" s="360"/>
      <c r="P2" s="360"/>
      <c r="Q2" s="360"/>
      <c r="R2" s="360"/>
      <c r="S2" s="360"/>
      <c r="T2" s="360"/>
      <c r="U2" s="360"/>
      <c r="V2" s="360"/>
      <c r="AT2" s="17" t="s">
        <v>82</v>
      </c>
      <c r="AZ2" s="97" t="s">
        <v>85</v>
      </c>
      <c r="BA2" s="97" t="s">
        <v>19</v>
      </c>
      <c r="BB2" s="97" t="s">
        <v>19</v>
      </c>
      <c r="BC2" s="97" t="s">
        <v>86</v>
      </c>
      <c r="BD2" s="97" t="s">
        <v>84</v>
      </c>
    </row>
    <row r="3" spans="1:56" s="1" customFormat="1" ht="6.95" customHeight="1">
      <c r="B3" s="98"/>
      <c r="C3" s="99"/>
      <c r="D3" s="99"/>
      <c r="E3" s="99"/>
      <c r="F3" s="99"/>
      <c r="G3" s="99"/>
      <c r="H3" s="99"/>
      <c r="I3" s="99"/>
      <c r="J3" s="99"/>
      <c r="K3" s="99"/>
      <c r="L3" s="20"/>
      <c r="AT3" s="17" t="s">
        <v>84</v>
      </c>
      <c r="AZ3" s="97" t="s">
        <v>87</v>
      </c>
      <c r="BA3" s="97" t="s">
        <v>88</v>
      </c>
      <c r="BB3" s="97" t="s">
        <v>89</v>
      </c>
      <c r="BC3" s="97" t="s">
        <v>90</v>
      </c>
      <c r="BD3" s="97" t="s">
        <v>84</v>
      </c>
    </row>
    <row r="4" spans="1:56" s="1" customFormat="1" ht="24.95" customHeight="1">
      <c r="B4" s="20"/>
      <c r="D4" s="100" t="s">
        <v>91</v>
      </c>
      <c r="L4" s="20"/>
      <c r="M4" s="101" t="s">
        <v>10</v>
      </c>
      <c r="AT4" s="17" t="s">
        <v>4</v>
      </c>
      <c r="AZ4" s="97" t="s">
        <v>92</v>
      </c>
      <c r="BA4" s="97" t="s">
        <v>93</v>
      </c>
      <c r="BB4" s="97" t="s">
        <v>94</v>
      </c>
      <c r="BC4" s="97" t="s">
        <v>95</v>
      </c>
      <c r="BD4" s="97" t="s">
        <v>84</v>
      </c>
    </row>
    <row r="5" spans="1:56" s="1" customFormat="1" ht="6.95" customHeight="1">
      <c r="B5" s="20"/>
      <c r="L5" s="20"/>
      <c r="AZ5" s="97" t="s">
        <v>96</v>
      </c>
      <c r="BA5" s="97" t="s">
        <v>97</v>
      </c>
      <c r="BB5" s="97" t="s">
        <v>89</v>
      </c>
      <c r="BC5" s="97" t="s">
        <v>98</v>
      </c>
      <c r="BD5" s="97" t="s">
        <v>84</v>
      </c>
    </row>
    <row r="6" spans="1:56" s="1" customFormat="1" ht="12" customHeight="1">
      <c r="B6" s="20"/>
      <c r="D6" s="102" t="s">
        <v>16</v>
      </c>
      <c r="L6" s="20"/>
      <c r="AZ6" s="97" t="s">
        <v>99</v>
      </c>
      <c r="BA6" s="97" t="s">
        <v>100</v>
      </c>
      <c r="BB6" s="97" t="s">
        <v>89</v>
      </c>
      <c r="BC6" s="97" t="s">
        <v>101</v>
      </c>
      <c r="BD6" s="97" t="s">
        <v>84</v>
      </c>
    </row>
    <row r="7" spans="1:56" s="1" customFormat="1" ht="16.5" customHeight="1">
      <c r="B7" s="20"/>
      <c r="E7" s="361" t="str">
        <f>'Rekapitulace stavby'!K6</f>
        <v>Areál Hamr - sběrný dvůr</v>
      </c>
      <c r="F7" s="362"/>
      <c r="G7" s="362"/>
      <c r="H7" s="362"/>
      <c r="L7" s="20"/>
      <c r="AZ7" s="97" t="s">
        <v>102</v>
      </c>
      <c r="BA7" s="97" t="s">
        <v>103</v>
      </c>
      <c r="BB7" s="97" t="s">
        <v>19</v>
      </c>
      <c r="BC7" s="97" t="s">
        <v>104</v>
      </c>
      <c r="BD7" s="97" t="s">
        <v>84</v>
      </c>
    </row>
    <row r="8" spans="1:56" s="2" customFormat="1" ht="12" customHeight="1">
      <c r="A8" s="34"/>
      <c r="B8" s="39"/>
      <c r="C8" s="34"/>
      <c r="D8" s="102" t="s">
        <v>105</v>
      </c>
      <c r="E8" s="34"/>
      <c r="F8" s="34"/>
      <c r="G8" s="34"/>
      <c r="H8" s="34"/>
      <c r="I8" s="34"/>
      <c r="J8" s="34"/>
      <c r="K8" s="34"/>
      <c r="L8" s="103"/>
      <c r="S8" s="34"/>
      <c r="T8" s="34"/>
      <c r="U8" s="34"/>
      <c r="V8" s="34"/>
      <c r="W8" s="34"/>
      <c r="X8" s="34"/>
      <c r="Y8" s="34"/>
      <c r="Z8" s="34"/>
      <c r="AA8" s="34"/>
      <c r="AB8" s="34"/>
      <c r="AC8" s="34"/>
      <c r="AD8" s="34"/>
      <c r="AE8" s="34"/>
      <c r="AZ8" s="97" t="s">
        <v>106</v>
      </c>
      <c r="BA8" s="97" t="s">
        <v>107</v>
      </c>
      <c r="BB8" s="97" t="s">
        <v>89</v>
      </c>
      <c r="BC8" s="97" t="s">
        <v>108</v>
      </c>
      <c r="BD8" s="97" t="s">
        <v>84</v>
      </c>
    </row>
    <row r="9" spans="1:56" s="2" customFormat="1" ht="16.5" customHeight="1">
      <c r="A9" s="34"/>
      <c r="B9" s="39"/>
      <c r="C9" s="34"/>
      <c r="D9" s="34"/>
      <c r="E9" s="363" t="s">
        <v>109</v>
      </c>
      <c r="F9" s="364"/>
      <c r="G9" s="364"/>
      <c r="H9" s="364"/>
      <c r="I9" s="34"/>
      <c r="J9" s="34"/>
      <c r="K9" s="34"/>
      <c r="L9" s="103"/>
      <c r="S9" s="34"/>
      <c r="T9" s="34"/>
      <c r="U9" s="34"/>
      <c r="V9" s="34"/>
      <c r="W9" s="34"/>
      <c r="X9" s="34"/>
      <c r="Y9" s="34"/>
      <c r="Z9" s="34"/>
      <c r="AA9" s="34"/>
      <c r="AB9" s="34"/>
      <c r="AC9" s="34"/>
      <c r="AD9" s="34"/>
      <c r="AE9" s="34"/>
      <c r="AZ9" s="97" t="s">
        <v>110</v>
      </c>
      <c r="BA9" s="97" t="s">
        <v>111</v>
      </c>
      <c r="BB9" s="97" t="s">
        <v>89</v>
      </c>
      <c r="BC9" s="97" t="s">
        <v>112</v>
      </c>
      <c r="BD9" s="97" t="s">
        <v>84</v>
      </c>
    </row>
    <row r="10" spans="1:56" s="2" customFormat="1" ht="11.25">
      <c r="A10" s="34"/>
      <c r="B10" s="39"/>
      <c r="C10" s="34"/>
      <c r="D10" s="34"/>
      <c r="E10" s="34"/>
      <c r="F10" s="34"/>
      <c r="G10" s="34"/>
      <c r="H10" s="34"/>
      <c r="I10" s="34"/>
      <c r="J10" s="34"/>
      <c r="K10" s="34"/>
      <c r="L10" s="103"/>
      <c r="S10" s="34"/>
      <c r="T10" s="34"/>
      <c r="U10" s="34"/>
      <c r="V10" s="34"/>
      <c r="W10" s="34"/>
      <c r="X10" s="34"/>
      <c r="Y10" s="34"/>
      <c r="Z10" s="34"/>
      <c r="AA10" s="34"/>
      <c r="AB10" s="34"/>
      <c r="AC10" s="34"/>
      <c r="AD10" s="34"/>
      <c r="AE10" s="34"/>
    </row>
    <row r="11" spans="1:56" s="2" customFormat="1" ht="12" customHeight="1">
      <c r="A11" s="34"/>
      <c r="B11" s="39"/>
      <c r="C11" s="34"/>
      <c r="D11" s="102" t="s">
        <v>18</v>
      </c>
      <c r="E11" s="34"/>
      <c r="F11" s="104" t="s">
        <v>83</v>
      </c>
      <c r="G11" s="34"/>
      <c r="H11" s="34"/>
      <c r="I11" s="102" t="s">
        <v>20</v>
      </c>
      <c r="J11" s="104" t="s">
        <v>19</v>
      </c>
      <c r="K11" s="34"/>
      <c r="L11" s="103"/>
      <c r="S11" s="34"/>
      <c r="T11" s="34"/>
      <c r="U11" s="34"/>
      <c r="V11" s="34"/>
      <c r="W11" s="34"/>
      <c r="X11" s="34"/>
      <c r="Y11" s="34"/>
      <c r="Z11" s="34"/>
      <c r="AA11" s="34"/>
      <c r="AB11" s="34"/>
      <c r="AC11" s="34"/>
      <c r="AD11" s="34"/>
      <c r="AE11" s="34"/>
    </row>
    <row r="12" spans="1:56" s="2" customFormat="1" ht="12" customHeight="1">
      <c r="A12" s="34"/>
      <c r="B12" s="39"/>
      <c r="C12" s="34"/>
      <c r="D12" s="102" t="s">
        <v>21</v>
      </c>
      <c r="E12" s="34"/>
      <c r="F12" s="104" t="s">
        <v>22</v>
      </c>
      <c r="G12" s="34"/>
      <c r="H12" s="34"/>
      <c r="I12" s="102" t="s">
        <v>23</v>
      </c>
      <c r="J12" s="105">
        <f>'Rekapitulace stavby'!AN8</f>
        <v>44761</v>
      </c>
      <c r="K12" s="34"/>
      <c r="L12" s="103"/>
      <c r="S12" s="34"/>
      <c r="T12" s="34"/>
      <c r="U12" s="34"/>
      <c r="V12" s="34"/>
      <c r="W12" s="34"/>
      <c r="X12" s="34"/>
      <c r="Y12" s="34"/>
      <c r="Z12" s="34"/>
      <c r="AA12" s="34"/>
      <c r="AB12" s="34"/>
      <c r="AC12" s="34"/>
      <c r="AD12" s="34"/>
      <c r="AE12" s="34"/>
    </row>
    <row r="13" spans="1:56" s="2" customFormat="1" ht="10.9" customHeight="1">
      <c r="A13" s="34"/>
      <c r="B13" s="39"/>
      <c r="C13" s="34"/>
      <c r="D13" s="34"/>
      <c r="E13" s="34"/>
      <c r="F13" s="34"/>
      <c r="G13" s="34"/>
      <c r="H13" s="34"/>
      <c r="I13" s="34"/>
      <c r="J13" s="34"/>
      <c r="K13" s="34"/>
      <c r="L13" s="103"/>
      <c r="S13" s="34"/>
      <c r="T13" s="34"/>
      <c r="U13" s="34"/>
      <c r="V13" s="34"/>
      <c r="W13" s="34"/>
      <c r="X13" s="34"/>
      <c r="Y13" s="34"/>
      <c r="Z13" s="34"/>
      <c r="AA13" s="34"/>
      <c r="AB13" s="34"/>
      <c r="AC13" s="34"/>
      <c r="AD13" s="34"/>
      <c r="AE13" s="34"/>
    </row>
    <row r="14" spans="1:56" s="2" customFormat="1" ht="12" customHeight="1">
      <c r="A14" s="34"/>
      <c r="B14" s="39"/>
      <c r="C14" s="34"/>
      <c r="D14" s="102" t="s">
        <v>24</v>
      </c>
      <c r="E14" s="34"/>
      <c r="F14" s="34"/>
      <c r="G14" s="34"/>
      <c r="H14" s="34"/>
      <c r="I14" s="102" t="s">
        <v>25</v>
      </c>
      <c r="J14" s="104" t="s">
        <v>19</v>
      </c>
      <c r="K14" s="34"/>
      <c r="L14" s="103"/>
      <c r="S14" s="34"/>
      <c r="T14" s="34"/>
      <c r="U14" s="34"/>
      <c r="V14" s="34"/>
      <c r="W14" s="34"/>
      <c r="X14" s="34"/>
      <c r="Y14" s="34"/>
      <c r="Z14" s="34"/>
      <c r="AA14" s="34"/>
      <c r="AB14" s="34"/>
      <c r="AC14" s="34"/>
      <c r="AD14" s="34"/>
      <c r="AE14" s="34"/>
    </row>
    <row r="15" spans="1:56" s="2" customFormat="1" ht="18" customHeight="1">
      <c r="A15" s="34"/>
      <c r="B15" s="39"/>
      <c r="C15" s="34"/>
      <c r="D15" s="34"/>
      <c r="E15" s="104" t="s">
        <v>26</v>
      </c>
      <c r="F15" s="34"/>
      <c r="G15" s="34"/>
      <c r="H15" s="34"/>
      <c r="I15" s="102" t="s">
        <v>27</v>
      </c>
      <c r="J15" s="104" t="s">
        <v>19</v>
      </c>
      <c r="K15" s="34"/>
      <c r="L15" s="103"/>
      <c r="S15" s="34"/>
      <c r="T15" s="34"/>
      <c r="U15" s="34"/>
      <c r="V15" s="34"/>
      <c r="W15" s="34"/>
      <c r="X15" s="34"/>
      <c r="Y15" s="34"/>
      <c r="Z15" s="34"/>
      <c r="AA15" s="34"/>
      <c r="AB15" s="34"/>
      <c r="AC15" s="34"/>
      <c r="AD15" s="34"/>
      <c r="AE15" s="34"/>
    </row>
    <row r="16" spans="1:56" s="2" customFormat="1" ht="6.95" customHeight="1">
      <c r="A16" s="34"/>
      <c r="B16" s="39"/>
      <c r="C16" s="34"/>
      <c r="D16" s="34"/>
      <c r="E16" s="34"/>
      <c r="F16" s="34"/>
      <c r="G16" s="34"/>
      <c r="H16" s="34"/>
      <c r="I16" s="34"/>
      <c r="J16" s="34"/>
      <c r="K16" s="34"/>
      <c r="L16" s="103"/>
      <c r="S16" s="34"/>
      <c r="T16" s="34"/>
      <c r="U16" s="34"/>
      <c r="V16" s="34"/>
      <c r="W16" s="34"/>
      <c r="X16" s="34"/>
      <c r="Y16" s="34"/>
      <c r="Z16" s="34"/>
      <c r="AA16" s="34"/>
      <c r="AB16" s="34"/>
      <c r="AC16" s="34"/>
      <c r="AD16" s="34"/>
      <c r="AE16" s="34"/>
    </row>
    <row r="17" spans="1:31" s="2" customFormat="1" ht="12" customHeight="1">
      <c r="A17" s="34"/>
      <c r="B17" s="39"/>
      <c r="C17" s="34"/>
      <c r="D17" s="102" t="s">
        <v>28</v>
      </c>
      <c r="E17" s="34"/>
      <c r="F17" s="34"/>
      <c r="G17" s="34"/>
      <c r="H17" s="34"/>
      <c r="I17" s="102" t="s">
        <v>25</v>
      </c>
      <c r="J17" s="30" t="str">
        <f>'Rekapitulace stavby'!AN13</f>
        <v>Vyplň údaj</v>
      </c>
      <c r="K17" s="34"/>
      <c r="L17" s="103"/>
      <c r="S17" s="34"/>
      <c r="T17" s="34"/>
      <c r="U17" s="34"/>
      <c r="V17" s="34"/>
      <c r="W17" s="34"/>
      <c r="X17" s="34"/>
      <c r="Y17" s="34"/>
      <c r="Z17" s="34"/>
      <c r="AA17" s="34"/>
      <c r="AB17" s="34"/>
      <c r="AC17" s="34"/>
      <c r="AD17" s="34"/>
      <c r="AE17" s="34"/>
    </row>
    <row r="18" spans="1:31" s="2" customFormat="1" ht="18" customHeight="1">
      <c r="A18" s="34"/>
      <c r="B18" s="39"/>
      <c r="C18" s="34"/>
      <c r="D18" s="34"/>
      <c r="E18" s="365" t="str">
        <f>'Rekapitulace stavby'!E14</f>
        <v>Vyplň údaj</v>
      </c>
      <c r="F18" s="366"/>
      <c r="G18" s="366"/>
      <c r="H18" s="366"/>
      <c r="I18" s="102" t="s">
        <v>27</v>
      </c>
      <c r="J18" s="30" t="str">
        <f>'Rekapitulace stavby'!AN14</f>
        <v>Vyplň údaj</v>
      </c>
      <c r="K18" s="34"/>
      <c r="L18" s="103"/>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3"/>
      <c r="S19" s="34"/>
      <c r="T19" s="34"/>
      <c r="U19" s="34"/>
      <c r="V19" s="34"/>
      <c r="W19" s="34"/>
      <c r="X19" s="34"/>
      <c r="Y19" s="34"/>
      <c r="Z19" s="34"/>
      <c r="AA19" s="34"/>
      <c r="AB19" s="34"/>
      <c r="AC19" s="34"/>
      <c r="AD19" s="34"/>
      <c r="AE19" s="34"/>
    </row>
    <row r="20" spans="1:31" s="2" customFormat="1" ht="12" customHeight="1">
      <c r="A20" s="34"/>
      <c r="B20" s="39"/>
      <c r="C20" s="34"/>
      <c r="D20" s="102" t="s">
        <v>30</v>
      </c>
      <c r="E20" s="34"/>
      <c r="F20" s="34"/>
      <c r="G20" s="34"/>
      <c r="H20" s="34"/>
      <c r="I20" s="102" t="s">
        <v>25</v>
      </c>
      <c r="J20" s="104" t="s">
        <v>31</v>
      </c>
      <c r="K20" s="34"/>
      <c r="L20" s="103"/>
      <c r="S20" s="34"/>
      <c r="T20" s="34"/>
      <c r="U20" s="34"/>
      <c r="V20" s="34"/>
      <c r="W20" s="34"/>
      <c r="X20" s="34"/>
      <c r="Y20" s="34"/>
      <c r="Z20" s="34"/>
      <c r="AA20" s="34"/>
      <c r="AB20" s="34"/>
      <c r="AC20" s="34"/>
      <c r="AD20" s="34"/>
      <c r="AE20" s="34"/>
    </row>
    <row r="21" spans="1:31" s="2" customFormat="1" ht="18" customHeight="1">
      <c r="A21" s="34"/>
      <c r="B21" s="39"/>
      <c r="C21" s="34"/>
      <c r="D21" s="34"/>
      <c r="E21" s="104" t="s">
        <v>32</v>
      </c>
      <c r="F21" s="34"/>
      <c r="G21" s="34"/>
      <c r="H21" s="34"/>
      <c r="I21" s="102" t="s">
        <v>27</v>
      </c>
      <c r="J21" s="104" t="s">
        <v>33</v>
      </c>
      <c r="K21" s="34"/>
      <c r="L21" s="103"/>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3"/>
      <c r="S22" s="34"/>
      <c r="T22" s="34"/>
      <c r="U22" s="34"/>
      <c r="V22" s="34"/>
      <c r="W22" s="34"/>
      <c r="X22" s="34"/>
      <c r="Y22" s="34"/>
      <c r="Z22" s="34"/>
      <c r="AA22" s="34"/>
      <c r="AB22" s="34"/>
      <c r="AC22" s="34"/>
      <c r="AD22" s="34"/>
      <c r="AE22" s="34"/>
    </row>
    <row r="23" spans="1:31" s="2" customFormat="1" ht="12" customHeight="1">
      <c r="A23" s="34"/>
      <c r="B23" s="39"/>
      <c r="C23" s="34"/>
      <c r="D23" s="102" t="s">
        <v>35</v>
      </c>
      <c r="E23" s="34"/>
      <c r="F23" s="34"/>
      <c r="G23" s="34"/>
      <c r="H23" s="34"/>
      <c r="I23" s="102" t="s">
        <v>25</v>
      </c>
      <c r="J23" s="104" t="s">
        <v>19</v>
      </c>
      <c r="K23" s="34"/>
      <c r="L23" s="103"/>
      <c r="S23" s="34"/>
      <c r="T23" s="34"/>
      <c r="U23" s="34"/>
      <c r="V23" s="34"/>
      <c r="W23" s="34"/>
      <c r="X23" s="34"/>
      <c r="Y23" s="34"/>
      <c r="Z23" s="34"/>
      <c r="AA23" s="34"/>
      <c r="AB23" s="34"/>
      <c r="AC23" s="34"/>
      <c r="AD23" s="34"/>
      <c r="AE23" s="34"/>
    </row>
    <row r="24" spans="1:31" s="2" customFormat="1" ht="18" customHeight="1">
      <c r="A24" s="34"/>
      <c r="B24" s="39"/>
      <c r="C24" s="34"/>
      <c r="D24" s="34"/>
      <c r="E24" s="104" t="s">
        <v>36</v>
      </c>
      <c r="F24" s="34"/>
      <c r="G24" s="34"/>
      <c r="H24" s="34"/>
      <c r="I24" s="102" t="s">
        <v>27</v>
      </c>
      <c r="J24" s="104" t="s">
        <v>19</v>
      </c>
      <c r="K24" s="34"/>
      <c r="L24" s="103"/>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3"/>
      <c r="S25" s="34"/>
      <c r="T25" s="34"/>
      <c r="U25" s="34"/>
      <c r="V25" s="34"/>
      <c r="W25" s="34"/>
      <c r="X25" s="34"/>
      <c r="Y25" s="34"/>
      <c r="Z25" s="34"/>
      <c r="AA25" s="34"/>
      <c r="AB25" s="34"/>
      <c r="AC25" s="34"/>
      <c r="AD25" s="34"/>
      <c r="AE25" s="34"/>
    </row>
    <row r="26" spans="1:31" s="2" customFormat="1" ht="12" customHeight="1">
      <c r="A26" s="34"/>
      <c r="B26" s="39"/>
      <c r="C26" s="34"/>
      <c r="D26" s="102" t="s">
        <v>37</v>
      </c>
      <c r="E26" s="34"/>
      <c r="F26" s="34"/>
      <c r="G26" s="34"/>
      <c r="H26" s="34"/>
      <c r="I26" s="34"/>
      <c r="J26" s="34"/>
      <c r="K26" s="34"/>
      <c r="L26" s="103"/>
      <c r="S26" s="34"/>
      <c r="T26" s="34"/>
      <c r="U26" s="34"/>
      <c r="V26" s="34"/>
      <c r="W26" s="34"/>
      <c r="X26" s="34"/>
      <c r="Y26" s="34"/>
      <c r="Z26" s="34"/>
      <c r="AA26" s="34"/>
      <c r="AB26" s="34"/>
      <c r="AC26" s="34"/>
      <c r="AD26" s="34"/>
      <c r="AE26" s="34"/>
    </row>
    <row r="27" spans="1:31" s="8" customFormat="1" ht="16.5" customHeight="1">
      <c r="A27" s="106"/>
      <c r="B27" s="107"/>
      <c r="C27" s="106"/>
      <c r="D27" s="106"/>
      <c r="E27" s="367" t="s">
        <v>19</v>
      </c>
      <c r="F27" s="367"/>
      <c r="G27" s="367"/>
      <c r="H27" s="367"/>
      <c r="I27" s="106"/>
      <c r="J27" s="106"/>
      <c r="K27" s="106"/>
      <c r="L27" s="108"/>
      <c r="S27" s="106"/>
      <c r="T27" s="106"/>
      <c r="U27" s="106"/>
      <c r="V27" s="106"/>
      <c r="W27" s="106"/>
      <c r="X27" s="106"/>
      <c r="Y27" s="106"/>
      <c r="Z27" s="106"/>
      <c r="AA27" s="106"/>
      <c r="AB27" s="106"/>
      <c r="AC27" s="106"/>
      <c r="AD27" s="106"/>
      <c r="AE27" s="106"/>
    </row>
    <row r="28" spans="1:31" s="2" customFormat="1" ht="6.95" customHeight="1">
      <c r="A28" s="34"/>
      <c r="B28" s="39"/>
      <c r="C28" s="34"/>
      <c r="D28" s="34"/>
      <c r="E28" s="34"/>
      <c r="F28" s="34"/>
      <c r="G28" s="34"/>
      <c r="H28" s="34"/>
      <c r="I28" s="34"/>
      <c r="J28" s="34"/>
      <c r="K28" s="34"/>
      <c r="L28" s="103"/>
      <c r="S28" s="34"/>
      <c r="T28" s="34"/>
      <c r="U28" s="34"/>
      <c r="V28" s="34"/>
      <c r="W28" s="34"/>
      <c r="X28" s="34"/>
      <c r="Y28" s="34"/>
      <c r="Z28" s="34"/>
      <c r="AA28" s="34"/>
      <c r="AB28" s="34"/>
      <c r="AC28" s="34"/>
      <c r="AD28" s="34"/>
      <c r="AE28" s="34"/>
    </row>
    <row r="29" spans="1:31" s="2" customFormat="1" ht="6.95" customHeight="1">
      <c r="A29" s="34"/>
      <c r="B29" s="39"/>
      <c r="C29" s="34"/>
      <c r="D29" s="109"/>
      <c r="E29" s="109"/>
      <c r="F29" s="109"/>
      <c r="G29" s="109"/>
      <c r="H29" s="109"/>
      <c r="I29" s="109"/>
      <c r="J29" s="109"/>
      <c r="K29" s="109"/>
      <c r="L29" s="103"/>
      <c r="S29" s="34"/>
      <c r="T29" s="34"/>
      <c r="U29" s="34"/>
      <c r="V29" s="34"/>
      <c r="W29" s="34"/>
      <c r="X29" s="34"/>
      <c r="Y29" s="34"/>
      <c r="Z29" s="34"/>
      <c r="AA29" s="34"/>
      <c r="AB29" s="34"/>
      <c r="AC29" s="34"/>
      <c r="AD29" s="34"/>
      <c r="AE29" s="34"/>
    </row>
    <row r="30" spans="1:31" s="2" customFormat="1" ht="25.35" customHeight="1">
      <c r="A30" s="34"/>
      <c r="B30" s="39"/>
      <c r="C30" s="34"/>
      <c r="D30" s="110" t="s">
        <v>39</v>
      </c>
      <c r="E30" s="34"/>
      <c r="F30" s="34"/>
      <c r="G30" s="34"/>
      <c r="H30" s="34"/>
      <c r="I30" s="34"/>
      <c r="J30" s="111">
        <f>ROUND(J91, 2)</f>
        <v>0</v>
      </c>
      <c r="K30" s="34"/>
      <c r="L30" s="103"/>
      <c r="S30" s="34"/>
      <c r="T30" s="34"/>
      <c r="U30" s="34"/>
      <c r="V30" s="34"/>
      <c r="W30" s="34"/>
      <c r="X30" s="34"/>
      <c r="Y30" s="34"/>
      <c r="Z30" s="34"/>
      <c r="AA30" s="34"/>
      <c r="AB30" s="34"/>
      <c r="AC30" s="34"/>
      <c r="AD30" s="34"/>
      <c r="AE30" s="34"/>
    </row>
    <row r="31" spans="1:31" s="2" customFormat="1" ht="6.95" customHeight="1">
      <c r="A31" s="34"/>
      <c r="B31" s="39"/>
      <c r="C31" s="34"/>
      <c r="D31" s="109"/>
      <c r="E31" s="109"/>
      <c r="F31" s="109"/>
      <c r="G31" s="109"/>
      <c r="H31" s="109"/>
      <c r="I31" s="109"/>
      <c r="J31" s="109"/>
      <c r="K31" s="109"/>
      <c r="L31" s="103"/>
      <c r="S31" s="34"/>
      <c r="T31" s="34"/>
      <c r="U31" s="34"/>
      <c r="V31" s="34"/>
      <c r="W31" s="34"/>
      <c r="X31" s="34"/>
      <c r="Y31" s="34"/>
      <c r="Z31" s="34"/>
      <c r="AA31" s="34"/>
      <c r="AB31" s="34"/>
      <c r="AC31" s="34"/>
      <c r="AD31" s="34"/>
      <c r="AE31" s="34"/>
    </row>
    <row r="32" spans="1:31" s="2" customFormat="1" ht="14.45" customHeight="1">
      <c r="A32" s="34"/>
      <c r="B32" s="39"/>
      <c r="C32" s="34"/>
      <c r="D32" s="34"/>
      <c r="E32" s="34"/>
      <c r="F32" s="112" t="s">
        <v>41</v>
      </c>
      <c r="G32" s="34"/>
      <c r="H32" s="34"/>
      <c r="I32" s="112" t="s">
        <v>40</v>
      </c>
      <c r="J32" s="112" t="s">
        <v>42</v>
      </c>
      <c r="K32" s="34"/>
      <c r="L32" s="103"/>
      <c r="S32" s="34"/>
      <c r="T32" s="34"/>
      <c r="U32" s="34"/>
      <c r="V32" s="34"/>
      <c r="W32" s="34"/>
      <c r="X32" s="34"/>
      <c r="Y32" s="34"/>
      <c r="Z32" s="34"/>
      <c r="AA32" s="34"/>
      <c r="AB32" s="34"/>
      <c r="AC32" s="34"/>
      <c r="AD32" s="34"/>
      <c r="AE32" s="34"/>
    </row>
    <row r="33" spans="1:31" s="2" customFormat="1" ht="14.45" customHeight="1">
      <c r="A33" s="34"/>
      <c r="B33" s="39"/>
      <c r="C33" s="34"/>
      <c r="D33" s="113" t="s">
        <v>43</v>
      </c>
      <c r="E33" s="102" t="s">
        <v>44</v>
      </c>
      <c r="F33" s="114">
        <f>ROUND((SUM(BE91:BE398)),  2)</f>
        <v>0</v>
      </c>
      <c r="G33" s="34"/>
      <c r="H33" s="34"/>
      <c r="I33" s="115">
        <v>0.21</v>
      </c>
      <c r="J33" s="114">
        <f>ROUND(((SUM(BE91:BE398))*I33),  2)</f>
        <v>0</v>
      </c>
      <c r="K33" s="34"/>
      <c r="L33" s="103"/>
      <c r="S33" s="34"/>
      <c r="T33" s="34"/>
      <c r="U33" s="34"/>
      <c r="V33" s="34"/>
      <c r="W33" s="34"/>
      <c r="X33" s="34"/>
      <c r="Y33" s="34"/>
      <c r="Z33" s="34"/>
      <c r="AA33" s="34"/>
      <c r="AB33" s="34"/>
      <c r="AC33" s="34"/>
      <c r="AD33" s="34"/>
      <c r="AE33" s="34"/>
    </row>
    <row r="34" spans="1:31" s="2" customFormat="1" ht="14.45" customHeight="1">
      <c r="A34" s="34"/>
      <c r="B34" s="39"/>
      <c r="C34" s="34"/>
      <c r="D34" s="34"/>
      <c r="E34" s="102" t="s">
        <v>45</v>
      </c>
      <c r="F34" s="114">
        <f>ROUND((SUM(BF91:BF398)),  2)</f>
        <v>0</v>
      </c>
      <c r="G34" s="34"/>
      <c r="H34" s="34"/>
      <c r="I34" s="115">
        <v>0.15</v>
      </c>
      <c r="J34" s="114">
        <f>ROUND(((SUM(BF91:BF398))*I34),  2)</f>
        <v>0</v>
      </c>
      <c r="K34" s="34"/>
      <c r="L34" s="103"/>
      <c r="S34" s="34"/>
      <c r="T34" s="34"/>
      <c r="U34" s="34"/>
      <c r="V34" s="34"/>
      <c r="W34" s="34"/>
      <c r="X34" s="34"/>
      <c r="Y34" s="34"/>
      <c r="Z34" s="34"/>
      <c r="AA34" s="34"/>
      <c r="AB34" s="34"/>
      <c r="AC34" s="34"/>
      <c r="AD34" s="34"/>
      <c r="AE34" s="34"/>
    </row>
    <row r="35" spans="1:31" s="2" customFormat="1" ht="14.45" hidden="1" customHeight="1">
      <c r="A35" s="34"/>
      <c r="B35" s="39"/>
      <c r="C35" s="34"/>
      <c r="D35" s="34"/>
      <c r="E35" s="102" t="s">
        <v>46</v>
      </c>
      <c r="F35" s="114">
        <f>ROUND((SUM(BG91:BG398)),  2)</f>
        <v>0</v>
      </c>
      <c r="G35" s="34"/>
      <c r="H35" s="34"/>
      <c r="I35" s="115">
        <v>0.21</v>
      </c>
      <c r="J35" s="114">
        <f>0</f>
        <v>0</v>
      </c>
      <c r="K35" s="34"/>
      <c r="L35" s="103"/>
      <c r="S35" s="34"/>
      <c r="T35" s="34"/>
      <c r="U35" s="34"/>
      <c r="V35" s="34"/>
      <c r="W35" s="34"/>
      <c r="X35" s="34"/>
      <c r="Y35" s="34"/>
      <c r="Z35" s="34"/>
      <c r="AA35" s="34"/>
      <c r="AB35" s="34"/>
      <c r="AC35" s="34"/>
      <c r="AD35" s="34"/>
      <c r="AE35" s="34"/>
    </row>
    <row r="36" spans="1:31" s="2" customFormat="1" ht="14.45" hidden="1" customHeight="1">
      <c r="A36" s="34"/>
      <c r="B36" s="39"/>
      <c r="C36" s="34"/>
      <c r="D36" s="34"/>
      <c r="E36" s="102" t="s">
        <v>47</v>
      </c>
      <c r="F36" s="114">
        <f>ROUND((SUM(BH91:BH398)),  2)</f>
        <v>0</v>
      </c>
      <c r="G36" s="34"/>
      <c r="H36" s="34"/>
      <c r="I36" s="115">
        <v>0.15</v>
      </c>
      <c r="J36" s="114">
        <f>0</f>
        <v>0</v>
      </c>
      <c r="K36" s="34"/>
      <c r="L36" s="103"/>
      <c r="S36" s="34"/>
      <c r="T36" s="34"/>
      <c r="U36" s="34"/>
      <c r="V36" s="34"/>
      <c r="W36" s="34"/>
      <c r="X36" s="34"/>
      <c r="Y36" s="34"/>
      <c r="Z36" s="34"/>
      <c r="AA36" s="34"/>
      <c r="AB36" s="34"/>
      <c r="AC36" s="34"/>
      <c r="AD36" s="34"/>
      <c r="AE36" s="34"/>
    </row>
    <row r="37" spans="1:31" s="2" customFormat="1" ht="14.45" hidden="1" customHeight="1">
      <c r="A37" s="34"/>
      <c r="B37" s="39"/>
      <c r="C37" s="34"/>
      <c r="D37" s="34"/>
      <c r="E37" s="102" t="s">
        <v>48</v>
      </c>
      <c r="F37" s="114">
        <f>ROUND((SUM(BI91:BI398)),  2)</f>
        <v>0</v>
      </c>
      <c r="G37" s="34"/>
      <c r="H37" s="34"/>
      <c r="I37" s="115">
        <v>0</v>
      </c>
      <c r="J37" s="114">
        <f>0</f>
        <v>0</v>
      </c>
      <c r="K37" s="34"/>
      <c r="L37" s="103"/>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3"/>
      <c r="S38" s="34"/>
      <c r="T38" s="34"/>
      <c r="U38" s="34"/>
      <c r="V38" s="34"/>
      <c r="W38" s="34"/>
      <c r="X38" s="34"/>
      <c r="Y38" s="34"/>
      <c r="Z38" s="34"/>
      <c r="AA38" s="34"/>
      <c r="AB38" s="34"/>
      <c r="AC38" s="34"/>
      <c r="AD38" s="34"/>
      <c r="AE38" s="34"/>
    </row>
    <row r="39" spans="1:31" s="2" customFormat="1" ht="25.35" customHeight="1">
      <c r="A39" s="34"/>
      <c r="B39" s="39"/>
      <c r="C39" s="116"/>
      <c r="D39" s="117" t="s">
        <v>49</v>
      </c>
      <c r="E39" s="118"/>
      <c r="F39" s="118"/>
      <c r="G39" s="119" t="s">
        <v>50</v>
      </c>
      <c r="H39" s="120" t="s">
        <v>51</v>
      </c>
      <c r="I39" s="118"/>
      <c r="J39" s="121">
        <f>SUM(J30:J37)</f>
        <v>0</v>
      </c>
      <c r="K39" s="122"/>
      <c r="L39" s="103"/>
      <c r="S39" s="34"/>
      <c r="T39" s="34"/>
      <c r="U39" s="34"/>
      <c r="V39" s="34"/>
      <c r="W39" s="34"/>
      <c r="X39" s="34"/>
      <c r="Y39" s="34"/>
      <c r="Z39" s="34"/>
      <c r="AA39" s="34"/>
      <c r="AB39" s="34"/>
      <c r="AC39" s="34"/>
      <c r="AD39" s="34"/>
      <c r="AE39" s="34"/>
    </row>
    <row r="40" spans="1:31" s="2" customFormat="1" ht="14.45" customHeight="1">
      <c r="A40" s="34"/>
      <c r="B40" s="123"/>
      <c r="C40" s="124"/>
      <c r="D40" s="124"/>
      <c r="E40" s="124"/>
      <c r="F40" s="124"/>
      <c r="G40" s="124"/>
      <c r="H40" s="124"/>
      <c r="I40" s="124"/>
      <c r="J40" s="124"/>
      <c r="K40" s="124"/>
      <c r="L40" s="103"/>
      <c r="S40" s="34"/>
      <c r="T40" s="34"/>
      <c r="U40" s="34"/>
      <c r="V40" s="34"/>
      <c r="W40" s="34"/>
      <c r="X40" s="34"/>
      <c r="Y40" s="34"/>
      <c r="Z40" s="34"/>
      <c r="AA40" s="34"/>
      <c r="AB40" s="34"/>
      <c r="AC40" s="34"/>
      <c r="AD40" s="34"/>
      <c r="AE40" s="34"/>
    </row>
    <row r="44" spans="1:31" s="2" customFormat="1" ht="6.95" customHeight="1">
      <c r="A44" s="34"/>
      <c r="B44" s="125"/>
      <c r="C44" s="126"/>
      <c r="D44" s="126"/>
      <c r="E44" s="126"/>
      <c r="F44" s="126"/>
      <c r="G44" s="126"/>
      <c r="H44" s="126"/>
      <c r="I44" s="126"/>
      <c r="J44" s="126"/>
      <c r="K44" s="126"/>
      <c r="L44" s="103"/>
      <c r="S44" s="34"/>
      <c r="T44" s="34"/>
      <c r="U44" s="34"/>
      <c r="V44" s="34"/>
      <c r="W44" s="34"/>
      <c r="X44" s="34"/>
      <c r="Y44" s="34"/>
      <c r="Z44" s="34"/>
      <c r="AA44" s="34"/>
      <c r="AB44" s="34"/>
      <c r="AC44" s="34"/>
      <c r="AD44" s="34"/>
      <c r="AE44" s="34"/>
    </row>
    <row r="45" spans="1:31" s="2" customFormat="1" ht="24.95" customHeight="1">
      <c r="A45" s="34"/>
      <c r="B45" s="35"/>
      <c r="C45" s="23" t="s">
        <v>113</v>
      </c>
      <c r="D45" s="36"/>
      <c r="E45" s="36"/>
      <c r="F45" s="36"/>
      <c r="G45" s="36"/>
      <c r="H45" s="36"/>
      <c r="I45" s="36"/>
      <c r="J45" s="36"/>
      <c r="K45" s="36"/>
      <c r="L45" s="103"/>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3"/>
      <c r="S46" s="34"/>
      <c r="T46" s="34"/>
      <c r="U46" s="34"/>
      <c r="V46" s="34"/>
      <c r="W46" s="34"/>
      <c r="X46" s="34"/>
      <c r="Y46" s="34"/>
      <c r="Z46" s="34"/>
      <c r="AA46" s="34"/>
      <c r="AB46" s="34"/>
      <c r="AC46" s="34"/>
      <c r="AD46" s="34"/>
      <c r="AE46" s="34"/>
    </row>
    <row r="47" spans="1:31" s="2" customFormat="1" ht="12" customHeight="1">
      <c r="A47" s="34"/>
      <c r="B47" s="35"/>
      <c r="C47" s="29" t="s">
        <v>16</v>
      </c>
      <c r="D47" s="36"/>
      <c r="E47" s="36"/>
      <c r="F47" s="36"/>
      <c r="G47" s="36"/>
      <c r="H47" s="36"/>
      <c r="I47" s="36"/>
      <c r="J47" s="36"/>
      <c r="K47" s="36"/>
      <c r="L47" s="103"/>
      <c r="S47" s="34"/>
      <c r="T47" s="34"/>
      <c r="U47" s="34"/>
      <c r="V47" s="34"/>
      <c r="W47" s="34"/>
      <c r="X47" s="34"/>
      <c r="Y47" s="34"/>
      <c r="Z47" s="34"/>
      <c r="AA47" s="34"/>
      <c r="AB47" s="34"/>
      <c r="AC47" s="34"/>
      <c r="AD47" s="34"/>
      <c r="AE47" s="34"/>
    </row>
    <row r="48" spans="1:31" s="2" customFormat="1" ht="16.5" customHeight="1">
      <c r="A48" s="34"/>
      <c r="B48" s="35"/>
      <c r="C48" s="36"/>
      <c r="D48" s="36"/>
      <c r="E48" s="368" t="str">
        <f>E7</f>
        <v>Areál Hamr - sběrný dvůr</v>
      </c>
      <c r="F48" s="369"/>
      <c r="G48" s="369"/>
      <c r="H48" s="369"/>
      <c r="I48" s="36"/>
      <c r="J48" s="36"/>
      <c r="K48" s="36"/>
      <c r="L48" s="103"/>
      <c r="S48" s="34"/>
      <c r="T48" s="34"/>
      <c r="U48" s="34"/>
      <c r="V48" s="34"/>
      <c r="W48" s="34"/>
      <c r="X48" s="34"/>
      <c r="Y48" s="34"/>
      <c r="Z48" s="34"/>
      <c r="AA48" s="34"/>
      <c r="AB48" s="34"/>
      <c r="AC48" s="34"/>
      <c r="AD48" s="34"/>
      <c r="AE48" s="34"/>
    </row>
    <row r="49" spans="1:47" s="2" customFormat="1" ht="12" customHeight="1">
      <c r="A49" s="34"/>
      <c r="B49" s="35"/>
      <c r="C49" s="29" t="s">
        <v>105</v>
      </c>
      <c r="D49" s="36"/>
      <c r="E49" s="36"/>
      <c r="F49" s="36"/>
      <c r="G49" s="36"/>
      <c r="H49" s="36"/>
      <c r="I49" s="36"/>
      <c r="J49" s="36"/>
      <c r="K49" s="36"/>
      <c r="L49" s="103"/>
      <c r="S49" s="34"/>
      <c r="T49" s="34"/>
      <c r="U49" s="34"/>
      <c r="V49" s="34"/>
      <c r="W49" s="34"/>
      <c r="X49" s="34"/>
      <c r="Y49" s="34"/>
      <c r="Z49" s="34"/>
      <c r="AA49" s="34"/>
      <c r="AB49" s="34"/>
      <c r="AC49" s="34"/>
      <c r="AD49" s="34"/>
      <c r="AE49" s="34"/>
    </row>
    <row r="50" spans="1:47" s="2" customFormat="1" ht="16.5" customHeight="1">
      <c r="A50" s="34"/>
      <c r="B50" s="35"/>
      <c r="C50" s="36"/>
      <c r="D50" s="36"/>
      <c r="E50" s="340" t="str">
        <f>E9</f>
        <v>SO 06 - Komunikace, zpevněné plochy a dopravní řešení</v>
      </c>
      <c r="F50" s="370"/>
      <c r="G50" s="370"/>
      <c r="H50" s="370"/>
      <c r="I50" s="36"/>
      <c r="J50" s="36"/>
      <c r="K50" s="36"/>
      <c r="L50" s="103"/>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3"/>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 xml:space="preserve"> </v>
      </c>
      <c r="G52" s="36"/>
      <c r="H52" s="36"/>
      <c r="I52" s="29" t="s">
        <v>23</v>
      </c>
      <c r="J52" s="59">
        <f>IF(J12="","",J12)</f>
        <v>44761</v>
      </c>
      <c r="K52" s="36"/>
      <c r="L52" s="103"/>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3"/>
      <c r="S53" s="34"/>
      <c r="T53" s="34"/>
      <c r="U53" s="34"/>
      <c r="V53" s="34"/>
      <c r="W53" s="34"/>
      <c r="X53" s="34"/>
      <c r="Y53" s="34"/>
      <c r="Z53" s="34"/>
      <c r="AA53" s="34"/>
      <c r="AB53" s="34"/>
      <c r="AC53" s="34"/>
      <c r="AD53" s="34"/>
      <c r="AE53" s="34"/>
    </row>
    <row r="54" spans="1:47" s="2" customFormat="1" ht="15.2" customHeight="1">
      <c r="A54" s="34"/>
      <c r="B54" s="35"/>
      <c r="C54" s="29" t="s">
        <v>24</v>
      </c>
      <c r="D54" s="36"/>
      <c r="E54" s="36"/>
      <c r="F54" s="27" t="str">
        <f>E15</f>
        <v>Město Litvínov</v>
      </c>
      <c r="G54" s="36"/>
      <c r="H54" s="36"/>
      <c r="I54" s="29" t="s">
        <v>30</v>
      </c>
      <c r="J54" s="32" t="str">
        <f>E21</f>
        <v>VPH s.r.o.</v>
      </c>
      <c r="K54" s="36"/>
      <c r="L54" s="103"/>
      <c r="S54" s="34"/>
      <c r="T54" s="34"/>
      <c r="U54" s="34"/>
      <c r="V54" s="34"/>
      <c r="W54" s="34"/>
      <c r="X54" s="34"/>
      <c r="Y54" s="34"/>
      <c r="Z54" s="34"/>
      <c r="AA54" s="34"/>
      <c r="AB54" s="34"/>
      <c r="AC54" s="34"/>
      <c r="AD54" s="34"/>
      <c r="AE54" s="34"/>
    </row>
    <row r="55" spans="1:47" s="2" customFormat="1" ht="15.2" customHeight="1">
      <c r="A55" s="34"/>
      <c r="B55" s="35"/>
      <c r="C55" s="29" t="s">
        <v>28</v>
      </c>
      <c r="D55" s="36"/>
      <c r="E55" s="36"/>
      <c r="F55" s="27" t="str">
        <f>IF(E18="","",E18)</f>
        <v>Vyplň údaj</v>
      </c>
      <c r="G55" s="36"/>
      <c r="H55" s="36"/>
      <c r="I55" s="29" t="s">
        <v>35</v>
      </c>
      <c r="J55" s="32" t="str">
        <f>E24</f>
        <v>ing.Hrabák Jiří</v>
      </c>
      <c r="K55" s="36"/>
      <c r="L55" s="103"/>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3"/>
      <c r="S56" s="34"/>
      <c r="T56" s="34"/>
      <c r="U56" s="34"/>
      <c r="V56" s="34"/>
      <c r="W56" s="34"/>
      <c r="X56" s="34"/>
      <c r="Y56" s="34"/>
      <c r="Z56" s="34"/>
      <c r="AA56" s="34"/>
      <c r="AB56" s="34"/>
      <c r="AC56" s="34"/>
      <c r="AD56" s="34"/>
      <c r="AE56" s="34"/>
    </row>
    <row r="57" spans="1:47" s="2" customFormat="1" ht="29.25" customHeight="1">
      <c r="A57" s="34"/>
      <c r="B57" s="35"/>
      <c r="C57" s="127" t="s">
        <v>114</v>
      </c>
      <c r="D57" s="128"/>
      <c r="E57" s="128"/>
      <c r="F57" s="128"/>
      <c r="G57" s="128"/>
      <c r="H57" s="128"/>
      <c r="I57" s="128"/>
      <c r="J57" s="129" t="s">
        <v>115</v>
      </c>
      <c r="K57" s="128"/>
      <c r="L57" s="103"/>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3"/>
      <c r="S58" s="34"/>
      <c r="T58" s="34"/>
      <c r="U58" s="34"/>
      <c r="V58" s="34"/>
      <c r="W58" s="34"/>
      <c r="X58" s="34"/>
      <c r="Y58" s="34"/>
      <c r="Z58" s="34"/>
      <c r="AA58" s="34"/>
      <c r="AB58" s="34"/>
      <c r="AC58" s="34"/>
      <c r="AD58" s="34"/>
      <c r="AE58" s="34"/>
    </row>
    <row r="59" spans="1:47" s="2" customFormat="1" ht="22.9" customHeight="1">
      <c r="A59" s="34"/>
      <c r="B59" s="35"/>
      <c r="C59" s="130" t="s">
        <v>71</v>
      </c>
      <c r="D59" s="36"/>
      <c r="E59" s="36"/>
      <c r="F59" s="36"/>
      <c r="G59" s="36"/>
      <c r="H59" s="36"/>
      <c r="I59" s="36"/>
      <c r="J59" s="77">
        <f>J91</f>
        <v>0</v>
      </c>
      <c r="K59" s="36"/>
      <c r="L59" s="103"/>
      <c r="S59" s="34"/>
      <c r="T59" s="34"/>
      <c r="U59" s="34"/>
      <c r="V59" s="34"/>
      <c r="W59" s="34"/>
      <c r="X59" s="34"/>
      <c r="Y59" s="34"/>
      <c r="Z59" s="34"/>
      <c r="AA59" s="34"/>
      <c r="AB59" s="34"/>
      <c r="AC59" s="34"/>
      <c r="AD59" s="34"/>
      <c r="AE59" s="34"/>
      <c r="AU59" s="17" t="s">
        <v>116</v>
      </c>
    </row>
    <row r="60" spans="1:47" s="9" customFormat="1" ht="24.95" customHeight="1">
      <c r="B60" s="131"/>
      <c r="C60" s="132"/>
      <c r="D60" s="133" t="s">
        <v>117</v>
      </c>
      <c r="E60" s="134"/>
      <c r="F60" s="134"/>
      <c r="G60" s="134"/>
      <c r="H60" s="134"/>
      <c r="I60" s="134"/>
      <c r="J60" s="135">
        <f>J92</f>
        <v>0</v>
      </c>
      <c r="K60" s="132"/>
      <c r="L60" s="136"/>
    </row>
    <row r="61" spans="1:47" s="10" customFormat="1" ht="19.899999999999999" customHeight="1">
      <c r="B61" s="137"/>
      <c r="C61" s="138"/>
      <c r="D61" s="139" t="s">
        <v>118</v>
      </c>
      <c r="E61" s="140"/>
      <c r="F61" s="140"/>
      <c r="G61" s="140"/>
      <c r="H61" s="140"/>
      <c r="I61" s="140"/>
      <c r="J61" s="141">
        <f>J93</f>
        <v>0</v>
      </c>
      <c r="K61" s="138"/>
      <c r="L61" s="142"/>
    </row>
    <row r="62" spans="1:47" s="10" customFormat="1" ht="19.899999999999999" customHeight="1">
      <c r="B62" s="137"/>
      <c r="C62" s="138"/>
      <c r="D62" s="139" t="s">
        <v>119</v>
      </c>
      <c r="E62" s="140"/>
      <c r="F62" s="140"/>
      <c r="G62" s="140"/>
      <c r="H62" s="140"/>
      <c r="I62" s="140"/>
      <c r="J62" s="141">
        <f>J181</f>
        <v>0</v>
      </c>
      <c r="K62" s="138"/>
      <c r="L62" s="142"/>
    </row>
    <row r="63" spans="1:47" s="10" customFormat="1" ht="19.899999999999999" customHeight="1">
      <c r="B63" s="137"/>
      <c r="C63" s="138"/>
      <c r="D63" s="139" t="s">
        <v>120</v>
      </c>
      <c r="E63" s="140"/>
      <c r="F63" s="140"/>
      <c r="G63" s="140"/>
      <c r="H63" s="140"/>
      <c r="I63" s="140"/>
      <c r="J63" s="141">
        <f>J188</f>
        <v>0</v>
      </c>
      <c r="K63" s="138"/>
      <c r="L63" s="142"/>
    </row>
    <row r="64" spans="1:47" s="10" customFormat="1" ht="19.899999999999999" customHeight="1">
      <c r="B64" s="137"/>
      <c r="C64" s="138"/>
      <c r="D64" s="139" t="s">
        <v>121</v>
      </c>
      <c r="E64" s="140"/>
      <c r="F64" s="140"/>
      <c r="G64" s="140"/>
      <c r="H64" s="140"/>
      <c r="I64" s="140"/>
      <c r="J64" s="141">
        <f>J238</f>
        <v>0</v>
      </c>
      <c r="K64" s="138"/>
      <c r="L64" s="142"/>
    </row>
    <row r="65" spans="1:31" s="10" customFormat="1" ht="19.899999999999999" customHeight="1">
      <c r="B65" s="137"/>
      <c r="C65" s="138"/>
      <c r="D65" s="139" t="s">
        <v>122</v>
      </c>
      <c r="E65" s="140"/>
      <c r="F65" s="140"/>
      <c r="G65" s="140"/>
      <c r="H65" s="140"/>
      <c r="I65" s="140"/>
      <c r="J65" s="141">
        <f>J243</f>
        <v>0</v>
      </c>
      <c r="K65" s="138"/>
      <c r="L65" s="142"/>
    </row>
    <row r="66" spans="1:31" s="10" customFormat="1" ht="19.899999999999999" customHeight="1">
      <c r="B66" s="137"/>
      <c r="C66" s="138"/>
      <c r="D66" s="139" t="s">
        <v>123</v>
      </c>
      <c r="E66" s="140"/>
      <c r="F66" s="140"/>
      <c r="G66" s="140"/>
      <c r="H66" s="140"/>
      <c r="I66" s="140"/>
      <c r="J66" s="141">
        <f>J251</f>
        <v>0</v>
      </c>
      <c r="K66" s="138"/>
      <c r="L66" s="142"/>
    </row>
    <row r="67" spans="1:31" s="10" customFormat="1" ht="19.899999999999999" customHeight="1">
      <c r="B67" s="137"/>
      <c r="C67" s="138"/>
      <c r="D67" s="139" t="s">
        <v>124</v>
      </c>
      <c r="E67" s="140"/>
      <c r="F67" s="140"/>
      <c r="G67" s="140"/>
      <c r="H67" s="140"/>
      <c r="I67" s="140"/>
      <c r="J67" s="141">
        <f>J339</f>
        <v>0</v>
      </c>
      <c r="K67" s="138"/>
      <c r="L67" s="142"/>
    </row>
    <row r="68" spans="1:31" s="10" customFormat="1" ht="19.899999999999999" customHeight="1">
      <c r="B68" s="137"/>
      <c r="C68" s="138"/>
      <c r="D68" s="139" t="s">
        <v>125</v>
      </c>
      <c r="E68" s="140"/>
      <c r="F68" s="140"/>
      <c r="G68" s="140"/>
      <c r="H68" s="140"/>
      <c r="I68" s="140"/>
      <c r="J68" s="141">
        <f>J374</f>
        <v>0</v>
      </c>
      <c r="K68" s="138"/>
      <c r="L68" s="142"/>
    </row>
    <row r="69" spans="1:31" s="9" customFormat="1" ht="24.95" customHeight="1">
      <c r="B69" s="131"/>
      <c r="C69" s="132"/>
      <c r="D69" s="133" t="s">
        <v>126</v>
      </c>
      <c r="E69" s="134"/>
      <c r="F69" s="134"/>
      <c r="G69" s="134"/>
      <c r="H69" s="134"/>
      <c r="I69" s="134"/>
      <c r="J69" s="135">
        <f>J378</f>
        <v>0</v>
      </c>
      <c r="K69" s="132"/>
      <c r="L69" s="136"/>
    </row>
    <row r="70" spans="1:31" s="10" customFormat="1" ht="19.899999999999999" customHeight="1">
      <c r="B70" s="137"/>
      <c r="C70" s="138"/>
      <c r="D70" s="139" t="s">
        <v>127</v>
      </c>
      <c r="E70" s="140"/>
      <c r="F70" s="140"/>
      <c r="G70" s="140"/>
      <c r="H70" s="140"/>
      <c r="I70" s="140"/>
      <c r="J70" s="141">
        <f>J379</f>
        <v>0</v>
      </c>
      <c r="K70" s="138"/>
      <c r="L70" s="142"/>
    </row>
    <row r="71" spans="1:31" s="10" customFormat="1" ht="19.899999999999999" customHeight="1">
      <c r="B71" s="137"/>
      <c r="C71" s="138"/>
      <c r="D71" s="139" t="s">
        <v>128</v>
      </c>
      <c r="E71" s="140"/>
      <c r="F71" s="140"/>
      <c r="G71" s="140"/>
      <c r="H71" s="140"/>
      <c r="I71" s="140"/>
      <c r="J71" s="141">
        <f>J391</f>
        <v>0</v>
      </c>
      <c r="K71" s="138"/>
      <c r="L71" s="142"/>
    </row>
    <row r="72" spans="1:31" s="2" customFormat="1" ht="21.75" customHeight="1">
      <c r="A72" s="34"/>
      <c r="B72" s="35"/>
      <c r="C72" s="36"/>
      <c r="D72" s="36"/>
      <c r="E72" s="36"/>
      <c r="F72" s="36"/>
      <c r="G72" s="36"/>
      <c r="H72" s="36"/>
      <c r="I72" s="36"/>
      <c r="J72" s="36"/>
      <c r="K72" s="36"/>
      <c r="L72" s="103"/>
      <c r="S72" s="34"/>
      <c r="T72" s="34"/>
      <c r="U72" s="34"/>
      <c r="V72" s="34"/>
      <c r="W72" s="34"/>
      <c r="X72" s="34"/>
      <c r="Y72" s="34"/>
      <c r="Z72" s="34"/>
      <c r="AA72" s="34"/>
      <c r="AB72" s="34"/>
      <c r="AC72" s="34"/>
      <c r="AD72" s="34"/>
      <c r="AE72" s="34"/>
    </row>
    <row r="73" spans="1:31" s="2" customFormat="1" ht="6.95" customHeight="1">
      <c r="A73" s="34"/>
      <c r="B73" s="47"/>
      <c r="C73" s="48"/>
      <c r="D73" s="48"/>
      <c r="E73" s="48"/>
      <c r="F73" s="48"/>
      <c r="G73" s="48"/>
      <c r="H73" s="48"/>
      <c r="I73" s="48"/>
      <c r="J73" s="48"/>
      <c r="K73" s="48"/>
      <c r="L73" s="103"/>
      <c r="S73" s="34"/>
      <c r="T73" s="34"/>
      <c r="U73" s="34"/>
      <c r="V73" s="34"/>
      <c r="W73" s="34"/>
      <c r="X73" s="34"/>
      <c r="Y73" s="34"/>
      <c r="Z73" s="34"/>
      <c r="AA73" s="34"/>
      <c r="AB73" s="34"/>
      <c r="AC73" s="34"/>
      <c r="AD73" s="34"/>
      <c r="AE73" s="34"/>
    </row>
    <row r="77" spans="1:31" s="2" customFormat="1" ht="6.95" customHeight="1">
      <c r="A77" s="34"/>
      <c r="B77" s="49"/>
      <c r="C77" s="50"/>
      <c r="D77" s="50"/>
      <c r="E77" s="50"/>
      <c r="F77" s="50"/>
      <c r="G77" s="50"/>
      <c r="H77" s="50"/>
      <c r="I77" s="50"/>
      <c r="J77" s="50"/>
      <c r="K77" s="50"/>
      <c r="L77" s="103"/>
      <c r="S77" s="34"/>
      <c r="T77" s="34"/>
      <c r="U77" s="34"/>
      <c r="V77" s="34"/>
      <c r="W77" s="34"/>
      <c r="X77" s="34"/>
      <c r="Y77" s="34"/>
      <c r="Z77" s="34"/>
      <c r="AA77" s="34"/>
      <c r="AB77" s="34"/>
      <c r="AC77" s="34"/>
      <c r="AD77" s="34"/>
      <c r="AE77" s="34"/>
    </row>
    <row r="78" spans="1:31" s="2" customFormat="1" ht="24.95" customHeight="1">
      <c r="A78" s="34"/>
      <c r="B78" s="35"/>
      <c r="C78" s="23" t="s">
        <v>129</v>
      </c>
      <c r="D78" s="36"/>
      <c r="E78" s="36"/>
      <c r="F78" s="36"/>
      <c r="G78" s="36"/>
      <c r="H78" s="36"/>
      <c r="I78" s="36"/>
      <c r="J78" s="36"/>
      <c r="K78" s="36"/>
      <c r="L78" s="103"/>
      <c r="S78" s="34"/>
      <c r="T78" s="34"/>
      <c r="U78" s="34"/>
      <c r="V78" s="34"/>
      <c r="W78" s="34"/>
      <c r="X78" s="34"/>
      <c r="Y78" s="34"/>
      <c r="Z78" s="34"/>
      <c r="AA78" s="34"/>
      <c r="AB78" s="34"/>
      <c r="AC78" s="34"/>
      <c r="AD78" s="34"/>
      <c r="AE78" s="34"/>
    </row>
    <row r="79" spans="1:31" s="2" customFormat="1" ht="6.95" customHeight="1">
      <c r="A79" s="34"/>
      <c r="B79" s="35"/>
      <c r="C79" s="36"/>
      <c r="D79" s="36"/>
      <c r="E79" s="36"/>
      <c r="F79" s="36"/>
      <c r="G79" s="36"/>
      <c r="H79" s="36"/>
      <c r="I79" s="36"/>
      <c r="J79" s="36"/>
      <c r="K79" s="36"/>
      <c r="L79" s="103"/>
      <c r="S79" s="34"/>
      <c r="T79" s="34"/>
      <c r="U79" s="34"/>
      <c r="V79" s="34"/>
      <c r="W79" s="34"/>
      <c r="X79" s="34"/>
      <c r="Y79" s="34"/>
      <c r="Z79" s="34"/>
      <c r="AA79" s="34"/>
      <c r="AB79" s="34"/>
      <c r="AC79" s="34"/>
      <c r="AD79" s="34"/>
      <c r="AE79" s="34"/>
    </row>
    <row r="80" spans="1:31" s="2" customFormat="1" ht="12" customHeight="1">
      <c r="A80" s="34"/>
      <c r="B80" s="35"/>
      <c r="C80" s="29" t="s">
        <v>16</v>
      </c>
      <c r="D80" s="36"/>
      <c r="E80" s="36"/>
      <c r="F80" s="36"/>
      <c r="G80" s="36"/>
      <c r="H80" s="36"/>
      <c r="I80" s="36"/>
      <c r="J80" s="36"/>
      <c r="K80" s="36"/>
      <c r="L80" s="103"/>
      <c r="S80" s="34"/>
      <c r="T80" s="34"/>
      <c r="U80" s="34"/>
      <c r="V80" s="34"/>
      <c r="W80" s="34"/>
      <c r="X80" s="34"/>
      <c r="Y80" s="34"/>
      <c r="Z80" s="34"/>
      <c r="AA80" s="34"/>
      <c r="AB80" s="34"/>
      <c r="AC80" s="34"/>
      <c r="AD80" s="34"/>
      <c r="AE80" s="34"/>
    </row>
    <row r="81" spans="1:65" s="2" customFormat="1" ht="16.5" customHeight="1">
      <c r="A81" s="34"/>
      <c r="B81" s="35"/>
      <c r="C81" s="36"/>
      <c r="D81" s="36"/>
      <c r="E81" s="368" t="str">
        <f>E7</f>
        <v>Areál Hamr - sběrný dvůr</v>
      </c>
      <c r="F81" s="369"/>
      <c r="G81" s="369"/>
      <c r="H81" s="369"/>
      <c r="I81" s="36"/>
      <c r="J81" s="36"/>
      <c r="K81" s="36"/>
      <c r="L81" s="103"/>
      <c r="S81" s="34"/>
      <c r="T81" s="34"/>
      <c r="U81" s="34"/>
      <c r="V81" s="34"/>
      <c r="W81" s="34"/>
      <c r="X81" s="34"/>
      <c r="Y81" s="34"/>
      <c r="Z81" s="34"/>
      <c r="AA81" s="34"/>
      <c r="AB81" s="34"/>
      <c r="AC81" s="34"/>
      <c r="AD81" s="34"/>
      <c r="AE81" s="34"/>
    </row>
    <row r="82" spans="1:65" s="2" customFormat="1" ht="12" customHeight="1">
      <c r="A82" s="34"/>
      <c r="B82" s="35"/>
      <c r="C82" s="29" t="s">
        <v>105</v>
      </c>
      <c r="D82" s="36"/>
      <c r="E82" s="36"/>
      <c r="F82" s="36"/>
      <c r="G82" s="36"/>
      <c r="H82" s="36"/>
      <c r="I82" s="36"/>
      <c r="J82" s="36"/>
      <c r="K82" s="36"/>
      <c r="L82" s="103"/>
      <c r="S82" s="34"/>
      <c r="T82" s="34"/>
      <c r="U82" s="34"/>
      <c r="V82" s="34"/>
      <c r="W82" s="34"/>
      <c r="X82" s="34"/>
      <c r="Y82" s="34"/>
      <c r="Z82" s="34"/>
      <c r="AA82" s="34"/>
      <c r="AB82" s="34"/>
      <c r="AC82" s="34"/>
      <c r="AD82" s="34"/>
      <c r="AE82" s="34"/>
    </row>
    <row r="83" spans="1:65" s="2" customFormat="1" ht="16.5" customHeight="1">
      <c r="A83" s="34"/>
      <c r="B83" s="35"/>
      <c r="C83" s="36"/>
      <c r="D83" s="36"/>
      <c r="E83" s="340" t="str">
        <f>E9</f>
        <v>SO 06 - Komunikace, zpevněné plochy a dopravní řešení</v>
      </c>
      <c r="F83" s="370"/>
      <c r="G83" s="370"/>
      <c r="H83" s="370"/>
      <c r="I83" s="36"/>
      <c r="J83" s="36"/>
      <c r="K83" s="36"/>
      <c r="L83" s="103"/>
      <c r="S83" s="34"/>
      <c r="T83" s="34"/>
      <c r="U83" s="34"/>
      <c r="V83" s="34"/>
      <c r="W83" s="34"/>
      <c r="X83" s="34"/>
      <c r="Y83" s="34"/>
      <c r="Z83" s="34"/>
      <c r="AA83" s="34"/>
      <c r="AB83" s="34"/>
      <c r="AC83" s="34"/>
      <c r="AD83" s="34"/>
      <c r="AE83" s="34"/>
    </row>
    <row r="84" spans="1:65" s="2" customFormat="1" ht="6.95" customHeight="1">
      <c r="A84" s="34"/>
      <c r="B84" s="35"/>
      <c r="C84" s="36"/>
      <c r="D84" s="36"/>
      <c r="E84" s="36"/>
      <c r="F84" s="36"/>
      <c r="G84" s="36"/>
      <c r="H84" s="36"/>
      <c r="I84" s="36"/>
      <c r="J84" s="36"/>
      <c r="K84" s="36"/>
      <c r="L84" s="103"/>
      <c r="S84" s="34"/>
      <c r="T84" s="34"/>
      <c r="U84" s="34"/>
      <c r="V84" s="34"/>
      <c r="W84" s="34"/>
      <c r="X84" s="34"/>
      <c r="Y84" s="34"/>
      <c r="Z84" s="34"/>
      <c r="AA84" s="34"/>
      <c r="AB84" s="34"/>
      <c r="AC84" s="34"/>
      <c r="AD84" s="34"/>
      <c r="AE84" s="34"/>
    </row>
    <row r="85" spans="1:65" s="2" customFormat="1" ht="12" customHeight="1">
      <c r="A85" s="34"/>
      <c r="B85" s="35"/>
      <c r="C85" s="29" t="s">
        <v>21</v>
      </c>
      <c r="D85" s="36"/>
      <c r="E85" s="36"/>
      <c r="F85" s="27" t="str">
        <f>F12</f>
        <v xml:space="preserve"> </v>
      </c>
      <c r="G85" s="36"/>
      <c r="H85" s="36"/>
      <c r="I85" s="29" t="s">
        <v>23</v>
      </c>
      <c r="J85" s="59">
        <f>IF(J12="","",J12)</f>
        <v>44761</v>
      </c>
      <c r="K85" s="36"/>
      <c r="L85" s="103"/>
      <c r="S85" s="34"/>
      <c r="T85" s="34"/>
      <c r="U85" s="34"/>
      <c r="V85" s="34"/>
      <c r="W85" s="34"/>
      <c r="X85" s="34"/>
      <c r="Y85" s="34"/>
      <c r="Z85" s="34"/>
      <c r="AA85" s="34"/>
      <c r="AB85" s="34"/>
      <c r="AC85" s="34"/>
      <c r="AD85" s="34"/>
      <c r="AE85" s="34"/>
    </row>
    <row r="86" spans="1:65" s="2" customFormat="1" ht="6.95" customHeight="1">
      <c r="A86" s="34"/>
      <c r="B86" s="35"/>
      <c r="C86" s="36"/>
      <c r="D86" s="36"/>
      <c r="E86" s="36"/>
      <c r="F86" s="36"/>
      <c r="G86" s="36"/>
      <c r="H86" s="36"/>
      <c r="I86" s="36"/>
      <c r="J86" s="36"/>
      <c r="K86" s="36"/>
      <c r="L86" s="103"/>
      <c r="S86" s="34"/>
      <c r="T86" s="34"/>
      <c r="U86" s="34"/>
      <c r="V86" s="34"/>
      <c r="W86" s="34"/>
      <c r="X86" s="34"/>
      <c r="Y86" s="34"/>
      <c r="Z86" s="34"/>
      <c r="AA86" s="34"/>
      <c r="AB86" s="34"/>
      <c r="AC86" s="34"/>
      <c r="AD86" s="34"/>
      <c r="AE86" s="34"/>
    </row>
    <row r="87" spans="1:65" s="2" customFormat="1" ht="15.2" customHeight="1">
      <c r="A87" s="34"/>
      <c r="B87" s="35"/>
      <c r="C87" s="29" t="s">
        <v>24</v>
      </c>
      <c r="D87" s="36"/>
      <c r="E87" s="36"/>
      <c r="F87" s="27" t="str">
        <f>E15</f>
        <v>Město Litvínov</v>
      </c>
      <c r="G87" s="36"/>
      <c r="H87" s="36"/>
      <c r="I87" s="29" t="s">
        <v>30</v>
      </c>
      <c r="J87" s="32" t="str">
        <f>E21</f>
        <v>VPH s.r.o.</v>
      </c>
      <c r="K87" s="36"/>
      <c r="L87" s="103"/>
      <c r="S87" s="34"/>
      <c r="T87" s="34"/>
      <c r="U87" s="34"/>
      <c r="V87" s="34"/>
      <c r="W87" s="34"/>
      <c r="X87" s="34"/>
      <c r="Y87" s="34"/>
      <c r="Z87" s="34"/>
      <c r="AA87" s="34"/>
      <c r="AB87" s="34"/>
      <c r="AC87" s="34"/>
      <c r="AD87" s="34"/>
      <c r="AE87" s="34"/>
    </row>
    <row r="88" spans="1:65" s="2" customFormat="1" ht="15.2" customHeight="1">
      <c r="A88" s="34"/>
      <c r="B88" s="35"/>
      <c r="C88" s="29" t="s">
        <v>28</v>
      </c>
      <c r="D88" s="36"/>
      <c r="E88" s="36"/>
      <c r="F88" s="27" t="str">
        <f>IF(E18="","",E18)</f>
        <v>Vyplň údaj</v>
      </c>
      <c r="G88" s="36"/>
      <c r="H88" s="36"/>
      <c r="I88" s="29" t="s">
        <v>35</v>
      </c>
      <c r="J88" s="32" t="str">
        <f>E24</f>
        <v>ing.Hrabák Jiří</v>
      </c>
      <c r="K88" s="36"/>
      <c r="L88" s="103"/>
      <c r="S88" s="34"/>
      <c r="T88" s="34"/>
      <c r="U88" s="34"/>
      <c r="V88" s="34"/>
      <c r="W88" s="34"/>
      <c r="X88" s="34"/>
      <c r="Y88" s="34"/>
      <c r="Z88" s="34"/>
      <c r="AA88" s="34"/>
      <c r="AB88" s="34"/>
      <c r="AC88" s="34"/>
      <c r="AD88" s="34"/>
      <c r="AE88" s="34"/>
    </row>
    <row r="89" spans="1:65" s="2" customFormat="1" ht="10.35" customHeight="1">
      <c r="A89" s="34"/>
      <c r="B89" s="35"/>
      <c r="C89" s="36"/>
      <c r="D89" s="36"/>
      <c r="E89" s="36"/>
      <c r="F89" s="36"/>
      <c r="G89" s="36"/>
      <c r="H89" s="36"/>
      <c r="I89" s="36"/>
      <c r="J89" s="36"/>
      <c r="K89" s="36"/>
      <c r="L89" s="103"/>
      <c r="S89" s="34"/>
      <c r="T89" s="34"/>
      <c r="U89" s="34"/>
      <c r="V89" s="34"/>
      <c r="W89" s="34"/>
      <c r="X89" s="34"/>
      <c r="Y89" s="34"/>
      <c r="Z89" s="34"/>
      <c r="AA89" s="34"/>
      <c r="AB89" s="34"/>
      <c r="AC89" s="34"/>
      <c r="AD89" s="34"/>
      <c r="AE89" s="34"/>
    </row>
    <row r="90" spans="1:65" s="11" customFormat="1" ht="29.25" customHeight="1">
      <c r="A90" s="143"/>
      <c r="B90" s="144"/>
      <c r="C90" s="145" t="s">
        <v>130</v>
      </c>
      <c r="D90" s="146" t="s">
        <v>58</v>
      </c>
      <c r="E90" s="146" t="s">
        <v>54</v>
      </c>
      <c r="F90" s="146" t="s">
        <v>55</v>
      </c>
      <c r="G90" s="146" t="s">
        <v>131</v>
      </c>
      <c r="H90" s="146" t="s">
        <v>132</v>
      </c>
      <c r="I90" s="146" t="s">
        <v>133</v>
      </c>
      <c r="J90" s="146" t="s">
        <v>115</v>
      </c>
      <c r="K90" s="147" t="s">
        <v>134</v>
      </c>
      <c r="L90" s="148"/>
      <c r="M90" s="68" t="s">
        <v>19</v>
      </c>
      <c r="N90" s="69" t="s">
        <v>43</v>
      </c>
      <c r="O90" s="69" t="s">
        <v>135</v>
      </c>
      <c r="P90" s="69" t="s">
        <v>136</v>
      </c>
      <c r="Q90" s="69" t="s">
        <v>137</v>
      </c>
      <c r="R90" s="69" t="s">
        <v>138</v>
      </c>
      <c r="S90" s="69" t="s">
        <v>139</v>
      </c>
      <c r="T90" s="70" t="s">
        <v>140</v>
      </c>
      <c r="U90" s="143"/>
      <c r="V90" s="143"/>
      <c r="W90" s="143"/>
      <c r="X90" s="143"/>
      <c r="Y90" s="143"/>
      <c r="Z90" s="143"/>
      <c r="AA90" s="143"/>
      <c r="AB90" s="143"/>
      <c r="AC90" s="143"/>
      <c r="AD90" s="143"/>
      <c r="AE90" s="143"/>
    </row>
    <row r="91" spans="1:65" s="2" customFormat="1" ht="22.9" customHeight="1">
      <c r="A91" s="34"/>
      <c r="B91" s="35"/>
      <c r="C91" s="75" t="s">
        <v>141</v>
      </c>
      <c r="D91" s="36"/>
      <c r="E91" s="36"/>
      <c r="F91" s="36"/>
      <c r="G91" s="36"/>
      <c r="H91" s="36"/>
      <c r="I91" s="36"/>
      <c r="J91" s="149">
        <f>BK91</f>
        <v>0</v>
      </c>
      <c r="K91" s="36"/>
      <c r="L91" s="39"/>
      <c r="M91" s="71"/>
      <c r="N91" s="150"/>
      <c r="O91" s="72"/>
      <c r="P91" s="151">
        <f>P92+P378</f>
        <v>0</v>
      </c>
      <c r="Q91" s="72"/>
      <c r="R91" s="151">
        <f>R92+R378</f>
        <v>444.81191926000002</v>
      </c>
      <c r="S91" s="72"/>
      <c r="T91" s="152">
        <f>T92+T378</f>
        <v>1552.5659999999998</v>
      </c>
      <c r="U91" s="34"/>
      <c r="V91" s="34"/>
      <c r="W91" s="34"/>
      <c r="X91" s="34"/>
      <c r="Y91" s="34"/>
      <c r="Z91" s="34"/>
      <c r="AA91" s="34"/>
      <c r="AB91" s="34"/>
      <c r="AC91" s="34"/>
      <c r="AD91" s="34"/>
      <c r="AE91" s="34"/>
      <c r="AT91" s="17" t="s">
        <v>72</v>
      </c>
      <c r="AU91" s="17" t="s">
        <v>116</v>
      </c>
      <c r="BK91" s="153">
        <f>BK92+BK378</f>
        <v>0</v>
      </c>
    </row>
    <row r="92" spans="1:65" s="12" customFormat="1" ht="25.9" customHeight="1">
      <c r="B92" s="154"/>
      <c r="C92" s="155"/>
      <c r="D92" s="156" t="s">
        <v>72</v>
      </c>
      <c r="E92" s="157" t="s">
        <v>142</v>
      </c>
      <c r="F92" s="157" t="s">
        <v>143</v>
      </c>
      <c r="G92" s="155"/>
      <c r="H92" s="155"/>
      <c r="I92" s="158"/>
      <c r="J92" s="159">
        <f>BK92</f>
        <v>0</v>
      </c>
      <c r="K92" s="155"/>
      <c r="L92" s="160"/>
      <c r="M92" s="161"/>
      <c r="N92" s="162"/>
      <c r="O92" s="162"/>
      <c r="P92" s="163">
        <f>P93+P181+P188+P238+P243+P251+P339+P374</f>
        <v>0</v>
      </c>
      <c r="Q92" s="162"/>
      <c r="R92" s="163">
        <f>R93+R181+R188+R238+R243+R251+R339+R374</f>
        <v>443.76176686000002</v>
      </c>
      <c r="S92" s="162"/>
      <c r="T92" s="164">
        <f>T93+T181+T188+T238+T243+T251+T339+T374</f>
        <v>1552.5659999999998</v>
      </c>
      <c r="AR92" s="165" t="s">
        <v>81</v>
      </c>
      <c r="AT92" s="166" t="s">
        <v>72</v>
      </c>
      <c r="AU92" s="166" t="s">
        <v>73</v>
      </c>
      <c r="AY92" s="165" t="s">
        <v>144</v>
      </c>
      <c r="BK92" s="167">
        <f>BK93+BK181+BK188+BK238+BK243+BK251+BK339+BK374</f>
        <v>0</v>
      </c>
    </row>
    <row r="93" spans="1:65" s="12" customFormat="1" ht="22.9" customHeight="1">
      <c r="B93" s="154"/>
      <c r="C93" s="155"/>
      <c r="D93" s="156" t="s">
        <v>72</v>
      </c>
      <c r="E93" s="168" t="s">
        <v>81</v>
      </c>
      <c r="F93" s="168" t="s">
        <v>145</v>
      </c>
      <c r="G93" s="155"/>
      <c r="H93" s="155"/>
      <c r="I93" s="158"/>
      <c r="J93" s="169">
        <f>BK93</f>
        <v>0</v>
      </c>
      <c r="K93" s="155"/>
      <c r="L93" s="160"/>
      <c r="M93" s="161"/>
      <c r="N93" s="162"/>
      <c r="O93" s="162"/>
      <c r="P93" s="163">
        <f>SUM(P94:P180)</f>
        <v>0</v>
      </c>
      <c r="Q93" s="162"/>
      <c r="R93" s="163">
        <f>SUM(R94:R180)</f>
        <v>234.6884</v>
      </c>
      <c r="S93" s="162"/>
      <c r="T93" s="164">
        <f>SUM(T94:T180)</f>
        <v>1522.8159999999998</v>
      </c>
      <c r="AR93" s="165" t="s">
        <v>81</v>
      </c>
      <c r="AT93" s="166" t="s">
        <v>72</v>
      </c>
      <c r="AU93" s="166" t="s">
        <v>81</v>
      </c>
      <c r="AY93" s="165" t="s">
        <v>144</v>
      </c>
      <c r="BK93" s="167">
        <f>SUM(BK94:BK180)</f>
        <v>0</v>
      </c>
    </row>
    <row r="94" spans="1:65" s="2" customFormat="1" ht="78" customHeight="1">
      <c r="A94" s="34"/>
      <c r="B94" s="35"/>
      <c r="C94" s="170" t="s">
        <v>81</v>
      </c>
      <c r="D94" s="170" t="s">
        <v>146</v>
      </c>
      <c r="E94" s="171" t="s">
        <v>147</v>
      </c>
      <c r="F94" s="172" t="s">
        <v>148</v>
      </c>
      <c r="G94" s="173" t="s">
        <v>89</v>
      </c>
      <c r="H94" s="174">
        <v>1896</v>
      </c>
      <c r="I94" s="175"/>
      <c r="J94" s="176">
        <f>ROUND(I94*H94,2)</f>
        <v>0</v>
      </c>
      <c r="K94" s="172" t="s">
        <v>149</v>
      </c>
      <c r="L94" s="39"/>
      <c r="M94" s="177" t="s">
        <v>19</v>
      </c>
      <c r="N94" s="178" t="s">
        <v>44</v>
      </c>
      <c r="O94" s="64"/>
      <c r="P94" s="179">
        <f>O94*H94</f>
        <v>0</v>
      </c>
      <c r="Q94" s="179">
        <v>0</v>
      </c>
      <c r="R94" s="179">
        <f>Q94*H94</f>
        <v>0</v>
      </c>
      <c r="S94" s="179">
        <v>0.40799999999999997</v>
      </c>
      <c r="T94" s="180">
        <f>S94*H94</f>
        <v>773.56799999999998</v>
      </c>
      <c r="U94" s="34"/>
      <c r="V94" s="34"/>
      <c r="W94" s="34"/>
      <c r="X94" s="34"/>
      <c r="Y94" s="34"/>
      <c r="Z94" s="34"/>
      <c r="AA94" s="34"/>
      <c r="AB94" s="34"/>
      <c r="AC94" s="34"/>
      <c r="AD94" s="34"/>
      <c r="AE94" s="34"/>
      <c r="AR94" s="181" t="s">
        <v>150</v>
      </c>
      <c r="AT94" s="181" t="s">
        <v>146</v>
      </c>
      <c r="AU94" s="181" t="s">
        <v>84</v>
      </c>
      <c r="AY94" s="17" t="s">
        <v>144</v>
      </c>
      <c r="BE94" s="182">
        <f>IF(N94="základní",J94,0)</f>
        <v>0</v>
      </c>
      <c r="BF94" s="182">
        <f>IF(N94="snížená",J94,0)</f>
        <v>0</v>
      </c>
      <c r="BG94" s="182">
        <f>IF(N94="zákl. přenesená",J94,0)</f>
        <v>0</v>
      </c>
      <c r="BH94" s="182">
        <f>IF(N94="sníž. přenesená",J94,0)</f>
        <v>0</v>
      </c>
      <c r="BI94" s="182">
        <f>IF(N94="nulová",J94,0)</f>
        <v>0</v>
      </c>
      <c r="BJ94" s="17" t="s">
        <v>81</v>
      </c>
      <c r="BK94" s="182">
        <f>ROUND(I94*H94,2)</f>
        <v>0</v>
      </c>
      <c r="BL94" s="17" t="s">
        <v>150</v>
      </c>
      <c r="BM94" s="181" t="s">
        <v>151</v>
      </c>
    </row>
    <row r="95" spans="1:65" s="2" customFormat="1" ht="11.25">
      <c r="A95" s="34"/>
      <c r="B95" s="35"/>
      <c r="C95" s="36"/>
      <c r="D95" s="183" t="s">
        <v>152</v>
      </c>
      <c r="E95" s="36"/>
      <c r="F95" s="184" t="s">
        <v>153</v>
      </c>
      <c r="G95" s="36"/>
      <c r="H95" s="36"/>
      <c r="I95" s="185"/>
      <c r="J95" s="36"/>
      <c r="K95" s="36"/>
      <c r="L95" s="39"/>
      <c r="M95" s="186"/>
      <c r="N95" s="187"/>
      <c r="O95" s="64"/>
      <c r="P95" s="64"/>
      <c r="Q95" s="64"/>
      <c r="R95" s="64"/>
      <c r="S95" s="64"/>
      <c r="T95" s="65"/>
      <c r="U95" s="34"/>
      <c r="V95" s="34"/>
      <c r="W95" s="34"/>
      <c r="X95" s="34"/>
      <c r="Y95" s="34"/>
      <c r="Z95" s="34"/>
      <c r="AA95" s="34"/>
      <c r="AB95" s="34"/>
      <c r="AC95" s="34"/>
      <c r="AD95" s="34"/>
      <c r="AE95" s="34"/>
      <c r="AT95" s="17" t="s">
        <v>152</v>
      </c>
      <c r="AU95" s="17" t="s">
        <v>84</v>
      </c>
    </row>
    <row r="96" spans="1:65" s="2" customFormat="1" ht="175.5">
      <c r="A96" s="34"/>
      <c r="B96" s="35"/>
      <c r="C96" s="36"/>
      <c r="D96" s="188" t="s">
        <v>154</v>
      </c>
      <c r="E96" s="36"/>
      <c r="F96" s="189" t="s">
        <v>155</v>
      </c>
      <c r="G96" s="36"/>
      <c r="H96" s="36"/>
      <c r="I96" s="185"/>
      <c r="J96" s="36"/>
      <c r="K96" s="36"/>
      <c r="L96" s="39"/>
      <c r="M96" s="186"/>
      <c r="N96" s="187"/>
      <c r="O96" s="64"/>
      <c r="P96" s="64"/>
      <c r="Q96" s="64"/>
      <c r="R96" s="64"/>
      <c r="S96" s="64"/>
      <c r="T96" s="65"/>
      <c r="U96" s="34"/>
      <c r="V96" s="34"/>
      <c r="W96" s="34"/>
      <c r="X96" s="34"/>
      <c r="Y96" s="34"/>
      <c r="Z96" s="34"/>
      <c r="AA96" s="34"/>
      <c r="AB96" s="34"/>
      <c r="AC96" s="34"/>
      <c r="AD96" s="34"/>
      <c r="AE96" s="34"/>
      <c r="AT96" s="17" t="s">
        <v>154</v>
      </c>
      <c r="AU96" s="17" t="s">
        <v>84</v>
      </c>
    </row>
    <row r="97" spans="1:65" s="2" customFormat="1" ht="55.5" customHeight="1">
      <c r="A97" s="34"/>
      <c r="B97" s="35"/>
      <c r="C97" s="170" t="s">
        <v>84</v>
      </c>
      <c r="D97" s="170" t="s">
        <v>146</v>
      </c>
      <c r="E97" s="171" t="s">
        <v>156</v>
      </c>
      <c r="F97" s="172" t="s">
        <v>157</v>
      </c>
      <c r="G97" s="173" t="s">
        <v>89</v>
      </c>
      <c r="H97" s="174">
        <v>139</v>
      </c>
      <c r="I97" s="175"/>
      <c r="J97" s="176">
        <f>ROUND(I97*H97,2)</f>
        <v>0</v>
      </c>
      <c r="K97" s="172" t="s">
        <v>149</v>
      </c>
      <c r="L97" s="39"/>
      <c r="M97" s="177" t="s">
        <v>19</v>
      </c>
      <c r="N97" s="178" t="s">
        <v>44</v>
      </c>
      <c r="O97" s="64"/>
      <c r="P97" s="179">
        <f>O97*H97</f>
        <v>0</v>
      </c>
      <c r="Q97" s="179">
        <v>0</v>
      </c>
      <c r="R97" s="179">
        <f>Q97*H97</f>
        <v>0</v>
      </c>
      <c r="S97" s="179">
        <v>0.316</v>
      </c>
      <c r="T97" s="180">
        <f>S97*H97</f>
        <v>43.923999999999999</v>
      </c>
      <c r="U97" s="34"/>
      <c r="V97" s="34"/>
      <c r="W97" s="34"/>
      <c r="X97" s="34"/>
      <c r="Y97" s="34"/>
      <c r="Z97" s="34"/>
      <c r="AA97" s="34"/>
      <c r="AB97" s="34"/>
      <c r="AC97" s="34"/>
      <c r="AD97" s="34"/>
      <c r="AE97" s="34"/>
      <c r="AR97" s="181" t="s">
        <v>150</v>
      </c>
      <c r="AT97" s="181" t="s">
        <v>146</v>
      </c>
      <c r="AU97" s="181" t="s">
        <v>84</v>
      </c>
      <c r="AY97" s="17" t="s">
        <v>144</v>
      </c>
      <c r="BE97" s="182">
        <f>IF(N97="základní",J97,0)</f>
        <v>0</v>
      </c>
      <c r="BF97" s="182">
        <f>IF(N97="snížená",J97,0)</f>
        <v>0</v>
      </c>
      <c r="BG97" s="182">
        <f>IF(N97="zákl. přenesená",J97,0)</f>
        <v>0</v>
      </c>
      <c r="BH97" s="182">
        <f>IF(N97="sníž. přenesená",J97,0)</f>
        <v>0</v>
      </c>
      <c r="BI97" s="182">
        <f>IF(N97="nulová",J97,0)</f>
        <v>0</v>
      </c>
      <c r="BJ97" s="17" t="s">
        <v>81</v>
      </c>
      <c r="BK97" s="182">
        <f>ROUND(I97*H97,2)</f>
        <v>0</v>
      </c>
      <c r="BL97" s="17" t="s">
        <v>150</v>
      </c>
      <c r="BM97" s="181" t="s">
        <v>158</v>
      </c>
    </row>
    <row r="98" spans="1:65" s="2" customFormat="1" ht="11.25">
      <c r="A98" s="34"/>
      <c r="B98" s="35"/>
      <c r="C98" s="36"/>
      <c r="D98" s="183" t="s">
        <v>152</v>
      </c>
      <c r="E98" s="36"/>
      <c r="F98" s="184" t="s">
        <v>159</v>
      </c>
      <c r="G98" s="36"/>
      <c r="H98" s="36"/>
      <c r="I98" s="185"/>
      <c r="J98" s="36"/>
      <c r="K98" s="36"/>
      <c r="L98" s="39"/>
      <c r="M98" s="186"/>
      <c r="N98" s="187"/>
      <c r="O98" s="64"/>
      <c r="P98" s="64"/>
      <c r="Q98" s="64"/>
      <c r="R98" s="64"/>
      <c r="S98" s="64"/>
      <c r="T98" s="65"/>
      <c r="U98" s="34"/>
      <c r="V98" s="34"/>
      <c r="W98" s="34"/>
      <c r="X98" s="34"/>
      <c r="Y98" s="34"/>
      <c r="Z98" s="34"/>
      <c r="AA98" s="34"/>
      <c r="AB98" s="34"/>
      <c r="AC98" s="34"/>
      <c r="AD98" s="34"/>
      <c r="AE98" s="34"/>
      <c r="AT98" s="17" t="s">
        <v>152</v>
      </c>
      <c r="AU98" s="17" t="s">
        <v>84</v>
      </c>
    </row>
    <row r="99" spans="1:65" s="2" customFormat="1" ht="234">
      <c r="A99" s="34"/>
      <c r="B99" s="35"/>
      <c r="C99" s="36"/>
      <c r="D99" s="188" t="s">
        <v>154</v>
      </c>
      <c r="E99" s="36"/>
      <c r="F99" s="189" t="s">
        <v>160</v>
      </c>
      <c r="G99" s="36"/>
      <c r="H99" s="36"/>
      <c r="I99" s="185"/>
      <c r="J99" s="36"/>
      <c r="K99" s="36"/>
      <c r="L99" s="39"/>
      <c r="M99" s="186"/>
      <c r="N99" s="187"/>
      <c r="O99" s="64"/>
      <c r="P99" s="64"/>
      <c r="Q99" s="64"/>
      <c r="R99" s="64"/>
      <c r="S99" s="64"/>
      <c r="T99" s="65"/>
      <c r="U99" s="34"/>
      <c r="V99" s="34"/>
      <c r="W99" s="34"/>
      <c r="X99" s="34"/>
      <c r="Y99" s="34"/>
      <c r="Z99" s="34"/>
      <c r="AA99" s="34"/>
      <c r="AB99" s="34"/>
      <c r="AC99" s="34"/>
      <c r="AD99" s="34"/>
      <c r="AE99" s="34"/>
      <c r="AT99" s="17" t="s">
        <v>154</v>
      </c>
      <c r="AU99" s="17" t="s">
        <v>84</v>
      </c>
    </row>
    <row r="100" spans="1:65" s="2" customFormat="1" ht="66.75" customHeight="1">
      <c r="A100" s="34"/>
      <c r="B100" s="35"/>
      <c r="C100" s="170" t="s">
        <v>161</v>
      </c>
      <c r="D100" s="170" t="s">
        <v>146</v>
      </c>
      <c r="E100" s="171" t="s">
        <v>162</v>
      </c>
      <c r="F100" s="172" t="s">
        <v>163</v>
      </c>
      <c r="G100" s="173" t="s">
        <v>89</v>
      </c>
      <c r="H100" s="174">
        <v>2089</v>
      </c>
      <c r="I100" s="175"/>
      <c r="J100" s="176">
        <f>ROUND(I100*H100,2)</f>
        <v>0</v>
      </c>
      <c r="K100" s="172" t="s">
        <v>149</v>
      </c>
      <c r="L100" s="39"/>
      <c r="M100" s="177" t="s">
        <v>19</v>
      </c>
      <c r="N100" s="178" t="s">
        <v>44</v>
      </c>
      <c r="O100" s="64"/>
      <c r="P100" s="179">
        <f>O100*H100</f>
        <v>0</v>
      </c>
      <c r="Q100" s="179">
        <v>0</v>
      </c>
      <c r="R100" s="179">
        <f>Q100*H100</f>
        <v>0</v>
      </c>
      <c r="S100" s="179">
        <v>0.28999999999999998</v>
      </c>
      <c r="T100" s="180">
        <f>S100*H100</f>
        <v>605.80999999999995</v>
      </c>
      <c r="U100" s="34"/>
      <c r="V100" s="34"/>
      <c r="W100" s="34"/>
      <c r="X100" s="34"/>
      <c r="Y100" s="34"/>
      <c r="Z100" s="34"/>
      <c r="AA100" s="34"/>
      <c r="AB100" s="34"/>
      <c r="AC100" s="34"/>
      <c r="AD100" s="34"/>
      <c r="AE100" s="34"/>
      <c r="AR100" s="181" t="s">
        <v>150</v>
      </c>
      <c r="AT100" s="181" t="s">
        <v>146</v>
      </c>
      <c r="AU100" s="181" t="s">
        <v>84</v>
      </c>
      <c r="AY100" s="17" t="s">
        <v>144</v>
      </c>
      <c r="BE100" s="182">
        <f>IF(N100="základní",J100,0)</f>
        <v>0</v>
      </c>
      <c r="BF100" s="182">
        <f>IF(N100="snížená",J100,0)</f>
        <v>0</v>
      </c>
      <c r="BG100" s="182">
        <f>IF(N100="zákl. přenesená",J100,0)</f>
        <v>0</v>
      </c>
      <c r="BH100" s="182">
        <f>IF(N100="sníž. přenesená",J100,0)</f>
        <v>0</v>
      </c>
      <c r="BI100" s="182">
        <f>IF(N100="nulová",J100,0)</f>
        <v>0</v>
      </c>
      <c r="BJ100" s="17" t="s">
        <v>81</v>
      </c>
      <c r="BK100" s="182">
        <f>ROUND(I100*H100,2)</f>
        <v>0</v>
      </c>
      <c r="BL100" s="17" t="s">
        <v>150</v>
      </c>
      <c r="BM100" s="181" t="s">
        <v>164</v>
      </c>
    </row>
    <row r="101" spans="1:65" s="2" customFormat="1" ht="11.25">
      <c r="A101" s="34"/>
      <c r="B101" s="35"/>
      <c r="C101" s="36"/>
      <c r="D101" s="183" t="s">
        <v>152</v>
      </c>
      <c r="E101" s="36"/>
      <c r="F101" s="184" t="s">
        <v>165</v>
      </c>
      <c r="G101" s="36"/>
      <c r="H101" s="36"/>
      <c r="I101" s="185"/>
      <c r="J101" s="36"/>
      <c r="K101" s="36"/>
      <c r="L101" s="39"/>
      <c r="M101" s="186"/>
      <c r="N101" s="187"/>
      <c r="O101" s="64"/>
      <c r="P101" s="64"/>
      <c r="Q101" s="64"/>
      <c r="R101" s="64"/>
      <c r="S101" s="64"/>
      <c r="T101" s="65"/>
      <c r="U101" s="34"/>
      <c r="V101" s="34"/>
      <c r="W101" s="34"/>
      <c r="X101" s="34"/>
      <c r="Y101" s="34"/>
      <c r="Z101" s="34"/>
      <c r="AA101" s="34"/>
      <c r="AB101" s="34"/>
      <c r="AC101" s="34"/>
      <c r="AD101" s="34"/>
      <c r="AE101" s="34"/>
      <c r="AT101" s="17" t="s">
        <v>152</v>
      </c>
      <c r="AU101" s="17" t="s">
        <v>84</v>
      </c>
    </row>
    <row r="102" spans="1:65" s="2" customFormat="1" ht="234">
      <c r="A102" s="34"/>
      <c r="B102" s="35"/>
      <c r="C102" s="36"/>
      <c r="D102" s="188" t="s">
        <v>154</v>
      </c>
      <c r="E102" s="36"/>
      <c r="F102" s="189" t="s">
        <v>160</v>
      </c>
      <c r="G102" s="36"/>
      <c r="H102" s="36"/>
      <c r="I102" s="185"/>
      <c r="J102" s="36"/>
      <c r="K102" s="36"/>
      <c r="L102" s="39"/>
      <c r="M102" s="186"/>
      <c r="N102" s="187"/>
      <c r="O102" s="64"/>
      <c r="P102" s="64"/>
      <c r="Q102" s="64"/>
      <c r="R102" s="64"/>
      <c r="S102" s="64"/>
      <c r="T102" s="65"/>
      <c r="U102" s="34"/>
      <c r="V102" s="34"/>
      <c r="W102" s="34"/>
      <c r="X102" s="34"/>
      <c r="Y102" s="34"/>
      <c r="Z102" s="34"/>
      <c r="AA102" s="34"/>
      <c r="AB102" s="34"/>
      <c r="AC102" s="34"/>
      <c r="AD102" s="34"/>
      <c r="AE102" s="34"/>
      <c r="AT102" s="17" t="s">
        <v>154</v>
      </c>
      <c r="AU102" s="17" t="s">
        <v>84</v>
      </c>
    </row>
    <row r="103" spans="1:65" s="2" customFormat="1" ht="49.15" customHeight="1">
      <c r="A103" s="34"/>
      <c r="B103" s="35"/>
      <c r="C103" s="170" t="s">
        <v>150</v>
      </c>
      <c r="D103" s="170" t="s">
        <v>146</v>
      </c>
      <c r="E103" s="171" t="s">
        <v>166</v>
      </c>
      <c r="F103" s="172" t="s">
        <v>167</v>
      </c>
      <c r="G103" s="173" t="s">
        <v>89</v>
      </c>
      <c r="H103" s="174">
        <v>519</v>
      </c>
      <c r="I103" s="175"/>
      <c r="J103" s="176">
        <f>ROUND(I103*H103,2)</f>
        <v>0</v>
      </c>
      <c r="K103" s="172" t="s">
        <v>149</v>
      </c>
      <c r="L103" s="39"/>
      <c r="M103" s="177" t="s">
        <v>19</v>
      </c>
      <c r="N103" s="178" t="s">
        <v>44</v>
      </c>
      <c r="O103" s="64"/>
      <c r="P103" s="179">
        <f>O103*H103</f>
        <v>0</v>
      </c>
      <c r="Q103" s="179">
        <v>3.0000000000000001E-5</v>
      </c>
      <c r="R103" s="179">
        <f>Q103*H103</f>
        <v>1.5570000000000001E-2</v>
      </c>
      <c r="S103" s="179">
        <v>6.9000000000000006E-2</v>
      </c>
      <c r="T103" s="180">
        <f>S103*H103</f>
        <v>35.811</v>
      </c>
      <c r="U103" s="34"/>
      <c r="V103" s="34"/>
      <c r="W103" s="34"/>
      <c r="X103" s="34"/>
      <c r="Y103" s="34"/>
      <c r="Z103" s="34"/>
      <c r="AA103" s="34"/>
      <c r="AB103" s="34"/>
      <c r="AC103" s="34"/>
      <c r="AD103" s="34"/>
      <c r="AE103" s="34"/>
      <c r="AR103" s="181" t="s">
        <v>150</v>
      </c>
      <c r="AT103" s="181" t="s">
        <v>146</v>
      </c>
      <c r="AU103" s="181" t="s">
        <v>84</v>
      </c>
      <c r="AY103" s="17" t="s">
        <v>144</v>
      </c>
      <c r="BE103" s="182">
        <f>IF(N103="základní",J103,0)</f>
        <v>0</v>
      </c>
      <c r="BF103" s="182">
        <f>IF(N103="snížená",J103,0)</f>
        <v>0</v>
      </c>
      <c r="BG103" s="182">
        <f>IF(N103="zákl. přenesená",J103,0)</f>
        <v>0</v>
      </c>
      <c r="BH103" s="182">
        <f>IF(N103="sníž. přenesená",J103,0)</f>
        <v>0</v>
      </c>
      <c r="BI103" s="182">
        <f>IF(N103="nulová",J103,0)</f>
        <v>0</v>
      </c>
      <c r="BJ103" s="17" t="s">
        <v>81</v>
      </c>
      <c r="BK103" s="182">
        <f>ROUND(I103*H103,2)</f>
        <v>0</v>
      </c>
      <c r="BL103" s="17" t="s">
        <v>150</v>
      </c>
      <c r="BM103" s="181" t="s">
        <v>168</v>
      </c>
    </row>
    <row r="104" spans="1:65" s="2" customFormat="1" ht="11.25">
      <c r="A104" s="34"/>
      <c r="B104" s="35"/>
      <c r="C104" s="36"/>
      <c r="D104" s="183" t="s">
        <v>152</v>
      </c>
      <c r="E104" s="36"/>
      <c r="F104" s="184" t="s">
        <v>169</v>
      </c>
      <c r="G104" s="36"/>
      <c r="H104" s="36"/>
      <c r="I104" s="185"/>
      <c r="J104" s="36"/>
      <c r="K104" s="36"/>
      <c r="L104" s="39"/>
      <c r="M104" s="186"/>
      <c r="N104" s="187"/>
      <c r="O104" s="64"/>
      <c r="P104" s="64"/>
      <c r="Q104" s="64"/>
      <c r="R104" s="64"/>
      <c r="S104" s="64"/>
      <c r="T104" s="65"/>
      <c r="U104" s="34"/>
      <c r="V104" s="34"/>
      <c r="W104" s="34"/>
      <c r="X104" s="34"/>
      <c r="Y104" s="34"/>
      <c r="Z104" s="34"/>
      <c r="AA104" s="34"/>
      <c r="AB104" s="34"/>
      <c r="AC104" s="34"/>
      <c r="AD104" s="34"/>
      <c r="AE104" s="34"/>
      <c r="AT104" s="17" t="s">
        <v>152</v>
      </c>
      <c r="AU104" s="17" t="s">
        <v>84</v>
      </c>
    </row>
    <row r="105" spans="1:65" s="2" customFormat="1" ht="243.75">
      <c r="A105" s="34"/>
      <c r="B105" s="35"/>
      <c r="C105" s="36"/>
      <c r="D105" s="188" t="s">
        <v>154</v>
      </c>
      <c r="E105" s="36"/>
      <c r="F105" s="189" t="s">
        <v>170</v>
      </c>
      <c r="G105" s="36"/>
      <c r="H105" s="36"/>
      <c r="I105" s="185"/>
      <c r="J105" s="36"/>
      <c r="K105" s="36"/>
      <c r="L105" s="39"/>
      <c r="M105" s="186"/>
      <c r="N105" s="187"/>
      <c r="O105" s="64"/>
      <c r="P105" s="64"/>
      <c r="Q105" s="64"/>
      <c r="R105" s="64"/>
      <c r="S105" s="64"/>
      <c r="T105" s="65"/>
      <c r="U105" s="34"/>
      <c r="V105" s="34"/>
      <c r="W105" s="34"/>
      <c r="X105" s="34"/>
      <c r="Y105" s="34"/>
      <c r="Z105" s="34"/>
      <c r="AA105" s="34"/>
      <c r="AB105" s="34"/>
      <c r="AC105" s="34"/>
      <c r="AD105" s="34"/>
      <c r="AE105" s="34"/>
      <c r="AT105" s="17" t="s">
        <v>154</v>
      </c>
      <c r="AU105" s="17" t="s">
        <v>84</v>
      </c>
    </row>
    <row r="106" spans="1:65" s="13" customFormat="1" ht="11.25">
      <c r="B106" s="190"/>
      <c r="C106" s="191"/>
      <c r="D106" s="188" t="s">
        <v>171</v>
      </c>
      <c r="E106" s="192" t="s">
        <v>19</v>
      </c>
      <c r="F106" s="193" t="s">
        <v>172</v>
      </c>
      <c r="G106" s="191"/>
      <c r="H106" s="194">
        <v>519</v>
      </c>
      <c r="I106" s="195"/>
      <c r="J106" s="191"/>
      <c r="K106" s="191"/>
      <c r="L106" s="196"/>
      <c r="M106" s="197"/>
      <c r="N106" s="198"/>
      <c r="O106" s="198"/>
      <c r="P106" s="198"/>
      <c r="Q106" s="198"/>
      <c r="R106" s="198"/>
      <c r="S106" s="198"/>
      <c r="T106" s="199"/>
      <c r="AT106" s="200" t="s">
        <v>171</v>
      </c>
      <c r="AU106" s="200" t="s">
        <v>84</v>
      </c>
      <c r="AV106" s="13" t="s">
        <v>84</v>
      </c>
      <c r="AW106" s="13" t="s">
        <v>34</v>
      </c>
      <c r="AX106" s="13" t="s">
        <v>81</v>
      </c>
      <c r="AY106" s="200" t="s">
        <v>144</v>
      </c>
    </row>
    <row r="107" spans="1:65" s="2" customFormat="1" ht="49.15" customHeight="1">
      <c r="A107" s="34"/>
      <c r="B107" s="35"/>
      <c r="C107" s="170" t="s">
        <v>173</v>
      </c>
      <c r="D107" s="170" t="s">
        <v>146</v>
      </c>
      <c r="E107" s="171" t="s">
        <v>174</v>
      </c>
      <c r="F107" s="172" t="s">
        <v>175</v>
      </c>
      <c r="G107" s="173" t="s">
        <v>89</v>
      </c>
      <c r="H107" s="174">
        <v>519</v>
      </c>
      <c r="I107" s="175"/>
      <c r="J107" s="176">
        <f>ROUND(I107*H107,2)</f>
        <v>0</v>
      </c>
      <c r="K107" s="172" t="s">
        <v>149</v>
      </c>
      <c r="L107" s="39"/>
      <c r="M107" s="177" t="s">
        <v>19</v>
      </c>
      <c r="N107" s="178" t="s">
        <v>44</v>
      </c>
      <c r="O107" s="64"/>
      <c r="P107" s="179">
        <f>O107*H107</f>
        <v>0</v>
      </c>
      <c r="Q107" s="179">
        <v>5.0000000000000002E-5</v>
      </c>
      <c r="R107" s="179">
        <f>Q107*H107</f>
        <v>2.5950000000000001E-2</v>
      </c>
      <c r="S107" s="179">
        <v>0.115</v>
      </c>
      <c r="T107" s="180">
        <f>S107*H107</f>
        <v>59.685000000000002</v>
      </c>
      <c r="U107" s="34"/>
      <c r="V107" s="34"/>
      <c r="W107" s="34"/>
      <c r="X107" s="34"/>
      <c r="Y107" s="34"/>
      <c r="Z107" s="34"/>
      <c r="AA107" s="34"/>
      <c r="AB107" s="34"/>
      <c r="AC107" s="34"/>
      <c r="AD107" s="34"/>
      <c r="AE107" s="34"/>
      <c r="AR107" s="181" t="s">
        <v>150</v>
      </c>
      <c r="AT107" s="181" t="s">
        <v>146</v>
      </c>
      <c r="AU107" s="181" t="s">
        <v>84</v>
      </c>
      <c r="AY107" s="17" t="s">
        <v>144</v>
      </c>
      <c r="BE107" s="182">
        <f>IF(N107="základní",J107,0)</f>
        <v>0</v>
      </c>
      <c r="BF107" s="182">
        <f>IF(N107="snížená",J107,0)</f>
        <v>0</v>
      </c>
      <c r="BG107" s="182">
        <f>IF(N107="zákl. přenesená",J107,0)</f>
        <v>0</v>
      </c>
      <c r="BH107" s="182">
        <f>IF(N107="sníž. přenesená",J107,0)</f>
        <v>0</v>
      </c>
      <c r="BI107" s="182">
        <f>IF(N107="nulová",J107,0)</f>
        <v>0</v>
      </c>
      <c r="BJ107" s="17" t="s">
        <v>81</v>
      </c>
      <c r="BK107" s="182">
        <f>ROUND(I107*H107,2)</f>
        <v>0</v>
      </c>
      <c r="BL107" s="17" t="s">
        <v>150</v>
      </c>
      <c r="BM107" s="181" t="s">
        <v>176</v>
      </c>
    </row>
    <row r="108" spans="1:65" s="2" customFormat="1" ht="11.25">
      <c r="A108" s="34"/>
      <c r="B108" s="35"/>
      <c r="C108" s="36"/>
      <c r="D108" s="183" t="s">
        <v>152</v>
      </c>
      <c r="E108" s="36"/>
      <c r="F108" s="184" t="s">
        <v>177</v>
      </c>
      <c r="G108" s="36"/>
      <c r="H108" s="36"/>
      <c r="I108" s="185"/>
      <c r="J108" s="36"/>
      <c r="K108" s="36"/>
      <c r="L108" s="39"/>
      <c r="M108" s="186"/>
      <c r="N108" s="187"/>
      <c r="O108" s="64"/>
      <c r="P108" s="64"/>
      <c r="Q108" s="64"/>
      <c r="R108" s="64"/>
      <c r="S108" s="64"/>
      <c r="T108" s="65"/>
      <c r="U108" s="34"/>
      <c r="V108" s="34"/>
      <c r="W108" s="34"/>
      <c r="X108" s="34"/>
      <c r="Y108" s="34"/>
      <c r="Z108" s="34"/>
      <c r="AA108" s="34"/>
      <c r="AB108" s="34"/>
      <c r="AC108" s="34"/>
      <c r="AD108" s="34"/>
      <c r="AE108" s="34"/>
      <c r="AT108" s="17" t="s">
        <v>152</v>
      </c>
      <c r="AU108" s="17" t="s">
        <v>84</v>
      </c>
    </row>
    <row r="109" spans="1:65" s="2" customFormat="1" ht="243.75">
      <c r="A109" s="34"/>
      <c r="B109" s="35"/>
      <c r="C109" s="36"/>
      <c r="D109" s="188" t="s">
        <v>154</v>
      </c>
      <c r="E109" s="36"/>
      <c r="F109" s="189" t="s">
        <v>170</v>
      </c>
      <c r="G109" s="36"/>
      <c r="H109" s="36"/>
      <c r="I109" s="185"/>
      <c r="J109" s="36"/>
      <c r="K109" s="36"/>
      <c r="L109" s="39"/>
      <c r="M109" s="186"/>
      <c r="N109" s="187"/>
      <c r="O109" s="64"/>
      <c r="P109" s="64"/>
      <c r="Q109" s="64"/>
      <c r="R109" s="64"/>
      <c r="S109" s="64"/>
      <c r="T109" s="65"/>
      <c r="U109" s="34"/>
      <c r="V109" s="34"/>
      <c r="W109" s="34"/>
      <c r="X109" s="34"/>
      <c r="Y109" s="34"/>
      <c r="Z109" s="34"/>
      <c r="AA109" s="34"/>
      <c r="AB109" s="34"/>
      <c r="AC109" s="34"/>
      <c r="AD109" s="34"/>
      <c r="AE109" s="34"/>
      <c r="AT109" s="17" t="s">
        <v>154</v>
      </c>
      <c r="AU109" s="17" t="s">
        <v>84</v>
      </c>
    </row>
    <row r="110" spans="1:65" s="13" customFormat="1" ht="11.25">
      <c r="B110" s="190"/>
      <c r="C110" s="191"/>
      <c r="D110" s="188" t="s">
        <v>171</v>
      </c>
      <c r="E110" s="192" t="s">
        <v>19</v>
      </c>
      <c r="F110" s="193" t="s">
        <v>178</v>
      </c>
      <c r="G110" s="191"/>
      <c r="H110" s="194">
        <v>519</v>
      </c>
      <c r="I110" s="195"/>
      <c r="J110" s="191"/>
      <c r="K110" s="191"/>
      <c r="L110" s="196"/>
      <c r="M110" s="197"/>
      <c r="N110" s="198"/>
      <c r="O110" s="198"/>
      <c r="P110" s="198"/>
      <c r="Q110" s="198"/>
      <c r="R110" s="198"/>
      <c r="S110" s="198"/>
      <c r="T110" s="199"/>
      <c r="AT110" s="200" t="s">
        <v>171</v>
      </c>
      <c r="AU110" s="200" t="s">
        <v>84</v>
      </c>
      <c r="AV110" s="13" t="s">
        <v>84</v>
      </c>
      <c r="AW110" s="13" t="s">
        <v>34</v>
      </c>
      <c r="AX110" s="13" t="s">
        <v>81</v>
      </c>
      <c r="AY110" s="200" t="s">
        <v>144</v>
      </c>
    </row>
    <row r="111" spans="1:65" s="2" customFormat="1" ht="49.15" customHeight="1">
      <c r="A111" s="34"/>
      <c r="B111" s="35"/>
      <c r="C111" s="170" t="s">
        <v>179</v>
      </c>
      <c r="D111" s="170" t="s">
        <v>146</v>
      </c>
      <c r="E111" s="171" t="s">
        <v>180</v>
      </c>
      <c r="F111" s="172" t="s">
        <v>181</v>
      </c>
      <c r="G111" s="173" t="s">
        <v>182</v>
      </c>
      <c r="H111" s="174">
        <v>19.600000000000001</v>
      </c>
      <c r="I111" s="175"/>
      <c r="J111" s="176">
        <f>ROUND(I111*H111,2)</f>
        <v>0</v>
      </c>
      <c r="K111" s="172" t="s">
        <v>149</v>
      </c>
      <c r="L111" s="39"/>
      <c r="M111" s="177" t="s">
        <v>19</v>
      </c>
      <c r="N111" s="178" t="s">
        <v>44</v>
      </c>
      <c r="O111" s="64"/>
      <c r="P111" s="179">
        <f>O111*H111</f>
        <v>0</v>
      </c>
      <c r="Q111" s="179">
        <v>0</v>
      </c>
      <c r="R111" s="179">
        <f>Q111*H111</f>
        <v>0</v>
      </c>
      <c r="S111" s="179">
        <v>0.20499999999999999</v>
      </c>
      <c r="T111" s="180">
        <f>S111*H111</f>
        <v>4.0179999999999998</v>
      </c>
      <c r="U111" s="34"/>
      <c r="V111" s="34"/>
      <c r="W111" s="34"/>
      <c r="X111" s="34"/>
      <c r="Y111" s="34"/>
      <c r="Z111" s="34"/>
      <c r="AA111" s="34"/>
      <c r="AB111" s="34"/>
      <c r="AC111" s="34"/>
      <c r="AD111" s="34"/>
      <c r="AE111" s="34"/>
      <c r="AR111" s="181" t="s">
        <v>150</v>
      </c>
      <c r="AT111" s="181" t="s">
        <v>146</v>
      </c>
      <c r="AU111" s="181" t="s">
        <v>84</v>
      </c>
      <c r="AY111" s="17" t="s">
        <v>144</v>
      </c>
      <c r="BE111" s="182">
        <f>IF(N111="základní",J111,0)</f>
        <v>0</v>
      </c>
      <c r="BF111" s="182">
        <f>IF(N111="snížená",J111,0)</f>
        <v>0</v>
      </c>
      <c r="BG111" s="182">
        <f>IF(N111="zákl. přenesená",J111,0)</f>
        <v>0</v>
      </c>
      <c r="BH111" s="182">
        <f>IF(N111="sníž. přenesená",J111,0)</f>
        <v>0</v>
      </c>
      <c r="BI111" s="182">
        <f>IF(N111="nulová",J111,0)</f>
        <v>0</v>
      </c>
      <c r="BJ111" s="17" t="s">
        <v>81</v>
      </c>
      <c r="BK111" s="182">
        <f>ROUND(I111*H111,2)</f>
        <v>0</v>
      </c>
      <c r="BL111" s="17" t="s">
        <v>150</v>
      </c>
      <c r="BM111" s="181" t="s">
        <v>183</v>
      </c>
    </row>
    <row r="112" spans="1:65" s="2" customFormat="1" ht="11.25">
      <c r="A112" s="34"/>
      <c r="B112" s="35"/>
      <c r="C112" s="36"/>
      <c r="D112" s="183" t="s">
        <v>152</v>
      </c>
      <c r="E112" s="36"/>
      <c r="F112" s="184" t="s">
        <v>184</v>
      </c>
      <c r="G112" s="36"/>
      <c r="H112" s="36"/>
      <c r="I112" s="185"/>
      <c r="J112" s="36"/>
      <c r="K112" s="36"/>
      <c r="L112" s="39"/>
      <c r="M112" s="186"/>
      <c r="N112" s="187"/>
      <c r="O112" s="64"/>
      <c r="P112" s="64"/>
      <c r="Q112" s="64"/>
      <c r="R112" s="64"/>
      <c r="S112" s="64"/>
      <c r="T112" s="65"/>
      <c r="U112" s="34"/>
      <c r="V112" s="34"/>
      <c r="W112" s="34"/>
      <c r="X112" s="34"/>
      <c r="Y112" s="34"/>
      <c r="Z112" s="34"/>
      <c r="AA112" s="34"/>
      <c r="AB112" s="34"/>
      <c r="AC112" s="34"/>
      <c r="AD112" s="34"/>
      <c r="AE112" s="34"/>
      <c r="AT112" s="17" t="s">
        <v>152</v>
      </c>
      <c r="AU112" s="17" t="s">
        <v>84</v>
      </c>
    </row>
    <row r="113" spans="1:65" s="2" customFormat="1" ht="195">
      <c r="A113" s="34"/>
      <c r="B113" s="35"/>
      <c r="C113" s="36"/>
      <c r="D113" s="188" t="s">
        <v>154</v>
      </c>
      <c r="E113" s="36"/>
      <c r="F113" s="189" t="s">
        <v>185</v>
      </c>
      <c r="G113" s="36"/>
      <c r="H113" s="36"/>
      <c r="I113" s="185"/>
      <c r="J113" s="36"/>
      <c r="K113" s="36"/>
      <c r="L113" s="39"/>
      <c r="M113" s="186"/>
      <c r="N113" s="187"/>
      <c r="O113" s="64"/>
      <c r="P113" s="64"/>
      <c r="Q113" s="64"/>
      <c r="R113" s="64"/>
      <c r="S113" s="64"/>
      <c r="T113" s="65"/>
      <c r="U113" s="34"/>
      <c r="V113" s="34"/>
      <c r="W113" s="34"/>
      <c r="X113" s="34"/>
      <c r="Y113" s="34"/>
      <c r="Z113" s="34"/>
      <c r="AA113" s="34"/>
      <c r="AB113" s="34"/>
      <c r="AC113" s="34"/>
      <c r="AD113" s="34"/>
      <c r="AE113" s="34"/>
      <c r="AT113" s="17" t="s">
        <v>154</v>
      </c>
      <c r="AU113" s="17" t="s">
        <v>84</v>
      </c>
    </row>
    <row r="114" spans="1:65" s="2" customFormat="1" ht="37.9" customHeight="1">
      <c r="A114" s="34"/>
      <c r="B114" s="35"/>
      <c r="C114" s="170" t="s">
        <v>186</v>
      </c>
      <c r="D114" s="170" t="s">
        <v>146</v>
      </c>
      <c r="E114" s="171" t="s">
        <v>187</v>
      </c>
      <c r="F114" s="172" t="s">
        <v>188</v>
      </c>
      <c r="G114" s="173" t="s">
        <v>94</v>
      </c>
      <c r="H114" s="174">
        <v>313.35000000000002</v>
      </c>
      <c r="I114" s="175"/>
      <c r="J114" s="176">
        <f>ROUND(I114*H114,2)</f>
        <v>0</v>
      </c>
      <c r="K114" s="172" t="s">
        <v>149</v>
      </c>
      <c r="L114" s="39"/>
      <c r="M114" s="177" t="s">
        <v>19</v>
      </c>
      <c r="N114" s="178" t="s">
        <v>44</v>
      </c>
      <c r="O114" s="64"/>
      <c r="P114" s="179">
        <f>O114*H114</f>
        <v>0</v>
      </c>
      <c r="Q114" s="179">
        <v>0</v>
      </c>
      <c r="R114" s="179">
        <f>Q114*H114</f>
        <v>0</v>
      </c>
      <c r="S114" s="179">
        <v>0</v>
      </c>
      <c r="T114" s="180">
        <f>S114*H114</f>
        <v>0</v>
      </c>
      <c r="U114" s="34"/>
      <c r="V114" s="34"/>
      <c r="W114" s="34"/>
      <c r="X114" s="34"/>
      <c r="Y114" s="34"/>
      <c r="Z114" s="34"/>
      <c r="AA114" s="34"/>
      <c r="AB114" s="34"/>
      <c r="AC114" s="34"/>
      <c r="AD114" s="34"/>
      <c r="AE114" s="34"/>
      <c r="AR114" s="181" t="s">
        <v>150</v>
      </c>
      <c r="AT114" s="181" t="s">
        <v>146</v>
      </c>
      <c r="AU114" s="181" t="s">
        <v>84</v>
      </c>
      <c r="AY114" s="17" t="s">
        <v>144</v>
      </c>
      <c r="BE114" s="182">
        <f>IF(N114="základní",J114,0)</f>
        <v>0</v>
      </c>
      <c r="BF114" s="182">
        <f>IF(N114="snížená",J114,0)</f>
        <v>0</v>
      </c>
      <c r="BG114" s="182">
        <f>IF(N114="zákl. přenesená",J114,0)</f>
        <v>0</v>
      </c>
      <c r="BH114" s="182">
        <f>IF(N114="sníž. přenesená",J114,0)</f>
        <v>0</v>
      </c>
      <c r="BI114" s="182">
        <f>IF(N114="nulová",J114,0)</f>
        <v>0</v>
      </c>
      <c r="BJ114" s="17" t="s">
        <v>81</v>
      </c>
      <c r="BK114" s="182">
        <f>ROUND(I114*H114,2)</f>
        <v>0</v>
      </c>
      <c r="BL114" s="17" t="s">
        <v>150</v>
      </c>
      <c r="BM114" s="181" t="s">
        <v>189</v>
      </c>
    </row>
    <row r="115" spans="1:65" s="2" customFormat="1" ht="11.25">
      <c r="A115" s="34"/>
      <c r="B115" s="35"/>
      <c r="C115" s="36"/>
      <c r="D115" s="183" t="s">
        <v>152</v>
      </c>
      <c r="E115" s="36"/>
      <c r="F115" s="184" t="s">
        <v>190</v>
      </c>
      <c r="G115" s="36"/>
      <c r="H115" s="36"/>
      <c r="I115" s="185"/>
      <c r="J115" s="36"/>
      <c r="K115" s="36"/>
      <c r="L115" s="39"/>
      <c r="M115" s="186"/>
      <c r="N115" s="187"/>
      <c r="O115" s="64"/>
      <c r="P115" s="64"/>
      <c r="Q115" s="64"/>
      <c r="R115" s="64"/>
      <c r="S115" s="64"/>
      <c r="T115" s="65"/>
      <c r="U115" s="34"/>
      <c r="V115" s="34"/>
      <c r="W115" s="34"/>
      <c r="X115" s="34"/>
      <c r="Y115" s="34"/>
      <c r="Z115" s="34"/>
      <c r="AA115" s="34"/>
      <c r="AB115" s="34"/>
      <c r="AC115" s="34"/>
      <c r="AD115" s="34"/>
      <c r="AE115" s="34"/>
      <c r="AT115" s="17" t="s">
        <v>152</v>
      </c>
      <c r="AU115" s="17" t="s">
        <v>84</v>
      </c>
    </row>
    <row r="116" spans="1:65" s="2" customFormat="1" ht="97.5">
      <c r="A116" s="34"/>
      <c r="B116" s="35"/>
      <c r="C116" s="36"/>
      <c r="D116" s="188" t="s">
        <v>154</v>
      </c>
      <c r="E116" s="36"/>
      <c r="F116" s="189" t="s">
        <v>191</v>
      </c>
      <c r="G116" s="36"/>
      <c r="H116" s="36"/>
      <c r="I116" s="185"/>
      <c r="J116" s="36"/>
      <c r="K116" s="36"/>
      <c r="L116" s="39"/>
      <c r="M116" s="186"/>
      <c r="N116" s="187"/>
      <c r="O116" s="64"/>
      <c r="P116" s="64"/>
      <c r="Q116" s="64"/>
      <c r="R116" s="64"/>
      <c r="S116" s="64"/>
      <c r="T116" s="65"/>
      <c r="U116" s="34"/>
      <c r="V116" s="34"/>
      <c r="W116" s="34"/>
      <c r="X116" s="34"/>
      <c r="Y116" s="34"/>
      <c r="Z116" s="34"/>
      <c r="AA116" s="34"/>
      <c r="AB116" s="34"/>
      <c r="AC116" s="34"/>
      <c r="AD116" s="34"/>
      <c r="AE116" s="34"/>
      <c r="AT116" s="17" t="s">
        <v>154</v>
      </c>
      <c r="AU116" s="17" t="s">
        <v>84</v>
      </c>
    </row>
    <row r="117" spans="1:65" s="13" customFormat="1" ht="11.25">
      <c r="B117" s="190"/>
      <c r="C117" s="191"/>
      <c r="D117" s="188" t="s">
        <v>171</v>
      </c>
      <c r="E117" s="192" t="s">
        <v>19</v>
      </c>
      <c r="F117" s="193" t="s">
        <v>192</v>
      </c>
      <c r="G117" s="191"/>
      <c r="H117" s="194">
        <v>313.35000000000002</v>
      </c>
      <c r="I117" s="195"/>
      <c r="J117" s="191"/>
      <c r="K117" s="191"/>
      <c r="L117" s="196"/>
      <c r="M117" s="197"/>
      <c r="N117" s="198"/>
      <c r="O117" s="198"/>
      <c r="P117" s="198"/>
      <c r="Q117" s="198"/>
      <c r="R117" s="198"/>
      <c r="S117" s="198"/>
      <c r="T117" s="199"/>
      <c r="AT117" s="200" t="s">
        <v>171</v>
      </c>
      <c r="AU117" s="200" t="s">
        <v>84</v>
      </c>
      <c r="AV117" s="13" t="s">
        <v>84</v>
      </c>
      <c r="AW117" s="13" t="s">
        <v>34</v>
      </c>
      <c r="AX117" s="13" t="s">
        <v>81</v>
      </c>
      <c r="AY117" s="200" t="s">
        <v>144</v>
      </c>
    </row>
    <row r="118" spans="1:65" s="2" customFormat="1" ht="44.25" customHeight="1">
      <c r="A118" s="34"/>
      <c r="B118" s="35"/>
      <c r="C118" s="170" t="s">
        <v>193</v>
      </c>
      <c r="D118" s="170" t="s">
        <v>146</v>
      </c>
      <c r="E118" s="171" t="s">
        <v>194</v>
      </c>
      <c r="F118" s="172" t="s">
        <v>195</v>
      </c>
      <c r="G118" s="173" t="s">
        <v>94</v>
      </c>
      <c r="H118" s="174">
        <v>55.4</v>
      </c>
      <c r="I118" s="175"/>
      <c r="J118" s="176">
        <f>ROUND(I118*H118,2)</f>
        <v>0</v>
      </c>
      <c r="K118" s="172" t="s">
        <v>149</v>
      </c>
      <c r="L118" s="39"/>
      <c r="M118" s="177" t="s">
        <v>19</v>
      </c>
      <c r="N118" s="178" t="s">
        <v>44</v>
      </c>
      <c r="O118" s="64"/>
      <c r="P118" s="179">
        <f>O118*H118</f>
        <v>0</v>
      </c>
      <c r="Q118" s="179">
        <v>0</v>
      </c>
      <c r="R118" s="179">
        <f>Q118*H118</f>
        <v>0</v>
      </c>
      <c r="S118" s="179">
        <v>0</v>
      </c>
      <c r="T118" s="180">
        <f>S118*H118</f>
        <v>0</v>
      </c>
      <c r="U118" s="34"/>
      <c r="V118" s="34"/>
      <c r="W118" s="34"/>
      <c r="X118" s="34"/>
      <c r="Y118" s="34"/>
      <c r="Z118" s="34"/>
      <c r="AA118" s="34"/>
      <c r="AB118" s="34"/>
      <c r="AC118" s="34"/>
      <c r="AD118" s="34"/>
      <c r="AE118" s="34"/>
      <c r="AR118" s="181" t="s">
        <v>150</v>
      </c>
      <c r="AT118" s="181" t="s">
        <v>146</v>
      </c>
      <c r="AU118" s="181" t="s">
        <v>84</v>
      </c>
      <c r="AY118" s="17" t="s">
        <v>144</v>
      </c>
      <c r="BE118" s="182">
        <f>IF(N118="základní",J118,0)</f>
        <v>0</v>
      </c>
      <c r="BF118" s="182">
        <f>IF(N118="snížená",J118,0)</f>
        <v>0</v>
      </c>
      <c r="BG118" s="182">
        <f>IF(N118="zákl. přenesená",J118,0)</f>
        <v>0</v>
      </c>
      <c r="BH118" s="182">
        <f>IF(N118="sníž. přenesená",J118,0)</f>
        <v>0</v>
      </c>
      <c r="BI118" s="182">
        <f>IF(N118="nulová",J118,0)</f>
        <v>0</v>
      </c>
      <c r="BJ118" s="17" t="s">
        <v>81</v>
      </c>
      <c r="BK118" s="182">
        <f>ROUND(I118*H118,2)</f>
        <v>0</v>
      </c>
      <c r="BL118" s="17" t="s">
        <v>150</v>
      </c>
      <c r="BM118" s="181" t="s">
        <v>196</v>
      </c>
    </row>
    <row r="119" spans="1:65" s="2" customFormat="1" ht="11.25">
      <c r="A119" s="34"/>
      <c r="B119" s="35"/>
      <c r="C119" s="36"/>
      <c r="D119" s="183" t="s">
        <v>152</v>
      </c>
      <c r="E119" s="36"/>
      <c r="F119" s="184" t="s">
        <v>197</v>
      </c>
      <c r="G119" s="36"/>
      <c r="H119" s="36"/>
      <c r="I119" s="185"/>
      <c r="J119" s="36"/>
      <c r="K119" s="36"/>
      <c r="L119" s="39"/>
      <c r="M119" s="186"/>
      <c r="N119" s="187"/>
      <c r="O119" s="64"/>
      <c r="P119" s="64"/>
      <c r="Q119" s="64"/>
      <c r="R119" s="64"/>
      <c r="S119" s="64"/>
      <c r="T119" s="65"/>
      <c r="U119" s="34"/>
      <c r="V119" s="34"/>
      <c r="W119" s="34"/>
      <c r="X119" s="34"/>
      <c r="Y119" s="34"/>
      <c r="Z119" s="34"/>
      <c r="AA119" s="34"/>
      <c r="AB119" s="34"/>
      <c r="AC119" s="34"/>
      <c r="AD119" s="34"/>
      <c r="AE119" s="34"/>
      <c r="AT119" s="17" t="s">
        <v>152</v>
      </c>
      <c r="AU119" s="17" t="s">
        <v>84</v>
      </c>
    </row>
    <row r="120" spans="1:65" s="2" customFormat="1" ht="48.75">
      <c r="A120" s="34"/>
      <c r="B120" s="35"/>
      <c r="C120" s="36"/>
      <c r="D120" s="188" t="s">
        <v>154</v>
      </c>
      <c r="E120" s="36"/>
      <c r="F120" s="189" t="s">
        <v>198</v>
      </c>
      <c r="G120" s="36"/>
      <c r="H120" s="36"/>
      <c r="I120" s="185"/>
      <c r="J120" s="36"/>
      <c r="K120" s="36"/>
      <c r="L120" s="39"/>
      <c r="M120" s="186"/>
      <c r="N120" s="187"/>
      <c r="O120" s="64"/>
      <c r="P120" s="64"/>
      <c r="Q120" s="64"/>
      <c r="R120" s="64"/>
      <c r="S120" s="64"/>
      <c r="T120" s="65"/>
      <c r="U120" s="34"/>
      <c r="V120" s="34"/>
      <c r="W120" s="34"/>
      <c r="X120" s="34"/>
      <c r="Y120" s="34"/>
      <c r="Z120" s="34"/>
      <c r="AA120" s="34"/>
      <c r="AB120" s="34"/>
      <c r="AC120" s="34"/>
      <c r="AD120" s="34"/>
      <c r="AE120" s="34"/>
      <c r="AT120" s="17" t="s">
        <v>154</v>
      </c>
      <c r="AU120" s="17" t="s">
        <v>84</v>
      </c>
    </row>
    <row r="121" spans="1:65" s="13" customFormat="1" ht="11.25">
      <c r="B121" s="190"/>
      <c r="C121" s="191"/>
      <c r="D121" s="188" t="s">
        <v>171</v>
      </c>
      <c r="E121" s="192" t="s">
        <v>19</v>
      </c>
      <c r="F121" s="193" t="s">
        <v>199</v>
      </c>
      <c r="G121" s="191"/>
      <c r="H121" s="194">
        <v>55.4</v>
      </c>
      <c r="I121" s="195"/>
      <c r="J121" s="191"/>
      <c r="K121" s="191"/>
      <c r="L121" s="196"/>
      <c r="M121" s="197"/>
      <c r="N121" s="198"/>
      <c r="O121" s="198"/>
      <c r="P121" s="198"/>
      <c r="Q121" s="198"/>
      <c r="R121" s="198"/>
      <c r="S121" s="198"/>
      <c r="T121" s="199"/>
      <c r="AT121" s="200" t="s">
        <v>171</v>
      </c>
      <c r="AU121" s="200" t="s">
        <v>84</v>
      </c>
      <c r="AV121" s="13" t="s">
        <v>84</v>
      </c>
      <c r="AW121" s="13" t="s">
        <v>34</v>
      </c>
      <c r="AX121" s="13" t="s">
        <v>81</v>
      </c>
      <c r="AY121" s="200" t="s">
        <v>144</v>
      </c>
    </row>
    <row r="122" spans="1:65" s="2" customFormat="1" ht="62.65" customHeight="1">
      <c r="A122" s="34"/>
      <c r="B122" s="35"/>
      <c r="C122" s="170" t="s">
        <v>200</v>
      </c>
      <c r="D122" s="170" t="s">
        <v>146</v>
      </c>
      <c r="E122" s="171" t="s">
        <v>201</v>
      </c>
      <c r="F122" s="172" t="s">
        <v>202</v>
      </c>
      <c r="G122" s="173" t="s">
        <v>94</v>
      </c>
      <c r="H122" s="174">
        <v>231.15</v>
      </c>
      <c r="I122" s="175"/>
      <c r="J122" s="176">
        <f>ROUND(I122*H122,2)</f>
        <v>0</v>
      </c>
      <c r="K122" s="172" t="s">
        <v>149</v>
      </c>
      <c r="L122" s="39"/>
      <c r="M122" s="177" t="s">
        <v>19</v>
      </c>
      <c r="N122" s="178" t="s">
        <v>44</v>
      </c>
      <c r="O122" s="64"/>
      <c r="P122" s="179">
        <f>O122*H122</f>
        <v>0</v>
      </c>
      <c r="Q122" s="179">
        <v>0</v>
      </c>
      <c r="R122" s="179">
        <f>Q122*H122</f>
        <v>0</v>
      </c>
      <c r="S122" s="179">
        <v>0</v>
      </c>
      <c r="T122" s="180">
        <f>S122*H122</f>
        <v>0</v>
      </c>
      <c r="U122" s="34"/>
      <c r="V122" s="34"/>
      <c r="W122" s="34"/>
      <c r="X122" s="34"/>
      <c r="Y122" s="34"/>
      <c r="Z122" s="34"/>
      <c r="AA122" s="34"/>
      <c r="AB122" s="34"/>
      <c r="AC122" s="34"/>
      <c r="AD122" s="34"/>
      <c r="AE122" s="34"/>
      <c r="AR122" s="181" t="s">
        <v>150</v>
      </c>
      <c r="AT122" s="181" t="s">
        <v>146</v>
      </c>
      <c r="AU122" s="181" t="s">
        <v>84</v>
      </c>
      <c r="AY122" s="17" t="s">
        <v>144</v>
      </c>
      <c r="BE122" s="182">
        <f>IF(N122="základní",J122,0)</f>
        <v>0</v>
      </c>
      <c r="BF122" s="182">
        <f>IF(N122="snížená",J122,0)</f>
        <v>0</v>
      </c>
      <c r="BG122" s="182">
        <f>IF(N122="zákl. přenesená",J122,0)</f>
        <v>0</v>
      </c>
      <c r="BH122" s="182">
        <f>IF(N122="sníž. přenesená",J122,0)</f>
        <v>0</v>
      </c>
      <c r="BI122" s="182">
        <f>IF(N122="nulová",J122,0)</f>
        <v>0</v>
      </c>
      <c r="BJ122" s="17" t="s">
        <v>81</v>
      </c>
      <c r="BK122" s="182">
        <f>ROUND(I122*H122,2)</f>
        <v>0</v>
      </c>
      <c r="BL122" s="17" t="s">
        <v>150</v>
      </c>
      <c r="BM122" s="181" t="s">
        <v>203</v>
      </c>
    </row>
    <row r="123" spans="1:65" s="2" customFormat="1" ht="11.25">
      <c r="A123" s="34"/>
      <c r="B123" s="35"/>
      <c r="C123" s="36"/>
      <c r="D123" s="183" t="s">
        <v>152</v>
      </c>
      <c r="E123" s="36"/>
      <c r="F123" s="184" t="s">
        <v>204</v>
      </c>
      <c r="G123" s="36"/>
      <c r="H123" s="36"/>
      <c r="I123" s="185"/>
      <c r="J123" s="36"/>
      <c r="K123" s="36"/>
      <c r="L123" s="39"/>
      <c r="M123" s="186"/>
      <c r="N123" s="187"/>
      <c r="O123" s="64"/>
      <c r="P123" s="64"/>
      <c r="Q123" s="64"/>
      <c r="R123" s="64"/>
      <c r="S123" s="64"/>
      <c r="T123" s="65"/>
      <c r="U123" s="34"/>
      <c r="V123" s="34"/>
      <c r="W123" s="34"/>
      <c r="X123" s="34"/>
      <c r="Y123" s="34"/>
      <c r="Z123" s="34"/>
      <c r="AA123" s="34"/>
      <c r="AB123" s="34"/>
      <c r="AC123" s="34"/>
      <c r="AD123" s="34"/>
      <c r="AE123" s="34"/>
      <c r="AT123" s="17" t="s">
        <v>152</v>
      </c>
      <c r="AU123" s="17" t="s">
        <v>84</v>
      </c>
    </row>
    <row r="124" spans="1:65" s="2" customFormat="1" ht="78">
      <c r="A124" s="34"/>
      <c r="B124" s="35"/>
      <c r="C124" s="36"/>
      <c r="D124" s="188" t="s">
        <v>154</v>
      </c>
      <c r="E124" s="36"/>
      <c r="F124" s="189" t="s">
        <v>205</v>
      </c>
      <c r="G124" s="36"/>
      <c r="H124" s="36"/>
      <c r="I124" s="185"/>
      <c r="J124" s="36"/>
      <c r="K124" s="36"/>
      <c r="L124" s="39"/>
      <c r="M124" s="186"/>
      <c r="N124" s="187"/>
      <c r="O124" s="64"/>
      <c r="P124" s="64"/>
      <c r="Q124" s="64"/>
      <c r="R124" s="64"/>
      <c r="S124" s="64"/>
      <c r="T124" s="65"/>
      <c r="U124" s="34"/>
      <c r="V124" s="34"/>
      <c r="W124" s="34"/>
      <c r="X124" s="34"/>
      <c r="Y124" s="34"/>
      <c r="Z124" s="34"/>
      <c r="AA124" s="34"/>
      <c r="AB124" s="34"/>
      <c r="AC124" s="34"/>
      <c r="AD124" s="34"/>
      <c r="AE124" s="34"/>
      <c r="AT124" s="17" t="s">
        <v>154</v>
      </c>
      <c r="AU124" s="17" t="s">
        <v>84</v>
      </c>
    </row>
    <row r="125" spans="1:65" s="13" customFormat="1" ht="11.25">
      <c r="B125" s="190"/>
      <c r="C125" s="191"/>
      <c r="D125" s="188" t="s">
        <v>171</v>
      </c>
      <c r="E125" s="192" t="s">
        <v>92</v>
      </c>
      <c r="F125" s="193" t="s">
        <v>206</v>
      </c>
      <c r="G125" s="191"/>
      <c r="H125" s="194">
        <v>68.8</v>
      </c>
      <c r="I125" s="195"/>
      <c r="J125" s="191"/>
      <c r="K125" s="191"/>
      <c r="L125" s="196"/>
      <c r="M125" s="197"/>
      <c r="N125" s="198"/>
      <c r="O125" s="198"/>
      <c r="P125" s="198"/>
      <c r="Q125" s="198"/>
      <c r="R125" s="198"/>
      <c r="S125" s="198"/>
      <c r="T125" s="199"/>
      <c r="AT125" s="200" t="s">
        <v>171</v>
      </c>
      <c r="AU125" s="200" t="s">
        <v>84</v>
      </c>
      <c r="AV125" s="13" t="s">
        <v>84</v>
      </c>
      <c r="AW125" s="13" t="s">
        <v>34</v>
      </c>
      <c r="AX125" s="13" t="s">
        <v>73</v>
      </c>
      <c r="AY125" s="200" t="s">
        <v>144</v>
      </c>
    </row>
    <row r="126" spans="1:65" s="13" customFormat="1" ht="11.25">
      <c r="B126" s="190"/>
      <c r="C126" s="191"/>
      <c r="D126" s="188" t="s">
        <v>171</v>
      </c>
      <c r="E126" s="192" t="s">
        <v>19</v>
      </c>
      <c r="F126" s="193" t="s">
        <v>207</v>
      </c>
      <c r="G126" s="191"/>
      <c r="H126" s="194">
        <v>-206.4</v>
      </c>
      <c r="I126" s="195"/>
      <c r="J126" s="191"/>
      <c r="K126" s="191"/>
      <c r="L126" s="196"/>
      <c r="M126" s="197"/>
      <c r="N126" s="198"/>
      <c r="O126" s="198"/>
      <c r="P126" s="198"/>
      <c r="Q126" s="198"/>
      <c r="R126" s="198"/>
      <c r="S126" s="198"/>
      <c r="T126" s="199"/>
      <c r="AT126" s="200" t="s">
        <v>171</v>
      </c>
      <c r="AU126" s="200" t="s">
        <v>84</v>
      </c>
      <c r="AV126" s="13" t="s">
        <v>84</v>
      </c>
      <c r="AW126" s="13" t="s">
        <v>34</v>
      </c>
      <c r="AX126" s="13" t="s">
        <v>73</v>
      </c>
      <c r="AY126" s="200" t="s">
        <v>144</v>
      </c>
    </row>
    <row r="127" spans="1:65" s="13" customFormat="1" ht="11.25">
      <c r="B127" s="190"/>
      <c r="C127" s="191"/>
      <c r="D127" s="188" t="s">
        <v>171</v>
      </c>
      <c r="E127" s="192" t="s">
        <v>19</v>
      </c>
      <c r="F127" s="193" t="s">
        <v>208</v>
      </c>
      <c r="G127" s="191"/>
      <c r="H127" s="194">
        <v>368.75</v>
      </c>
      <c r="I127" s="195"/>
      <c r="J127" s="191"/>
      <c r="K127" s="191"/>
      <c r="L127" s="196"/>
      <c r="M127" s="197"/>
      <c r="N127" s="198"/>
      <c r="O127" s="198"/>
      <c r="P127" s="198"/>
      <c r="Q127" s="198"/>
      <c r="R127" s="198"/>
      <c r="S127" s="198"/>
      <c r="T127" s="199"/>
      <c r="AT127" s="200" t="s">
        <v>171</v>
      </c>
      <c r="AU127" s="200" t="s">
        <v>84</v>
      </c>
      <c r="AV127" s="13" t="s">
        <v>84</v>
      </c>
      <c r="AW127" s="13" t="s">
        <v>34</v>
      </c>
      <c r="AX127" s="13" t="s">
        <v>73</v>
      </c>
      <c r="AY127" s="200" t="s">
        <v>144</v>
      </c>
    </row>
    <row r="128" spans="1:65" s="14" customFormat="1" ht="11.25">
      <c r="B128" s="201"/>
      <c r="C128" s="202"/>
      <c r="D128" s="188" t="s">
        <v>171</v>
      </c>
      <c r="E128" s="203" t="s">
        <v>19</v>
      </c>
      <c r="F128" s="204" t="s">
        <v>209</v>
      </c>
      <c r="G128" s="202"/>
      <c r="H128" s="205">
        <v>231.15</v>
      </c>
      <c r="I128" s="206"/>
      <c r="J128" s="202"/>
      <c r="K128" s="202"/>
      <c r="L128" s="207"/>
      <c r="M128" s="208"/>
      <c r="N128" s="209"/>
      <c r="O128" s="209"/>
      <c r="P128" s="209"/>
      <c r="Q128" s="209"/>
      <c r="R128" s="209"/>
      <c r="S128" s="209"/>
      <c r="T128" s="210"/>
      <c r="AT128" s="211" t="s">
        <v>171</v>
      </c>
      <c r="AU128" s="211" t="s">
        <v>84</v>
      </c>
      <c r="AV128" s="14" t="s">
        <v>150</v>
      </c>
      <c r="AW128" s="14" t="s">
        <v>34</v>
      </c>
      <c r="AX128" s="14" t="s">
        <v>81</v>
      </c>
      <c r="AY128" s="211" t="s">
        <v>144</v>
      </c>
    </row>
    <row r="129" spans="1:65" s="2" customFormat="1" ht="16.5" customHeight="1">
      <c r="A129" s="34"/>
      <c r="B129" s="35"/>
      <c r="C129" s="212" t="s">
        <v>210</v>
      </c>
      <c r="D129" s="212" t="s">
        <v>211</v>
      </c>
      <c r="E129" s="213" t="s">
        <v>212</v>
      </c>
      <c r="F129" s="214" t="s">
        <v>213</v>
      </c>
      <c r="G129" s="215" t="s">
        <v>214</v>
      </c>
      <c r="H129" s="216">
        <v>123.84</v>
      </c>
      <c r="I129" s="217"/>
      <c r="J129" s="218">
        <f>ROUND(I129*H129,2)</f>
        <v>0</v>
      </c>
      <c r="K129" s="214" t="s">
        <v>149</v>
      </c>
      <c r="L129" s="219"/>
      <c r="M129" s="220" t="s">
        <v>19</v>
      </c>
      <c r="N129" s="221" t="s">
        <v>44</v>
      </c>
      <c r="O129" s="64"/>
      <c r="P129" s="179">
        <f>O129*H129</f>
        <v>0</v>
      </c>
      <c r="Q129" s="179">
        <v>1</v>
      </c>
      <c r="R129" s="179">
        <f>Q129*H129</f>
        <v>123.84</v>
      </c>
      <c r="S129" s="179">
        <v>0</v>
      </c>
      <c r="T129" s="180">
        <f>S129*H129</f>
        <v>0</v>
      </c>
      <c r="U129" s="34"/>
      <c r="V129" s="34"/>
      <c r="W129" s="34"/>
      <c r="X129" s="34"/>
      <c r="Y129" s="34"/>
      <c r="Z129" s="34"/>
      <c r="AA129" s="34"/>
      <c r="AB129" s="34"/>
      <c r="AC129" s="34"/>
      <c r="AD129" s="34"/>
      <c r="AE129" s="34"/>
      <c r="AR129" s="181" t="s">
        <v>193</v>
      </c>
      <c r="AT129" s="181" t="s">
        <v>211</v>
      </c>
      <c r="AU129" s="181" t="s">
        <v>84</v>
      </c>
      <c r="AY129" s="17" t="s">
        <v>144</v>
      </c>
      <c r="BE129" s="182">
        <f>IF(N129="základní",J129,0)</f>
        <v>0</v>
      </c>
      <c r="BF129" s="182">
        <f>IF(N129="snížená",J129,0)</f>
        <v>0</v>
      </c>
      <c r="BG129" s="182">
        <f>IF(N129="zákl. přenesená",J129,0)</f>
        <v>0</v>
      </c>
      <c r="BH129" s="182">
        <f>IF(N129="sníž. přenesená",J129,0)</f>
        <v>0</v>
      </c>
      <c r="BI129" s="182">
        <f>IF(N129="nulová",J129,0)</f>
        <v>0</v>
      </c>
      <c r="BJ129" s="17" t="s">
        <v>81</v>
      </c>
      <c r="BK129" s="182">
        <f>ROUND(I129*H129,2)</f>
        <v>0</v>
      </c>
      <c r="BL129" s="17" t="s">
        <v>150</v>
      </c>
      <c r="BM129" s="181" t="s">
        <v>215</v>
      </c>
    </row>
    <row r="130" spans="1:65" s="2" customFormat="1" ht="11.25">
      <c r="A130" s="34"/>
      <c r="B130" s="35"/>
      <c r="C130" s="36"/>
      <c r="D130" s="183" t="s">
        <v>152</v>
      </c>
      <c r="E130" s="36"/>
      <c r="F130" s="184" t="s">
        <v>216</v>
      </c>
      <c r="G130" s="36"/>
      <c r="H130" s="36"/>
      <c r="I130" s="185"/>
      <c r="J130" s="36"/>
      <c r="K130" s="36"/>
      <c r="L130" s="39"/>
      <c r="M130" s="186"/>
      <c r="N130" s="187"/>
      <c r="O130" s="64"/>
      <c r="P130" s="64"/>
      <c r="Q130" s="64"/>
      <c r="R130" s="64"/>
      <c r="S130" s="64"/>
      <c r="T130" s="65"/>
      <c r="U130" s="34"/>
      <c r="V130" s="34"/>
      <c r="W130" s="34"/>
      <c r="X130" s="34"/>
      <c r="Y130" s="34"/>
      <c r="Z130" s="34"/>
      <c r="AA130" s="34"/>
      <c r="AB130" s="34"/>
      <c r="AC130" s="34"/>
      <c r="AD130" s="34"/>
      <c r="AE130" s="34"/>
      <c r="AT130" s="17" t="s">
        <v>152</v>
      </c>
      <c r="AU130" s="17" t="s">
        <v>84</v>
      </c>
    </row>
    <row r="131" spans="1:65" s="13" customFormat="1" ht="11.25">
      <c r="B131" s="190"/>
      <c r="C131" s="191"/>
      <c r="D131" s="188" t="s">
        <v>171</v>
      </c>
      <c r="E131" s="192" t="s">
        <v>19</v>
      </c>
      <c r="F131" s="193" t="s">
        <v>92</v>
      </c>
      <c r="G131" s="191"/>
      <c r="H131" s="194">
        <v>68.8</v>
      </c>
      <c r="I131" s="195"/>
      <c r="J131" s="191"/>
      <c r="K131" s="191"/>
      <c r="L131" s="196"/>
      <c r="M131" s="197"/>
      <c r="N131" s="198"/>
      <c r="O131" s="198"/>
      <c r="P131" s="198"/>
      <c r="Q131" s="198"/>
      <c r="R131" s="198"/>
      <c r="S131" s="198"/>
      <c r="T131" s="199"/>
      <c r="AT131" s="200" t="s">
        <v>171</v>
      </c>
      <c r="AU131" s="200" t="s">
        <v>84</v>
      </c>
      <c r="AV131" s="13" t="s">
        <v>84</v>
      </c>
      <c r="AW131" s="13" t="s">
        <v>34</v>
      </c>
      <c r="AX131" s="13" t="s">
        <v>81</v>
      </c>
      <c r="AY131" s="200" t="s">
        <v>144</v>
      </c>
    </row>
    <row r="132" spans="1:65" s="13" customFormat="1" ht="11.25">
      <c r="B132" s="190"/>
      <c r="C132" s="191"/>
      <c r="D132" s="188" t="s">
        <v>171</v>
      </c>
      <c r="E132" s="191"/>
      <c r="F132" s="193" t="s">
        <v>217</v>
      </c>
      <c r="G132" s="191"/>
      <c r="H132" s="194">
        <v>123.84</v>
      </c>
      <c r="I132" s="195"/>
      <c r="J132" s="191"/>
      <c r="K132" s="191"/>
      <c r="L132" s="196"/>
      <c r="M132" s="197"/>
      <c r="N132" s="198"/>
      <c r="O132" s="198"/>
      <c r="P132" s="198"/>
      <c r="Q132" s="198"/>
      <c r="R132" s="198"/>
      <c r="S132" s="198"/>
      <c r="T132" s="199"/>
      <c r="AT132" s="200" t="s">
        <v>171</v>
      </c>
      <c r="AU132" s="200" t="s">
        <v>84</v>
      </c>
      <c r="AV132" s="13" t="s">
        <v>84</v>
      </c>
      <c r="AW132" s="13" t="s">
        <v>4</v>
      </c>
      <c r="AX132" s="13" t="s">
        <v>81</v>
      </c>
      <c r="AY132" s="200" t="s">
        <v>144</v>
      </c>
    </row>
    <row r="133" spans="1:65" s="2" customFormat="1" ht="44.25" customHeight="1">
      <c r="A133" s="34"/>
      <c r="B133" s="35"/>
      <c r="C133" s="170" t="s">
        <v>218</v>
      </c>
      <c r="D133" s="170" t="s">
        <v>146</v>
      </c>
      <c r="E133" s="171" t="s">
        <v>219</v>
      </c>
      <c r="F133" s="172" t="s">
        <v>220</v>
      </c>
      <c r="G133" s="173" t="s">
        <v>94</v>
      </c>
      <c r="H133" s="174">
        <v>68.8</v>
      </c>
      <c r="I133" s="175"/>
      <c r="J133" s="176">
        <f>ROUND(I133*H133,2)</f>
        <v>0</v>
      </c>
      <c r="K133" s="172" t="s">
        <v>149</v>
      </c>
      <c r="L133" s="39"/>
      <c r="M133" s="177" t="s">
        <v>19</v>
      </c>
      <c r="N133" s="178" t="s">
        <v>44</v>
      </c>
      <c r="O133" s="64"/>
      <c r="P133" s="179">
        <f>O133*H133</f>
        <v>0</v>
      </c>
      <c r="Q133" s="179">
        <v>0</v>
      </c>
      <c r="R133" s="179">
        <f>Q133*H133</f>
        <v>0</v>
      </c>
      <c r="S133" s="179">
        <v>0</v>
      </c>
      <c r="T133" s="180">
        <f>S133*H133</f>
        <v>0</v>
      </c>
      <c r="U133" s="34"/>
      <c r="V133" s="34"/>
      <c r="W133" s="34"/>
      <c r="X133" s="34"/>
      <c r="Y133" s="34"/>
      <c r="Z133" s="34"/>
      <c r="AA133" s="34"/>
      <c r="AB133" s="34"/>
      <c r="AC133" s="34"/>
      <c r="AD133" s="34"/>
      <c r="AE133" s="34"/>
      <c r="AR133" s="181" t="s">
        <v>150</v>
      </c>
      <c r="AT133" s="181" t="s">
        <v>146</v>
      </c>
      <c r="AU133" s="181" t="s">
        <v>84</v>
      </c>
      <c r="AY133" s="17" t="s">
        <v>144</v>
      </c>
      <c r="BE133" s="182">
        <f>IF(N133="základní",J133,0)</f>
        <v>0</v>
      </c>
      <c r="BF133" s="182">
        <f>IF(N133="snížená",J133,0)</f>
        <v>0</v>
      </c>
      <c r="BG133" s="182">
        <f>IF(N133="zákl. přenesená",J133,0)</f>
        <v>0</v>
      </c>
      <c r="BH133" s="182">
        <f>IF(N133="sníž. přenesená",J133,0)</f>
        <v>0</v>
      </c>
      <c r="BI133" s="182">
        <f>IF(N133="nulová",J133,0)</f>
        <v>0</v>
      </c>
      <c r="BJ133" s="17" t="s">
        <v>81</v>
      </c>
      <c r="BK133" s="182">
        <f>ROUND(I133*H133,2)</f>
        <v>0</v>
      </c>
      <c r="BL133" s="17" t="s">
        <v>150</v>
      </c>
      <c r="BM133" s="181" t="s">
        <v>221</v>
      </c>
    </row>
    <row r="134" spans="1:65" s="2" customFormat="1" ht="11.25">
      <c r="A134" s="34"/>
      <c r="B134" s="35"/>
      <c r="C134" s="36"/>
      <c r="D134" s="183" t="s">
        <v>152</v>
      </c>
      <c r="E134" s="36"/>
      <c r="F134" s="184" t="s">
        <v>222</v>
      </c>
      <c r="G134" s="36"/>
      <c r="H134" s="36"/>
      <c r="I134" s="185"/>
      <c r="J134" s="36"/>
      <c r="K134" s="36"/>
      <c r="L134" s="39"/>
      <c r="M134" s="186"/>
      <c r="N134" s="187"/>
      <c r="O134" s="64"/>
      <c r="P134" s="64"/>
      <c r="Q134" s="64"/>
      <c r="R134" s="64"/>
      <c r="S134" s="64"/>
      <c r="T134" s="65"/>
      <c r="U134" s="34"/>
      <c r="V134" s="34"/>
      <c r="W134" s="34"/>
      <c r="X134" s="34"/>
      <c r="Y134" s="34"/>
      <c r="Z134" s="34"/>
      <c r="AA134" s="34"/>
      <c r="AB134" s="34"/>
      <c r="AC134" s="34"/>
      <c r="AD134" s="34"/>
      <c r="AE134" s="34"/>
      <c r="AT134" s="17" t="s">
        <v>152</v>
      </c>
      <c r="AU134" s="17" t="s">
        <v>84</v>
      </c>
    </row>
    <row r="135" spans="1:65" s="2" customFormat="1" ht="136.5">
      <c r="A135" s="34"/>
      <c r="B135" s="35"/>
      <c r="C135" s="36"/>
      <c r="D135" s="188" t="s">
        <v>154</v>
      </c>
      <c r="E135" s="36"/>
      <c r="F135" s="189" t="s">
        <v>223</v>
      </c>
      <c r="G135" s="36"/>
      <c r="H135" s="36"/>
      <c r="I135" s="185"/>
      <c r="J135" s="36"/>
      <c r="K135" s="36"/>
      <c r="L135" s="39"/>
      <c r="M135" s="186"/>
      <c r="N135" s="187"/>
      <c r="O135" s="64"/>
      <c r="P135" s="64"/>
      <c r="Q135" s="64"/>
      <c r="R135" s="64"/>
      <c r="S135" s="64"/>
      <c r="T135" s="65"/>
      <c r="U135" s="34"/>
      <c r="V135" s="34"/>
      <c r="W135" s="34"/>
      <c r="X135" s="34"/>
      <c r="Y135" s="34"/>
      <c r="Z135" s="34"/>
      <c r="AA135" s="34"/>
      <c r="AB135" s="34"/>
      <c r="AC135" s="34"/>
      <c r="AD135" s="34"/>
      <c r="AE135" s="34"/>
      <c r="AT135" s="17" t="s">
        <v>154</v>
      </c>
      <c r="AU135" s="17" t="s">
        <v>84</v>
      </c>
    </row>
    <row r="136" spans="1:65" s="13" customFormat="1" ht="11.25">
      <c r="B136" s="190"/>
      <c r="C136" s="191"/>
      <c r="D136" s="188" t="s">
        <v>171</v>
      </c>
      <c r="E136" s="192" t="s">
        <v>19</v>
      </c>
      <c r="F136" s="193" t="s">
        <v>92</v>
      </c>
      <c r="G136" s="191"/>
      <c r="H136" s="194">
        <v>68.8</v>
      </c>
      <c r="I136" s="195"/>
      <c r="J136" s="191"/>
      <c r="K136" s="191"/>
      <c r="L136" s="196"/>
      <c r="M136" s="197"/>
      <c r="N136" s="198"/>
      <c r="O136" s="198"/>
      <c r="P136" s="198"/>
      <c r="Q136" s="198"/>
      <c r="R136" s="198"/>
      <c r="S136" s="198"/>
      <c r="T136" s="199"/>
      <c r="AT136" s="200" t="s">
        <v>171</v>
      </c>
      <c r="AU136" s="200" t="s">
        <v>84</v>
      </c>
      <c r="AV136" s="13" t="s">
        <v>84</v>
      </c>
      <c r="AW136" s="13" t="s">
        <v>34</v>
      </c>
      <c r="AX136" s="13" t="s">
        <v>81</v>
      </c>
      <c r="AY136" s="200" t="s">
        <v>144</v>
      </c>
    </row>
    <row r="137" spans="1:65" s="2" customFormat="1" ht="49.15" customHeight="1">
      <c r="A137" s="34"/>
      <c r="B137" s="35"/>
      <c r="C137" s="170" t="s">
        <v>224</v>
      </c>
      <c r="D137" s="170" t="s">
        <v>146</v>
      </c>
      <c r="E137" s="171" t="s">
        <v>225</v>
      </c>
      <c r="F137" s="172" t="s">
        <v>226</v>
      </c>
      <c r="G137" s="173" t="s">
        <v>94</v>
      </c>
      <c r="H137" s="174">
        <v>206.4</v>
      </c>
      <c r="I137" s="175"/>
      <c r="J137" s="176">
        <f>ROUND(I137*H137,2)</f>
        <v>0</v>
      </c>
      <c r="K137" s="172" t="s">
        <v>149</v>
      </c>
      <c r="L137" s="39"/>
      <c r="M137" s="177" t="s">
        <v>19</v>
      </c>
      <c r="N137" s="178" t="s">
        <v>44</v>
      </c>
      <c r="O137" s="64"/>
      <c r="P137" s="179">
        <f>O137*H137</f>
        <v>0</v>
      </c>
      <c r="Q137" s="179">
        <v>0</v>
      </c>
      <c r="R137" s="179">
        <f>Q137*H137</f>
        <v>0</v>
      </c>
      <c r="S137" s="179">
        <v>0</v>
      </c>
      <c r="T137" s="180">
        <f>S137*H137</f>
        <v>0</v>
      </c>
      <c r="U137" s="34"/>
      <c r="V137" s="34"/>
      <c r="W137" s="34"/>
      <c r="X137" s="34"/>
      <c r="Y137" s="34"/>
      <c r="Z137" s="34"/>
      <c r="AA137" s="34"/>
      <c r="AB137" s="34"/>
      <c r="AC137" s="34"/>
      <c r="AD137" s="34"/>
      <c r="AE137" s="34"/>
      <c r="AR137" s="181" t="s">
        <v>150</v>
      </c>
      <c r="AT137" s="181" t="s">
        <v>146</v>
      </c>
      <c r="AU137" s="181" t="s">
        <v>84</v>
      </c>
      <c r="AY137" s="17" t="s">
        <v>144</v>
      </c>
      <c r="BE137" s="182">
        <f>IF(N137="základní",J137,0)</f>
        <v>0</v>
      </c>
      <c r="BF137" s="182">
        <f>IF(N137="snížená",J137,0)</f>
        <v>0</v>
      </c>
      <c r="BG137" s="182">
        <f>IF(N137="zákl. přenesená",J137,0)</f>
        <v>0</v>
      </c>
      <c r="BH137" s="182">
        <f>IF(N137="sníž. přenesená",J137,0)</f>
        <v>0</v>
      </c>
      <c r="BI137" s="182">
        <f>IF(N137="nulová",J137,0)</f>
        <v>0</v>
      </c>
      <c r="BJ137" s="17" t="s">
        <v>81</v>
      </c>
      <c r="BK137" s="182">
        <f>ROUND(I137*H137,2)</f>
        <v>0</v>
      </c>
      <c r="BL137" s="17" t="s">
        <v>150</v>
      </c>
      <c r="BM137" s="181" t="s">
        <v>227</v>
      </c>
    </row>
    <row r="138" spans="1:65" s="2" customFormat="1" ht="11.25">
      <c r="A138" s="34"/>
      <c r="B138" s="35"/>
      <c r="C138" s="36"/>
      <c r="D138" s="183" t="s">
        <v>152</v>
      </c>
      <c r="E138" s="36"/>
      <c r="F138" s="184" t="s">
        <v>228</v>
      </c>
      <c r="G138" s="36"/>
      <c r="H138" s="36"/>
      <c r="I138" s="185"/>
      <c r="J138" s="36"/>
      <c r="K138" s="36"/>
      <c r="L138" s="39"/>
      <c r="M138" s="186"/>
      <c r="N138" s="187"/>
      <c r="O138" s="64"/>
      <c r="P138" s="64"/>
      <c r="Q138" s="64"/>
      <c r="R138" s="64"/>
      <c r="S138" s="64"/>
      <c r="T138" s="65"/>
      <c r="U138" s="34"/>
      <c r="V138" s="34"/>
      <c r="W138" s="34"/>
      <c r="X138" s="34"/>
      <c r="Y138" s="34"/>
      <c r="Z138" s="34"/>
      <c r="AA138" s="34"/>
      <c r="AB138" s="34"/>
      <c r="AC138" s="34"/>
      <c r="AD138" s="34"/>
      <c r="AE138" s="34"/>
      <c r="AT138" s="17" t="s">
        <v>152</v>
      </c>
      <c r="AU138" s="17" t="s">
        <v>84</v>
      </c>
    </row>
    <row r="139" spans="1:65" s="2" customFormat="1" ht="87.75">
      <c r="A139" s="34"/>
      <c r="B139" s="35"/>
      <c r="C139" s="36"/>
      <c r="D139" s="188" t="s">
        <v>154</v>
      </c>
      <c r="E139" s="36"/>
      <c r="F139" s="189" t="s">
        <v>229</v>
      </c>
      <c r="G139" s="36"/>
      <c r="H139" s="36"/>
      <c r="I139" s="185"/>
      <c r="J139" s="36"/>
      <c r="K139" s="36"/>
      <c r="L139" s="39"/>
      <c r="M139" s="186"/>
      <c r="N139" s="187"/>
      <c r="O139" s="64"/>
      <c r="P139" s="64"/>
      <c r="Q139" s="64"/>
      <c r="R139" s="64"/>
      <c r="S139" s="64"/>
      <c r="T139" s="65"/>
      <c r="U139" s="34"/>
      <c r="V139" s="34"/>
      <c r="W139" s="34"/>
      <c r="X139" s="34"/>
      <c r="Y139" s="34"/>
      <c r="Z139" s="34"/>
      <c r="AA139" s="34"/>
      <c r="AB139" s="34"/>
      <c r="AC139" s="34"/>
      <c r="AD139" s="34"/>
      <c r="AE139" s="34"/>
      <c r="AT139" s="17" t="s">
        <v>154</v>
      </c>
      <c r="AU139" s="17" t="s">
        <v>84</v>
      </c>
    </row>
    <row r="140" spans="1:65" s="13" customFormat="1" ht="11.25">
      <c r="B140" s="190"/>
      <c r="C140" s="191"/>
      <c r="D140" s="188" t="s">
        <v>171</v>
      </c>
      <c r="E140" s="192" t="s">
        <v>19</v>
      </c>
      <c r="F140" s="193" t="s">
        <v>230</v>
      </c>
      <c r="G140" s="191"/>
      <c r="H140" s="194">
        <v>206.4</v>
      </c>
      <c r="I140" s="195"/>
      <c r="J140" s="191"/>
      <c r="K140" s="191"/>
      <c r="L140" s="196"/>
      <c r="M140" s="197"/>
      <c r="N140" s="198"/>
      <c r="O140" s="198"/>
      <c r="P140" s="198"/>
      <c r="Q140" s="198"/>
      <c r="R140" s="198"/>
      <c r="S140" s="198"/>
      <c r="T140" s="199"/>
      <c r="AT140" s="200" t="s">
        <v>171</v>
      </c>
      <c r="AU140" s="200" t="s">
        <v>84</v>
      </c>
      <c r="AV140" s="13" t="s">
        <v>84</v>
      </c>
      <c r="AW140" s="13" t="s">
        <v>34</v>
      </c>
      <c r="AX140" s="13" t="s">
        <v>81</v>
      </c>
      <c r="AY140" s="200" t="s">
        <v>144</v>
      </c>
    </row>
    <row r="141" spans="1:65" s="2" customFormat="1" ht="44.25" customHeight="1">
      <c r="A141" s="34"/>
      <c r="B141" s="35"/>
      <c r="C141" s="170" t="s">
        <v>231</v>
      </c>
      <c r="D141" s="170" t="s">
        <v>146</v>
      </c>
      <c r="E141" s="171" t="s">
        <v>232</v>
      </c>
      <c r="F141" s="172" t="s">
        <v>233</v>
      </c>
      <c r="G141" s="173" t="s">
        <v>214</v>
      </c>
      <c r="H141" s="174">
        <v>292.23</v>
      </c>
      <c r="I141" s="175"/>
      <c r="J141" s="176">
        <f>ROUND(I141*H141,2)</f>
        <v>0</v>
      </c>
      <c r="K141" s="172" t="s">
        <v>149</v>
      </c>
      <c r="L141" s="39"/>
      <c r="M141" s="177" t="s">
        <v>19</v>
      </c>
      <c r="N141" s="178" t="s">
        <v>44</v>
      </c>
      <c r="O141" s="64"/>
      <c r="P141" s="179">
        <f>O141*H141</f>
        <v>0</v>
      </c>
      <c r="Q141" s="179">
        <v>0</v>
      </c>
      <c r="R141" s="179">
        <f>Q141*H141</f>
        <v>0</v>
      </c>
      <c r="S141" s="179">
        <v>0</v>
      </c>
      <c r="T141" s="180">
        <f>S141*H141</f>
        <v>0</v>
      </c>
      <c r="U141" s="34"/>
      <c r="V141" s="34"/>
      <c r="W141" s="34"/>
      <c r="X141" s="34"/>
      <c r="Y141" s="34"/>
      <c r="Z141" s="34"/>
      <c r="AA141" s="34"/>
      <c r="AB141" s="34"/>
      <c r="AC141" s="34"/>
      <c r="AD141" s="34"/>
      <c r="AE141" s="34"/>
      <c r="AR141" s="181" t="s">
        <v>150</v>
      </c>
      <c r="AT141" s="181" t="s">
        <v>146</v>
      </c>
      <c r="AU141" s="181" t="s">
        <v>84</v>
      </c>
      <c r="AY141" s="17" t="s">
        <v>144</v>
      </c>
      <c r="BE141" s="182">
        <f>IF(N141="základní",J141,0)</f>
        <v>0</v>
      </c>
      <c r="BF141" s="182">
        <f>IF(N141="snížená",J141,0)</f>
        <v>0</v>
      </c>
      <c r="BG141" s="182">
        <f>IF(N141="zákl. přenesená",J141,0)</f>
        <v>0</v>
      </c>
      <c r="BH141" s="182">
        <f>IF(N141="sníž. přenesená",J141,0)</f>
        <v>0</v>
      </c>
      <c r="BI141" s="182">
        <f>IF(N141="nulová",J141,0)</f>
        <v>0</v>
      </c>
      <c r="BJ141" s="17" t="s">
        <v>81</v>
      </c>
      <c r="BK141" s="182">
        <f>ROUND(I141*H141,2)</f>
        <v>0</v>
      </c>
      <c r="BL141" s="17" t="s">
        <v>150</v>
      </c>
      <c r="BM141" s="181" t="s">
        <v>234</v>
      </c>
    </row>
    <row r="142" spans="1:65" s="2" customFormat="1" ht="11.25">
      <c r="A142" s="34"/>
      <c r="B142" s="35"/>
      <c r="C142" s="36"/>
      <c r="D142" s="183" t="s">
        <v>152</v>
      </c>
      <c r="E142" s="36"/>
      <c r="F142" s="184" t="s">
        <v>235</v>
      </c>
      <c r="G142" s="36"/>
      <c r="H142" s="36"/>
      <c r="I142" s="185"/>
      <c r="J142" s="36"/>
      <c r="K142" s="36"/>
      <c r="L142" s="39"/>
      <c r="M142" s="186"/>
      <c r="N142" s="187"/>
      <c r="O142" s="64"/>
      <c r="P142" s="64"/>
      <c r="Q142" s="64"/>
      <c r="R142" s="64"/>
      <c r="S142" s="64"/>
      <c r="T142" s="65"/>
      <c r="U142" s="34"/>
      <c r="V142" s="34"/>
      <c r="W142" s="34"/>
      <c r="X142" s="34"/>
      <c r="Y142" s="34"/>
      <c r="Z142" s="34"/>
      <c r="AA142" s="34"/>
      <c r="AB142" s="34"/>
      <c r="AC142" s="34"/>
      <c r="AD142" s="34"/>
      <c r="AE142" s="34"/>
      <c r="AT142" s="17" t="s">
        <v>152</v>
      </c>
      <c r="AU142" s="17" t="s">
        <v>84</v>
      </c>
    </row>
    <row r="143" spans="1:65" s="2" customFormat="1" ht="58.5">
      <c r="A143" s="34"/>
      <c r="B143" s="35"/>
      <c r="C143" s="36"/>
      <c r="D143" s="188" t="s">
        <v>154</v>
      </c>
      <c r="E143" s="36"/>
      <c r="F143" s="189" t="s">
        <v>236</v>
      </c>
      <c r="G143" s="36"/>
      <c r="H143" s="36"/>
      <c r="I143" s="185"/>
      <c r="J143" s="36"/>
      <c r="K143" s="36"/>
      <c r="L143" s="39"/>
      <c r="M143" s="186"/>
      <c r="N143" s="187"/>
      <c r="O143" s="64"/>
      <c r="P143" s="64"/>
      <c r="Q143" s="64"/>
      <c r="R143" s="64"/>
      <c r="S143" s="64"/>
      <c r="T143" s="65"/>
      <c r="U143" s="34"/>
      <c r="V143" s="34"/>
      <c r="W143" s="34"/>
      <c r="X143" s="34"/>
      <c r="Y143" s="34"/>
      <c r="Z143" s="34"/>
      <c r="AA143" s="34"/>
      <c r="AB143" s="34"/>
      <c r="AC143" s="34"/>
      <c r="AD143" s="34"/>
      <c r="AE143" s="34"/>
      <c r="AT143" s="17" t="s">
        <v>154</v>
      </c>
      <c r="AU143" s="17" t="s">
        <v>84</v>
      </c>
    </row>
    <row r="144" spans="1:65" s="13" customFormat="1" ht="11.25">
      <c r="B144" s="190"/>
      <c r="C144" s="191"/>
      <c r="D144" s="188" t="s">
        <v>171</v>
      </c>
      <c r="E144" s="192" t="s">
        <v>19</v>
      </c>
      <c r="F144" s="193" t="s">
        <v>208</v>
      </c>
      <c r="G144" s="191"/>
      <c r="H144" s="194">
        <v>368.75</v>
      </c>
      <c r="I144" s="195"/>
      <c r="J144" s="191"/>
      <c r="K144" s="191"/>
      <c r="L144" s="196"/>
      <c r="M144" s="197"/>
      <c r="N144" s="198"/>
      <c r="O144" s="198"/>
      <c r="P144" s="198"/>
      <c r="Q144" s="198"/>
      <c r="R144" s="198"/>
      <c r="S144" s="198"/>
      <c r="T144" s="199"/>
      <c r="AT144" s="200" t="s">
        <v>171</v>
      </c>
      <c r="AU144" s="200" t="s">
        <v>84</v>
      </c>
      <c r="AV144" s="13" t="s">
        <v>84</v>
      </c>
      <c r="AW144" s="13" t="s">
        <v>34</v>
      </c>
      <c r="AX144" s="13" t="s">
        <v>73</v>
      </c>
      <c r="AY144" s="200" t="s">
        <v>144</v>
      </c>
    </row>
    <row r="145" spans="1:65" s="13" customFormat="1" ht="11.25">
      <c r="B145" s="190"/>
      <c r="C145" s="191"/>
      <c r="D145" s="188" t="s">
        <v>171</v>
      </c>
      <c r="E145" s="192" t="s">
        <v>19</v>
      </c>
      <c r="F145" s="193" t="s">
        <v>207</v>
      </c>
      <c r="G145" s="191"/>
      <c r="H145" s="194">
        <v>-206.4</v>
      </c>
      <c r="I145" s="195"/>
      <c r="J145" s="191"/>
      <c r="K145" s="191"/>
      <c r="L145" s="196"/>
      <c r="M145" s="197"/>
      <c r="N145" s="198"/>
      <c r="O145" s="198"/>
      <c r="P145" s="198"/>
      <c r="Q145" s="198"/>
      <c r="R145" s="198"/>
      <c r="S145" s="198"/>
      <c r="T145" s="199"/>
      <c r="AT145" s="200" t="s">
        <v>171</v>
      </c>
      <c r="AU145" s="200" t="s">
        <v>84</v>
      </c>
      <c r="AV145" s="13" t="s">
        <v>84</v>
      </c>
      <c r="AW145" s="13" t="s">
        <v>34</v>
      </c>
      <c r="AX145" s="13" t="s">
        <v>73</v>
      </c>
      <c r="AY145" s="200" t="s">
        <v>144</v>
      </c>
    </row>
    <row r="146" spans="1:65" s="14" customFormat="1" ht="11.25">
      <c r="B146" s="201"/>
      <c r="C146" s="202"/>
      <c r="D146" s="188" t="s">
        <v>171</v>
      </c>
      <c r="E146" s="203" t="s">
        <v>19</v>
      </c>
      <c r="F146" s="204" t="s">
        <v>209</v>
      </c>
      <c r="G146" s="202"/>
      <c r="H146" s="205">
        <v>162.35</v>
      </c>
      <c r="I146" s="206"/>
      <c r="J146" s="202"/>
      <c r="K146" s="202"/>
      <c r="L146" s="207"/>
      <c r="M146" s="208"/>
      <c r="N146" s="209"/>
      <c r="O146" s="209"/>
      <c r="P146" s="209"/>
      <c r="Q146" s="209"/>
      <c r="R146" s="209"/>
      <c r="S146" s="209"/>
      <c r="T146" s="210"/>
      <c r="AT146" s="211" t="s">
        <v>171</v>
      </c>
      <c r="AU146" s="211" t="s">
        <v>84</v>
      </c>
      <c r="AV146" s="14" t="s">
        <v>150</v>
      </c>
      <c r="AW146" s="14" t="s">
        <v>34</v>
      </c>
      <c r="AX146" s="14" t="s">
        <v>81</v>
      </c>
      <c r="AY146" s="211" t="s">
        <v>144</v>
      </c>
    </row>
    <row r="147" spans="1:65" s="13" customFormat="1" ht="11.25">
      <c r="B147" s="190"/>
      <c r="C147" s="191"/>
      <c r="D147" s="188" t="s">
        <v>171</v>
      </c>
      <c r="E147" s="191"/>
      <c r="F147" s="193" t="s">
        <v>237</v>
      </c>
      <c r="G147" s="191"/>
      <c r="H147" s="194">
        <v>292.23</v>
      </c>
      <c r="I147" s="195"/>
      <c r="J147" s="191"/>
      <c r="K147" s="191"/>
      <c r="L147" s="196"/>
      <c r="M147" s="197"/>
      <c r="N147" s="198"/>
      <c r="O147" s="198"/>
      <c r="P147" s="198"/>
      <c r="Q147" s="198"/>
      <c r="R147" s="198"/>
      <c r="S147" s="198"/>
      <c r="T147" s="199"/>
      <c r="AT147" s="200" t="s">
        <v>171</v>
      </c>
      <c r="AU147" s="200" t="s">
        <v>84</v>
      </c>
      <c r="AV147" s="13" t="s">
        <v>84</v>
      </c>
      <c r="AW147" s="13" t="s">
        <v>4</v>
      </c>
      <c r="AX147" s="13" t="s">
        <v>81</v>
      </c>
      <c r="AY147" s="200" t="s">
        <v>144</v>
      </c>
    </row>
    <row r="148" spans="1:65" s="2" customFormat="1" ht="37.9" customHeight="1">
      <c r="A148" s="34"/>
      <c r="B148" s="35"/>
      <c r="C148" s="170" t="s">
        <v>238</v>
      </c>
      <c r="D148" s="170" t="s">
        <v>146</v>
      </c>
      <c r="E148" s="171" t="s">
        <v>239</v>
      </c>
      <c r="F148" s="172" t="s">
        <v>240</v>
      </c>
      <c r="G148" s="173" t="s">
        <v>94</v>
      </c>
      <c r="H148" s="174">
        <v>162.35</v>
      </c>
      <c r="I148" s="175"/>
      <c r="J148" s="176">
        <f>ROUND(I148*H148,2)</f>
        <v>0</v>
      </c>
      <c r="K148" s="172" t="s">
        <v>149</v>
      </c>
      <c r="L148" s="39"/>
      <c r="M148" s="177" t="s">
        <v>19</v>
      </c>
      <c r="N148" s="178" t="s">
        <v>44</v>
      </c>
      <c r="O148" s="64"/>
      <c r="P148" s="179">
        <f>O148*H148</f>
        <v>0</v>
      </c>
      <c r="Q148" s="179">
        <v>0</v>
      </c>
      <c r="R148" s="179">
        <f>Q148*H148</f>
        <v>0</v>
      </c>
      <c r="S148" s="179">
        <v>0</v>
      </c>
      <c r="T148" s="180">
        <f>S148*H148</f>
        <v>0</v>
      </c>
      <c r="U148" s="34"/>
      <c r="V148" s="34"/>
      <c r="W148" s="34"/>
      <c r="X148" s="34"/>
      <c r="Y148" s="34"/>
      <c r="Z148" s="34"/>
      <c r="AA148" s="34"/>
      <c r="AB148" s="34"/>
      <c r="AC148" s="34"/>
      <c r="AD148" s="34"/>
      <c r="AE148" s="34"/>
      <c r="AR148" s="181" t="s">
        <v>150</v>
      </c>
      <c r="AT148" s="181" t="s">
        <v>146</v>
      </c>
      <c r="AU148" s="181" t="s">
        <v>84</v>
      </c>
      <c r="AY148" s="17" t="s">
        <v>144</v>
      </c>
      <c r="BE148" s="182">
        <f>IF(N148="základní",J148,0)</f>
        <v>0</v>
      </c>
      <c r="BF148" s="182">
        <f>IF(N148="snížená",J148,0)</f>
        <v>0</v>
      </c>
      <c r="BG148" s="182">
        <f>IF(N148="zákl. přenesená",J148,0)</f>
        <v>0</v>
      </c>
      <c r="BH148" s="182">
        <f>IF(N148="sníž. přenesená",J148,0)</f>
        <v>0</v>
      </c>
      <c r="BI148" s="182">
        <f>IF(N148="nulová",J148,0)</f>
        <v>0</v>
      </c>
      <c r="BJ148" s="17" t="s">
        <v>81</v>
      </c>
      <c r="BK148" s="182">
        <f>ROUND(I148*H148,2)</f>
        <v>0</v>
      </c>
      <c r="BL148" s="17" t="s">
        <v>150</v>
      </c>
      <c r="BM148" s="181" t="s">
        <v>241</v>
      </c>
    </row>
    <row r="149" spans="1:65" s="2" customFormat="1" ht="11.25">
      <c r="A149" s="34"/>
      <c r="B149" s="35"/>
      <c r="C149" s="36"/>
      <c r="D149" s="183" t="s">
        <v>152</v>
      </c>
      <c r="E149" s="36"/>
      <c r="F149" s="184" t="s">
        <v>242</v>
      </c>
      <c r="G149" s="36"/>
      <c r="H149" s="36"/>
      <c r="I149" s="185"/>
      <c r="J149" s="36"/>
      <c r="K149" s="36"/>
      <c r="L149" s="39"/>
      <c r="M149" s="186"/>
      <c r="N149" s="187"/>
      <c r="O149" s="64"/>
      <c r="P149" s="64"/>
      <c r="Q149" s="64"/>
      <c r="R149" s="64"/>
      <c r="S149" s="64"/>
      <c r="T149" s="65"/>
      <c r="U149" s="34"/>
      <c r="V149" s="34"/>
      <c r="W149" s="34"/>
      <c r="X149" s="34"/>
      <c r="Y149" s="34"/>
      <c r="Z149" s="34"/>
      <c r="AA149" s="34"/>
      <c r="AB149" s="34"/>
      <c r="AC149" s="34"/>
      <c r="AD149" s="34"/>
      <c r="AE149" s="34"/>
      <c r="AT149" s="17" t="s">
        <v>152</v>
      </c>
      <c r="AU149" s="17" t="s">
        <v>84</v>
      </c>
    </row>
    <row r="150" spans="1:65" s="2" customFormat="1" ht="165.75">
      <c r="A150" s="34"/>
      <c r="B150" s="35"/>
      <c r="C150" s="36"/>
      <c r="D150" s="188" t="s">
        <v>154</v>
      </c>
      <c r="E150" s="36"/>
      <c r="F150" s="189" t="s">
        <v>243</v>
      </c>
      <c r="G150" s="36"/>
      <c r="H150" s="36"/>
      <c r="I150" s="185"/>
      <c r="J150" s="36"/>
      <c r="K150" s="36"/>
      <c r="L150" s="39"/>
      <c r="M150" s="186"/>
      <c r="N150" s="187"/>
      <c r="O150" s="64"/>
      <c r="P150" s="64"/>
      <c r="Q150" s="64"/>
      <c r="R150" s="64"/>
      <c r="S150" s="64"/>
      <c r="T150" s="65"/>
      <c r="U150" s="34"/>
      <c r="V150" s="34"/>
      <c r="W150" s="34"/>
      <c r="X150" s="34"/>
      <c r="Y150" s="34"/>
      <c r="Z150" s="34"/>
      <c r="AA150" s="34"/>
      <c r="AB150" s="34"/>
      <c r="AC150" s="34"/>
      <c r="AD150" s="34"/>
      <c r="AE150" s="34"/>
      <c r="AT150" s="17" t="s">
        <v>154</v>
      </c>
      <c r="AU150" s="17" t="s">
        <v>84</v>
      </c>
    </row>
    <row r="151" spans="1:65" s="13" customFormat="1" ht="11.25">
      <c r="B151" s="190"/>
      <c r="C151" s="191"/>
      <c r="D151" s="188" t="s">
        <v>171</v>
      </c>
      <c r="E151" s="192" t="s">
        <v>19</v>
      </c>
      <c r="F151" s="193" t="s">
        <v>208</v>
      </c>
      <c r="G151" s="191"/>
      <c r="H151" s="194">
        <v>368.75</v>
      </c>
      <c r="I151" s="195"/>
      <c r="J151" s="191"/>
      <c r="K151" s="191"/>
      <c r="L151" s="196"/>
      <c r="M151" s="197"/>
      <c r="N151" s="198"/>
      <c r="O151" s="198"/>
      <c r="P151" s="198"/>
      <c r="Q151" s="198"/>
      <c r="R151" s="198"/>
      <c r="S151" s="198"/>
      <c r="T151" s="199"/>
      <c r="AT151" s="200" t="s">
        <v>171</v>
      </c>
      <c r="AU151" s="200" t="s">
        <v>84</v>
      </c>
      <c r="AV151" s="13" t="s">
        <v>84</v>
      </c>
      <c r="AW151" s="13" t="s">
        <v>34</v>
      </c>
      <c r="AX151" s="13" t="s">
        <v>73</v>
      </c>
      <c r="AY151" s="200" t="s">
        <v>144</v>
      </c>
    </row>
    <row r="152" spans="1:65" s="13" customFormat="1" ht="11.25">
      <c r="B152" s="190"/>
      <c r="C152" s="191"/>
      <c r="D152" s="188" t="s">
        <v>171</v>
      </c>
      <c r="E152" s="192" t="s">
        <v>19</v>
      </c>
      <c r="F152" s="193" t="s">
        <v>207</v>
      </c>
      <c r="G152" s="191"/>
      <c r="H152" s="194">
        <v>-206.4</v>
      </c>
      <c r="I152" s="195"/>
      <c r="J152" s="191"/>
      <c r="K152" s="191"/>
      <c r="L152" s="196"/>
      <c r="M152" s="197"/>
      <c r="N152" s="198"/>
      <c r="O152" s="198"/>
      <c r="P152" s="198"/>
      <c r="Q152" s="198"/>
      <c r="R152" s="198"/>
      <c r="S152" s="198"/>
      <c r="T152" s="199"/>
      <c r="AT152" s="200" t="s">
        <v>171</v>
      </c>
      <c r="AU152" s="200" t="s">
        <v>84</v>
      </c>
      <c r="AV152" s="13" t="s">
        <v>84</v>
      </c>
      <c r="AW152" s="13" t="s">
        <v>34</v>
      </c>
      <c r="AX152" s="13" t="s">
        <v>73</v>
      </c>
      <c r="AY152" s="200" t="s">
        <v>144</v>
      </c>
    </row>
    <row r="153" spans="1:65" s="14" customFormat="1" ht="11.25">
      <c r="B153" s="201"/>
      <c r="C153" s="202"/>
      <c r="D153" s="188" t="s">
        <v>171</v>
      </c>
      <c r="E153" s="203" t="s">
        <v>19</v>
      </c>
      <c r="F153" s="204" t="s">
        <v>209</v>
      </c>
      <c r="G153" s="202"/>
      <c r="H153" s="205">
        <v>162.35</v>
      </c>
      <c r="I153" s="206"/>
      <c r="J153" s="202"/>
      <c r="K153" s="202"/>
      <c r="L153" s="207"/>
      <c r="M153" s="208"/>
      <c r="N153" s="209"/>
      <c r="O153" s="209"/>
      <c r="P153" s="209"/>
      <c r="Q153" s="209"/>
      <c r="R153" s="209"/>
      <c r="S153" s="209"/>
      <c r="T153" s="210"/>
      <c r="AT153" s="211" t="s">
        <v>171</v>
      </c>
      <c r="AU153" s="211" t="s">
        <v>84</v>
      </c>
      <c r="AV153" s="14" t="s">
        <v>150</v>
      </c>
      <c r="AW153" s="14" t="s">
        <v>34</v>
      </c>
      <c r="AX153" s="14" t="s">
        <v>81</v>
      </c>
      <c r="AY153" s="211" t="s">
        <v>144</v>
      </c>
    </row>
    <row r="154" spans="1:65" s="2" customFormat="1" ht="66.75" customHeight="1">
      <c r="A154" s="34"/>
      <c r="B154" s="35"/>
      <c r="C154" s="170" t="s">
        <v>8</v>
      </c>
      <c r="D154" s="170" t="s">
        <v>146</v>
      </c>
      <c r="E154" s="171" t="s">
        <v>244</v>
      </c>
      <c r="F154" s="172" t="s">
        <v>245</v>
      </c>
      <c r="G154" s="173" t="s">
        <v>94</v>
      </c>
      <c r="H154" s="174">
        <v>55.4</v>
      </c>
      <c r="I154" s="175"/>
      <c r="J154" s="176">
        <f>ROUND(I154*H154,2)</f>
        <v>0</v>
      </c>
      <c r="K154" s="172" t="s">
        <v>149</v>
      </c>
      <c r="L154" s="39"/>
      <c r="M154" s="177" t="s">
        <v>19</v>
      </c>
      <c r="N154" s="178" t="s">
        <v>44</v>
      </c>
      <c r="O154" s="64"/>
      <c r="P154" s="179">
        <f>O154*H154</f>
        <v>0</v>
      </c>
      <c r="Q154" s="179">
        <v>0</v>
      </c>
      <c r="R154" s="179">
        <f>Q154*H154</f>
        <v>0</v>
      </c>
      <c r="S154" s="179">
        <v>0</v>
      </c>
      <c r="T154" s="180">
        <f>S154*H154</f>
        <v>0</v>
      </c>
      <c r="U154" s="34"/>
      <c r="V154" s="34"/>
      <c r="W154" s="34"/>
      <c r="X154" s="34"/>
      <c r="Y154" s="34"/>
      <c r="Z154" s="34"/>
      <c r="AA154" s="34"/>
      <c r="AB154" s="34"/>
      <c r="AC154" s="34"/>
      <c r="AD154" s="34"/>
      <c r="AE154" s="34"/>
      <c r="AR154" s="181" t="s">
        <v>150</v>
      </c>
      <c r="AT154" s="181" t="s">
        <v>146</v>
      </c>
      <c r="AU154" s="181" t="s">
        <v>84</v>
      </c>
      <c r="AY154" s="17" t="s">
        <v>144</v>
      </c>
      <c r="BE154" s="182">
        <f>IF(N154="základní",J154,0)</f>
        <v>0</v>
      </c>
      <c r="BF154" s="182">
        <f>IF(N154="snížená",J154,0)</f>
        <v>0</v>
      </c>
      <c r="BG154" s="182">
        <f>IF(N154="zákl. přenesená",J154,0)</f>
        <v>0</v>
      </c>
      <c r="BH154" s="182">
        <f>IF(N154="sníž. přenesená",J154,0)</f>
        <v>0</v>
      </c>
      <c r="BI154" s="182">
        <f>IF(N154="nulová",J154,0)</f>
        <v>0</v>
      </c>
      <c r="BJ154" s="17" t="s">
        <v>81</v>
      </c>
      <c r="BK154" s="182">
        <f>ROUND(I154*H154,2)</f>
        <v>0</v>
      </c>
      <c r="BL154" s="17" t="s">
        <v>150</v>
      </c>
      <c r="BM154" s="181" t="s">
        <v>246</v>
      </c>
    </row>
    <row r="155" spans="1:65" s="2" customFormat="1" ht="11.25">
      <c r="A155" s="34"/>
      <c r="B155" s="35"/>
      <c r="C155" s="36"/>
      <c r="D155" s="183" t="s">
        <v>152</v>
      </c>
      <c r="E155" s="36"/>
      <c r="F155" s="184" t="s">
        <v>247</v>
      </c>
      <c r="G155" s="36"/>
      <c r="H155" s="36"/>
      <c r="I155" s="185"/>
      <c r="J155" s="36"/>
      <c r="K155" s="36"/>
      <c r="L155" s="39"/>
      <c r="M155" s="186"/>
      <c r="N155" s="187"/>
      <c r="O155" s="64"/>
      <c r="P155" s="64"/>
      <c r="Q155" s="64"/>
      <c r="R155" s="64"/>
      <c r="S155" s="64"/>
      <c r="T155" s="65"/>
      <c r="U155" s="34"/>
      <c r="V155" s="34"/>
      <c r="W155" s="34"/>
      <c r="X155" s="34"/>
      <c r="Y155" s="34"/>
      <c r="Z155" s="34"/>
      <c r="AA155" s="34"/>
      <c r="AB155" s="34"/>
      <c r="AC155" s="34"/>
      <c r="AD155" s="34"/>
      <c r="AE155" s="34"/>
      <c r="AT155" s="17" t="s">
        <v>152</v>
      </c>
      <c r="AU155" s="17" t="s">
        <v>84</v>
      </c>
    </row>
    <row r="156" spans="1:65" s="2" customFormat="1" ht="136.5">
      <c r="A156" s="34"/>
      <c r="B156" s="35"/>
      <c r="C156" s="36"/>
      <c r="D156" s="188" t="s">
        <v>154</v>
      </c>
      <c r="E156" s="36"/>
      <c r="F156" s="189" t="s">
        <v>248</v>
      </c>
      <c r="G156" s="36"/>
      <c r="H156" s="36"/>
      <c r="I156" s="185"/>
      <c r="J156" s="36"/>
      <c r="K156" s="36"/>
      <c r="L156" s="39"/>
      <c r="M156" s="186"/>
      <c r="N156" s="187"/>
      <c r="O156" s="64"/>
      <c r="P156" s="64"/>
      <c r="Q156" s="64"/>
      <c r="R156" s="64"/>
      <c r="S156" s="64"/>
      <c r="T156" s="65"/>
      <c r="U156" s="34"/>
      <c r="V156" s="34"/>
      <c r="W156" s="34"/>
      <c r="X156" s="34"/>
      <c r="Y156" s="34"/>
      <c r="Z156" s="34"/>
      <c r="AA156" s="34"/>
      <c r="AB156" s="34"/>
      <c r="AC156" s="34"/>
      <c r="AD156" s="34"/>
      <c r="AE156" s="34"/>
      <c r="AT156" s="17" t="s">
        <v>154</v>
      </c>
      <c r="AU156" s="17" t="s">
        <v>84</v>
      </c>
    </row>
    <row r="157" spans="1:65" s="13" customFormat="1" ht="11.25">
      <c r="B157" s="190"/>
      <c r="C157" s="191"/>
      <c r="D157" s="188" t="s">
        <v>171</v>
      </c>
      <c r="E157" s="192" t="s">
        <v>19</v>
      </c>
      <c r="F157" s="193" t="s">
        <v>199</v>
      </c>
      <c r="G157" s="191"/>
      <c r="H157" s="194">
        <v>55.4</v>
      </c>
      <c r="I157" s="195"/>
      <c r="J157" s="191"/>
      <c r="K157" s="191"/>
      <c r="L157" s="196"/>
      <c r="M157" s="197"/>
      <c r="N157" s="198"/>
      <c r="O157" s="198"/>
      <c r="P157" s="198"/>
      <c r="Q157" s="198"/>
      <c r="R157" s="198"/>
      <c r="S157" s="198"/>
      <c r="T157" s="199"/>
      <c r="AT157" s="200" t="s">
        <v>171</v>
      </c>
      <c r="AU157" s="200" t="s">
        <v>84</v>
      </c>
      <c r="AV157" s="13" t="s">
        <v>84</v>
      </c>
      <c r="AW157" s="13" t="s">
        <v>34</v>
      </c>
      <c r="AX157" s="13" t="s">
        <v>81</v>
      </c>
      <c r="AY157" s="200" t="s">
        <v>144</v>
      </c>
    </row>
    <row r="158" spans="1:65" s="2" customFormat="1" ht="16.5" customHeight="1">
      <c r="A158" s="34"/>
      <c r="B158" s="35"/>
      <c r="C158" s="212" t="s">
        <v>249</v>
      </c>
      <c r="D158" s="212" t="s">
        <v>211</v>
      </c>
      <c r="E158" s="213" t="s">
        <v>250</v>
      </c>
      <c r="F158" s="214" t="s">
        <v>251</v>
      </c>
      <c r="G158" s="215" t="s">
        <v>214</v>
      </c>
      <c r="H158" s="216">
        <v>110.8</v>
      </c>
      <c r="I158" s="217"/>
      <c r="J158" s="218">
        <f>ROUND(I158*H158,2)</f>
        <v>0</v>
      </c>
      <c r="K158" s="214" t="s">
        <v>149</v>
      </c>
      <c r="L158" s="219"/>
      <c r="M158" s="220" t="s">
        <v>19</v>
      </c>
      <c r="N158" s="221" t="s">
        <v>44</v>
      </c>
      <c r="O158" s="64"/>
      <c r="P158" s="179">
        <f>O158*H158</f>
        <v>0</v>
      </c>
      <c r="Q158" s="179">
        <v>1</v>
      </c>
      <c r="R158" s="179">
        <f>Q158*H158</f>
        <v>110.8</v>
      </c>
      <c r="S158" s="179">
        <v>0</v>
      </c>
      <c r="T158" s="180">
        <f>S158*H158</f>
        <v>0</v>
      </c>
      <c r="U158" s="34"/>
      <c r="V158" s="34"/>
      <c r="W158" s="34"/>
      <c r="X158" s="34"/>
      <c r="Y158" s="34"/>
      <c r="Z158" s="34"/>
      <c r="AA158" s="34"/>
      <c r="AB158" s="34"/>
      <c r="AC158" s="34"/>
      <c r="AD158" s="34"/>
      <c r="AE158" s="34"/>
      <c r="AR158" s="181" t="s">
        <v>193</v>
      </c>
      <c r="AT158" s="181" t="s">
        <v>211</v>
      </c>
      <c r="AU158" s="181" t="s">
        <v>84</v>
      </c>
      <c r="AY158" s="17" t="s">
        <v>144</v>
      </c>
      <c r="BE158" s="182">
        <f>IF(N158="základní",J158,0)</f>
        <v>0</v>
      </c>
      <c r="BF158" s="182">
        <f>IF(N158="snížená",J158,0)</f>
        <v>0</v>
      </c>
      <c r="BG158" s="182">
        <f>IF(N158="zákl. přenesená",J158,0)</f>
        <v>0</v>
      </c>
      <c r="BH158" s="182">
        <f>IF(N158="sníž. přenesená",J158,0)</f>
        <v>0</v>
      </c>
      <c r="BI158" s="182">
        <f>IF(N158="nulová",J158,0)</f>
        <v>0</v>
      </c>
      <c r="BJ158" s="17" t="s">
        <v>81</v>
      </c>
      <c r="BK158" s="182">
        <f>ROUND(I158*H158,2)</f>
        <v>0</v>
      </c>
      <c r="BL158" s="17" t="s">
        <v>150</v>
      </c>
      <c r="BM158" s="181" t="s">
        <v>252</v>
      </c>
    </row>
    <row r="159" spans="1:65" s="2" customFormat="1" ht="11.25">
      <c r="A159" s="34"/>
      <c r="B159" s="35"/>
      <c r="C159" s="36"/>
      <c r="D159" s="183" t="s">
        <v>152</v>
      </c>
      <c r="E159" s="36"/>
      <c r="F159" s="184" t="s">
        <v>253</v>
      </c>
      <c r="G159" s="36"/>
      <c r="H159" s="36"/>
      <c r="I159" s="185"/>
      <c r="J159" s="36"/>
      <c r="K159" s="36"/>
      <c r="L159" s="39"/>
      <c r="M159" s="186"/>
      <c r="N159" s="187"/>
      <c r="O159" s="64"/>
      <c r="P159" s="64"/>
      <c r="Q159" s="64"/>
      <c r="R159" s="64"/>
      <c r="S159" s="64"/>
      <c r="T159" s="65"/>
      <c r="U159" s="34"/>
      <c r="V159" s="34"/>
      <c r="W159" s="34"/>
      <c r="X159" s="34"/>
      <c r="Y159" s="34"/>
      <c r="Z159" s="34"/>
      <c r="AA159" s="34"/>
      <c r="AB159" s="34"/>
      <c r="AC159" s="34"/>
      <c r="AD159" s="34"/>
      <c r="AE159" s="34"/>
      <c r="AT159" s="17" t="s">
        <v>152</v>
      </c>
      <c r="AU159" s="17" t="s">
        <v>84</v>
      </c>
    </row>
    <row r="160" spans="1:65" s="13" customFormat="1" ht="11.25">
      <c r="B160" s="190"/>
      <c r="C160" s="191"/>
      <c r="D160" s="188" t="s">
        <v>171</v>
      </c>
      <c r="E160" s="192" t="s">
        <v>19</v>
      </c>
      <c r="F160" s="193" t="s">
        <v>199</v>
      </c>
      <c r="G160" s="191"/>
      <c r="H160" s="194">
        <v>55.4</v>
      </c>
      <c r="I160" s="195"/>
      <c r="J160" s="191"/>
      <c r="K160" s="191"/>
      <c r="L160" s="196"/>
      <c r="M160" s="197"/>
      <c r="N160" s="198"/>
      <c r="O160" s="198"/>
      <c r="P160" s="198"/>
      <c r="Q160" s="198"/>
      <c r="R160" s="198"/>
      <c r="S160" s="198"/>
      <c r="T160" s="199"/>
      <c r="AT160" s="200" t="s">
        <v>171</v>
      </c>
      <c r="AU160" s="200" t="s">
        <v>84</v>
      </c>
      <c r="AV160" s="13" t="s">
        <v>84</v>
      </c>
      <c r="AW160" s="13" t="s">
        <v>34</v>
      </c>
      <c r="AX160" s="13" t="s">
        <v>81</v>
      </c>
      <c r="AY160" s="200" t="s">
        <v>144</v>
      </c>
    </row>
    <row r="161" spans="1:65" s="13" customFormat="1" ht="11.25">
      <c r="B161" s="190"/>
      <c r="C161" s="191"/>
      <c r="D161" s="188" t="s">
        <v>171</v>
      </c>
      <c r="E161" s="191"/>
      <c r="F161" s="193" t="s">
        <v>254</v>
      </c>
      <c r="G161" s="191"/>
      <c r="H161" s="194">
        <v>110.8</v>
      </c>
      <c r="I161" s="195"/>
      <c r="J161" s="191"/>
      <c r="K161" s="191"/>
      <c r="L161" s="196"/>
      <c r="M161" s="197"/>
      <c r="N161" s="198"/>
      <c r="O161" s="198"/>
      <c r="P161" s="198"/>
      <c r="Q161" s="198"/>
      <c r="R161" s="198"/>
      <c r="S161" s="198"/>
      <c r="T161" s="199"/>
      <c r="AT161" s="200" t="s">
        <v>171</v>
      </c>
      <c r="AU161" s="200" t="s">
        <v>84</v>
      </c>
      <c r="AV161" s="13" t="s">
        <v>84</v>
      </c>
      <c r="AW161" s="13" t="s">
        <v>4</v>
      </c>
      <c r="AX161" s="13" t="s">
        <v>81</v>
      </c>
      <c r="AY161" s="200" t="s">
        <v>144</v>
      </c>
    </row>
    <row r="162" spans="1:65" s="2" customFormat="1" ht="55.5" customHeight="1">
      <c r="A162" s="34"/>
      <c r="B162" s="35"/>
      <c r="C162" s="170" t="s">
        <v>255</v>
      </c>
      <c r="D162" s="170" t="s">
        <v>146</v>
      </c>
      <c r="E162" s="171" t="s">
        <v>256</v>
      </c>
      <c r="F162" s="172" t="s">
        <v>257</v>
      </c>
      <c r="G162" s="173" t="s">
        <v>89</v>
      </c>
      <c r="H162" s="174">
        <v>344</v>
      </c>
      <c r="I162" s="175"/>
      <c r="J162" s="176">
        <f>ROUND(I162*H162,2)</f>
        <v>0</v>
      </c>
      <c r="K162" s="172" t="s">
        <v>149</v>
      </c>
      <c r="L162" s="39"/>
      <c r="M162" s="177" t="s">
        <v>19</v>
      </c>
      <c r="N162" s="178" t="s">
        <v>44</v>
      </c>
      <c r="O162" s="64"/>
      <c r="P162" s="179">
        <f>O162*H162</f>
        <v>0</v>
      </c>
      <c r="Q162" s="179">
        <v>0</v>
      </c>
      <c r="R162" s="179">
        <f>Q162*H162</f>
        <v>0</v>
      </c>
      <c r="S162" s="179">
        <v>0</v>
      </c>
      <c r="T162" s="180">
        <f>S162*H162</f>
        <v>0</v>
      </c>
      <c r="U162" s="34"/>
      <c r="V162" s="34"/>
      <c r="W162" s="34"/>
      <c r="X162" s="34"/>
      <c r="Y162" s="34"/>
      <c r="Z162" s="34"/>
      <c r="AA162" s="34"/>
      <c r="AB162" s="34"/>
      <c r="AC162" s="34"/>
      <c r="AD162" s="34"/>
      <c r="AE162" s="34"/>
      <c r="AR162" s="181" t="s">
        <v>150</v>
      </c>
      <c r="AT162" s="181" t="s">
        <v>146</v>
      </c>
      <c r="AU162" s="181" t="s">
        <v>84</v>
      </c>
      <c r="AY162" s="17" t="s">
        <v>144</v>
      </c>
      <c r="BE162" s="182">
        <f>IF(N162="základní",J162,0)</f>
        <v>0</v>
      </c>
      <c r="BF162" s="182">
        <f>IF(N162="snížená",J162,0)</f>
        <v>0</v>
      </c>
      <c r="BG162" s="182">
        <f>IF(N162="zákl. přenesená",J162,0)</f>
        <v>0</v>
      </c>
      <c r="BH162" s="182">
        <f>IF(N162="sníž. přenesená",J162,0)</f>
        <v>0</v>
      </c>
      <c r="BI162" s="182">
        <f>IF(N162="nulová",J162,0)</f>
        <v>0</v>
      </c>
      <c r="BJ162" s="17" t="s">
        <v>81</v>
      </c>
      <c r="BK162" s="182">
        <f>ROUND(I162*H162,2)</f>
        <v>0</v>
      </c>
      <c r="BL162" s="17" t="s">
        <v>150</v>
      </c>
      <c r="BM162" s="181" t="s">
        <v>258</v>
      </c>
    </row>
    <row r="163" spans="1:65" s="2" customFormat="1" ht="11.25">
      <c r="A163" s="34"/>
      <c r="B163" s="35"/>
      <c r="C163" s="36"/>
      <c r="D163" s="183" t="s">
        <v>152</v>
      </c>
      <c r="E163" s="36"/>
      <c r="F163" s="184" t="s">
        <v>259</v>
      </c>
      <c r="G163" s="36"/>
      <c r="H163" s="36"/>
      <c r="I163" s="185"/>
      <c r="J163" s="36"/>
      <c r="K163" s="36"/>
      <c r="L163" s="39"/>
      <c r="M163" s="186"/>
      <c r="N163" s="187"/>
      <c r="O163" s="64"/>
      <c r="P163" s="64"/>
      <c r="Q163" s="64"/>
      <c r="R163" s="64"/>
      <c r="S163" s="64"/>
      <c r="T163" s="65"/>
      <c r="U163" s="34"/>
      <c r="V163" s="34"/>
      <c r="W163" s="34"/>
      <c r="X163" s="34"/>
      <c r="Y163" s="34"/>
      <c r="Z163" s="34"/>
      <c r="AA163" s="34"/>
      <c r="AB163" s="34"/>
      <c r="AC163" s="34"/>
      <c r="AD163" s="34"/>
      <c r="AE163" s="34"/>
      <c r="AT163" s="17" t="s">
        <v>152</v>
      </c>
      <c r="AU163" s="17" t="s">
        <v>84</v>
      </c>
    </row>
    <row r="164" spans="1:65" s="2" customFormat="1" ht="107.25">
      <c r="A164" s="34"/>
      <c r="B164" s="35"/>
      <c r="C164" s="36"/>
      <c r="D164" s="188" t="s">
        <v>154</v>
      </c>
      <c r="E164" s="36"/>
      <c r="F164" s="189" t="s">
        <v>260</v>
      </c>
      <c r="G164" s="36"/>
      <c r="H164" s="36"/>
      <c r="I164" s="185"/>
      <c r="J164" s="36"/>
      <c r="K164" s="36"/>
      <c r="L164" s="39"/>
      <c r="M164" s="186"/>
      <c r="N164" s="187"/>
      <c r="O164" s="64"/>
      <c r="P164" s="64"/>
      <c r="Q164" s="64"/>
      <c r="R164" s="64"/>
      <c r="S164" s="64"/>
      <c r="T164" s="65"/>
      <c r="U164" s="34"/>
      <c r="V164" s="34"/>
      <c r="W164" s="34"/>
      <c r="X164" s="34"/>
      <c r="Y164" s="34"/>
      <c r="Z164" s="34"/>
      <c r="AA164" s="34"/>
      <c r="AB164" s="34"/>
      <c r="AC164" s="34"/>
      <c r="AD164" s="34"/>
      <c r="AE164" s="34"/>
      <c r="AT164" s="17" t="s">
        <v>154</v>
      </c>
      <c r="AU164" s="17" t="s">
        <v>84</v>
      </c>
    </row>
    <row r="165" spans="1:65" s="13" customFormat="1" ht="11.25">
      <c r="B165" s="190"/>
      <c r="C165" s="191"/>
      <c r="D165" s="188" t="s">
        <v>171</v>
      </c>
      <c r="E165" s="192" t="s">
        <v>19</v>
      </c>
      <c r="F165" s="193" t="s">
        <v>87</v>
      </c>
      <c r="G165" s="191"/>
      <c r="H165" s="194">
        <v>344</v>
      </c>
      <c r="I165" s="195"/>
      <c r="J165" s="191"/>
      <c r="K165" s="191"/>
      <c r="L165" s="196"/>
      <c r="M165" s="197"/>
      <c r="N165" s="198"/>
      <c r="O165" s="198"/>
      <c r="P165" s="198"/>
      <c r="Q165" s="198"/>
      <c r="R165" s="198"/>
      <c r="S165" s="198"/>
      <c r="T165" s="199"/>
      <c r="AT165" s="200" t="s">
        <v>171</v>
      </c>
      <c r="AU165" s="200" t="s">
        <v>84</v>
      </c>
      <c r="AV165" s="13" t="s">
        <v>84</v>
      </c>
      <c r="AW165" s="13" t="s">
        <v>34</v>
      </c>
      <c r="AX165" s="13" t="s">
        <v>81</v>
      </c>
      <c r="AY165" s="200" t="s">
        <v>144</v>
      </c>
    </row>
    <row r="166" spans="1:65" s="2" customFormat="1" ht="37.9" customHeight="1">
      <c r="A166" s="34"/>
      <c r="B166" s="35"/>
      <c r="C166" s="170" t="s">
        <v>261</v>
      </c>
      <c r="D166" s="170" t="s">
        <v>146</v>
      </c>
      <c r="E166" s="171" t="s">
        <v>262</v>
      </c>
      <c r="F166" s="172" t="s">
        <v>263</v>
      </c>
      <c r="G166" s="173" t="s">
        <v>89</v>
      </c>
      <c r="H166" s="174">
        <v>344</v>
      </c>
      <c r="I166" s="175"/>
      <c r="J166" s="176">
        <f>ROUND(I166*H166,2)</f>
        <v>0</v>
      </c>
      <c r="K166" s="172" t="s">
        <v>149</v>
      </c>
      <c r="L166" s="39"/>
      <c r="M166" s="177" t="s">
        <v>19</v>
      </c>
      <c r="N166" s="178" t="s">
        <v>44</v>
      </c>
      <c r="O166" s="64"/>
      <c r="P166" s="179">
        <f>O166*H166</f>
        <v>0</v>
      </c>
      <c r="Q166" s="179">
        <v>0</v>
      </c>
      <c r="R166" s="179">
        <f>Q166*H166</f>
        <v>0</v>
      </c>
      <c r="S166" s="179">
        <v>0</v>
      </c>
      <c r="T166" s="180">
        <f>S166*H166</f>
        <v>0</v>
      </c>
      <c r="U166" s="34"/>
      <c r="V166" s="34"/>
      <c r="W166" s="34"/>
      <c r="X166" s="34"/>
      <c r="Y166" s="34"/>
      <c r="Z166" s="34"/>
      <c r="AA166" s="34"/>
      <c r="AB166" s="34"/>
      <c r="AC166" s="34"/>
      <c r="AD166" s="34"/>
      <c r="AE166" s="34"/>
      <c r="AR166" s="181" t="s">
        <v>150</v>
      </c>
      <c r="AT166" s="181" t="s">
        <v>146</v>
      </c>
      <c r="AU166" s="181" t="s">
        <v>84</v>
      </c>
      <c r="AY166" s="17" t="s">
        <v>144</v>
      </c>
      <c r="BE166" s="182">
        <f>IF(N166="základní",J166,0)</f>
        <v>0</v>
      </c>
      <c r="BF166" s="182">
        <f>IF(N166="snížená",J166,0)</f>
        <v>0</v>
      </c>
      <c r="BG166" s="182">
        <f>IF(N166="zákl. přenesená",J166,0)</f>
        <v>0</v>
      </c>
      <c r="BH166" s="182">
        <f>IF(N166="sníž. přenesená",J166,0)</f>
        <v>0</v>
      </c>
      <c r="BI166" s="182">
        <f>IF(N166="nulová",J166,0)</f>
        <v>0</v>
      </c>
      <c r="BJ166" s="17" t="s">
        <v>81</v>
      </c>
      <c r="BK166" s="182">
        <f>ROUND(I166*H166,2)</f>
        <v>0</v>
      </c>
      <c r="BL166" s="17" t="s">
        <v>150</v>
      </c>
      <c r="BM166" s="181" t="s">
        <v>264</v>
      </c>
    </row>
    <row r="167" spans="1:65" s="2" customFormat="1" ht="11.25">
      <c r="A167" s="34"/>
      <c r="B167" s="35"/>
      <c r="C167" s="36"/>
      <c r="D167" s="183" t="s">
        <v>152</v>
      </c>
      <c r="E167" s="36"/>
      <c r="F167" s="184" t="s">
        <v>265</v>
      </c>
      <c r="G167" s="36"/>
      <c r="H167" s="36"/>
      <c r="I167" s="185"/>
      <c r="J167" s="36"/>
      <c r="K167" s="36"/>
      <c r="L167" s="39"/>
      <c r="M167" s="186"/>
      <c r="N167" s="187"/>
      <c r="O167" s="64"/>
      <c r="P167" s="64"/>
      <c r="Q167" s="64"/>
      <c r="R167" s="64"/>
      <c r="S167" s="64"/>
      <c r="T167" s="65"/>
      <c r="U167" s="34"/>
      <c r="V167" s="34"/>
      <c r="W167" s="34"/>
      <c r="X167" s="34"/>
      <c r="Y167" s="34"/>
      <c r="Z167" s="34"/>
      <c r="AA167" s="34"/>
      <c r="AB167" s="34"/>
      <c r="AC167" s="34"/>
      <c r="AD167" s="34"/>
      <c r="AE167" s="34"/>
      <c r="AT167" s="17" t="s">
        <v>152</v>
      </c>
      <c r="AU167" s="17" t="s">
        <v>84</v>
      </c>
    </row>
    <row r="168" spans="1:65" s="2" customFormat="1" ht="68.25">
      <c r="A168" s="34"/>
      <c r="B168" s="35"/>
      <c r="C168" s="36"/>
      <c r="D168" s="188" t="s">
        <v>154</v>
      </c>
      <c r="E168" s="36"/>
      <c r="F168" s="189" t="s">
        <v>266</v>
      </c>
      <c r="G168" s="36"/>
      <c r="H168" s="36"/>
      <c r="I168" s="185"/>
      <c r="J168" s="36"/>
      <c r="K168" s="36"/>
      <c r="L168" s="39"/>
      <c r="M168" s="186"/>
      <c r="N168" s="187"/>
      <c r="O168" s="64"/>
      <c r="P168" s="64"/>
      <c r="Q168" s="64"/>
      <c r="R168" s="64"/>
      <c r="S168" s="64"/>
      <c r="T168" s="65"/>
      <c r="U168" s="34"/>
      <c r="V168" s="34"/>
      <c r="W168" s="34"/>
      <c r="X168" s="34"/>
      <c r="Y168" s="34"/>
      <c r="Z168" s="34"/>
      <c r="AA168" s="34"/>
      <c r="AB168" s="34"/>
      <c r="AC168" s="34"/>
      <c r="AD168" s="34"/>
      <c r="AE168" s="34"/>
      <c r="AT168" s="17" t="s">
        <v>154</v>
      </c>
      <c r="AU168" s="17" t="s">
        <v>84</v>
      </c>
    </row>
    <row r="169" spans="1:65" s="13" customFormat="1" ht="11.25">
      <c r="B169" s="190"/>
      <c r="C169" s="191"/>
      <c r="D169" s="188" t="s">
        <v>171</v>
      </c>
      <c r="E169" s="192" t="s">
        <v>19</v>
      </c>
      <c r="F169" s="193" t="s">
        <v>87</v>
      </c>
      <c r="G169" s="191"/>
      <c r="H169" s="194">
        <v>344</v>
      </c>
      <c r="I169" s="195"/>
      <c r="J169" s="191"/>
      <c r="K169" s="191"/>
      <c r="L169" s="196"/>
      <c r="M169" s="197"/>
      <c r="N169" s="198"/>
      <c r="O169" s="198"/>
      <c r="P169" s="198"/>
      <c r="Q169" s="198"/>
      <c r="R169" s="198"/>
      <c r="S169" s="198"/>
      <c r="T169" s="199"/>
      <c r="AT169" s="200" t="s">
        <v>171</v>
      </c>
      <c r="AU169" s="200" t="s">
        <v>84</v>
      </c>
      <c r="AV169" s="13" t="s">
        <v>84</v>
      </c>
      <c r="AW169" s="13" t="s">
        <v>34</v>
      </c>
      <c r="AX169" s="13" t="s">
        <v>81</v>
      </c>
      <c r="AY169" s="200" t="s">
        <v>144</v>
      </c>
    </row>
    <row r="170" spans="1:65" s="2" customFormat="1" ht="37.9" customHeight="1">
      <c r="A170" s="34"/>
      <c r="B170" s="35"/>
      <c r="C170" s="170" t="s">
        <v>267</v>
      </c>
      <c r="D170" s="170" t="s">
        <v>146</v>
      </c>
      <c r="E170" s="171" t="s">
        <v>268</v>
      </c>
      <c r="F170" s="172" t="s">
        <v>269</v>
      </c>
      <c r="G170" s="173" t="s">
        <v>89</v>
      </c>
      <c r="H170" s="174">
        <v>344</v>
      </c>
      <c r="I170" s="175"/>
      <c r="J170" s="176">
        <f>ROUND(I170*H170,2)</f>
        <v>0</v>
      </c>
      <c r="K170" s="172" t="s">
        <v>149</v>
      </c>
      <c r="L170" s="39"/>
      <c r="M170" s="177" t="s">
        <v>19</v>
      </c>
      <c r="N170" s="178" t="s">
        <v>44</v>
      </c>
      <c r="O170" s="64"/>
      <c r="P170" s="179">
        <f>O170*H170</f>
        <v>0</v>
      </c>
      <c r="Q170" s="179">
        <v>0</v>
      </c>
      <c r="R170" s="179">
        <f>Q170*H170</f>
        <v>0</v>
      </c>
      <c r="S170" s="179">
        <v>0</v>
      </c>
      <c r="T170" s="180">
        <f>S170*H170</f>
        <v>0</v>
      </c>
      <c r="U170" s="34"/>
      <c r="V170" s="34"/>
      <c r="W170" s="34"/>
      <c r="X170" s="34"/>
      <c r="Y170" s="34"/>
      <c r="Z170" s="34"/>
      <c r="AA170" s="34"/>
      <c r="AB170" s="34"/>
      <c r="AC170" s="34"/>
      <c r="AD170" s="34"/>
      <c r="AE170" s="34"/>
      <c r="AR170" s="181" t="s">
        <v>150</v>
      </c>
      <c r="AT170" s="181" t="s">
        <v>146</v>
      </c>
      <c r="AU170" s="181" t="s">
        <v>84</v>
      </c>
      <c r="AY170" s="17" t="s">
        <v>144</v>
      </c>
      <c r="BE170" s="182">
        <f>IF(N170="základní",J170,0)</f>
        <v>0</v>
      </c>
      <c r="BF170" s="182">
        <f>IF(N170="snížená",J170,0)</f>
        <v>0</v>
      </c>
      <c r="BG170" s="182">
        <f>IF(N170="zákl. přenesená",J170,0)</f>
        <v>0</v>
      </c>
      <c r="BH170" s="182">
        <f>IF(N170="sníž. přenesená",J170,0)</f>
        <v>0</v>
      </c>
      <c r="BI170" s="182">
        <f>IF(N170="nulová",J170,0)</f>
        <v>0</v>
      </c>
      <c r="BJ170" s="17" t="s">
        <v>81</v>
      </c>
      <c r="BK170" s="182">
        <f>ROUND(I170*H170,2)</f>
        <v>0</v>
      </c>
      <c r="BL170" s="17" t="s">
        <v>150</v>
      </c>
      <c r="BM170" s="181" t="s">
        <v>270</v>
      </c>
    </row>
    <row r="171" spans="1:65" s="2" customFormat="1" ht="11.25">
      <c r="A171" s="34"/>
      <c r="B171" s="35"/>
      <c r="C171" s="36"/>
      <c r="D171" s="183" t="s">
        <v>152</v>
      </c>
      <c r="E171" s="36"/>
      <c r="F171" s="184" t="s">
        <v>271</v>
      </c>
      <c r="G171" s="36"/>
      <c r="H171" s="36"/>
      <c r="I171" s="185"/>
      <c r="J171" s="36"/>
      <c r="K171" s="36"/>
      <c r="L171" s="39"/>
      <c r="M171" s="186"/>
      <c r="N171" s="187"/>
      <c r="O171" s="64"/>
      <c r="P171" s="64"/>
      <c r="Q171" s="64"/>
      <c r="R171" s="64"/>
      <c r="S171" s="64"/>
      <c r="T171" s="65"/>
      <c r="U171" s="34"/>
      <c r="V171" s="34"/>
      <c r="W171" s="34"/>
      <c r="X171" s="34"/>
      <c r="Y171" s="34"/>
      <c r="Z171" s="34"/>
      <c r="AA171" s="34"/>
      <c r="AB171" s="34"/>
      <c r="AC171" s="34"/>
      <c r="AD171" s="34"/>
      <c r="AE171" s="34"/>
      <c r="AT171" s="17" t="s">
        <v>152</v>
      </c>
      <c r="AU171" s="17" t="s">
        <v>84</v>
      </c>
    </row>
    <row r="172" spans="1:65" s="2" customFormat="1" ht="156">
      <c r="A172" s="34"/>
      <c r="B172" s="35"/>
      <c r="C172" s="36"/>
      <c r="D172" s="188" t="s">
        <v>154</v>
      </c>
      <c r="E172" s="36"/>
      <c r="F172" s="189" t="s">
        <v>272</v>
      </c>
      <c r="G172" s="36"/>
      <c r="H172" s="36"/>
      <c r="I172" s="185"/>
      <c r="J172" s="36"/>
      <c r="K172" s="36"/>
      <c r="L172" s="39"/>
      <c r="M172" s="186"/>
      <c r="N172" s="187"/>
      <c r="O172" s="64"/>
      <c r="P172" s="64"/>
      <c r="Q172" s="64"/>
      <c r="R172" s="64"/>
      <c r="S172" s="64"/>
      <c r="T172" s="65"/>
      <c r="U172" s="34"/>
      <c r="V172" s="34"/>
      <c r="W172" s="34"/>
      <c r="X172" s="34"/>
      <c r="Y172" s="34"/>
      <c r="Z172" s="34"/>
      <c r="AA172" s="34"/>
      <c r="AB172" s="34"/>
      <c r="AC172" s="34"/>
      <c r="AD172" s="34"/>
      <c r="AE172" s="34"/>
      <c r="AT172" s="17" t="s">
        <v>154</v>
      </c>
      <c r="AU172" s="17" t="s">
        <v>84</v>
      </c>
    </row>
    <row r="173" spans="1:65" s="13" customFormat="1" ht="11.25">
      <c r="B173" s="190"/>
      <c r="C173" s="191"/>
      <c r="D173" s="188" t="s">
        <v>171</v>
      </c>
      <c r="E173" s="192" t="s">
        <v>87</v>
      </c>
      <c r="F173" s="193" t="s">
        <v>90</v>
      </c>
      <c r="G173" s="191"/>
      <c r="H173" s="194">
        <v>344</v>
      </c>
      <c r="I173" s="195"/>
      <c r="J173" s="191"/>
      <c r="K173" s="191"/>
      <c r="L173" s="196"/>
      <c r="M173" s="197"/>
      <c r="N173" s="198"/>
      <c r="O173" s="198"/>
      <c r="P173" s="198"/>
      <c r="Q173" s="198"/>
      <c r="R173" s="198"/>
      <c r="S173" s="198"/>
      <c r="T173" s="199"/>
      <c r="AT173" s="200" t="s">
        <v>171</v>
      </c>
      <c r="AU173" s="200" t="s">
        <v>84</v>
      </c>
      <c r="AV173" s="13" t="s">
        <v>84</v>
      </c>
      <c r="AW173" s="13" t="s">
        <v>34</v>
      </c>
      <c r="AX173" s="13" t="s">
        <v>81</v>
      </c>
      <c r="AY173" s="200" t="s">
        <v>144</v>
      </c>
    </row>
    <row r="174" spans="1:65" s="2" customFormat="1" ht="16.5" customHeight="1">
      <c r="A174" s="34"/>
      <c r="B174" s="35"/>
      <c r="C174" s="212" t="s">
        <v>273</v>
      </c>
      <c r="D174" s="212" t="s">
        <v>211</v>
      </c>
      <c r="E174" s="213" t="s">
        <v>274</v>
      </c>
      <c r="F174" s="214" t="s">
        <v>275</v>
      </c>
      <c r="G174" s="215" t="s">
        <v>276</v>
      </c>
      <c r="H174" s="216">
        <v>6.88</v>
      </c>
      <c r="I174" s="217"/>
      <c r="J174" s="218">
        <f>ROUND(I174*H174,2)</f>
        <v>0</v>
      </c>
      <c r="K174" s="214" t="s">
        <v>149</v>
      </c>
      <c r="L174" s="219"/>
      <c r="M174" s="220" t="s">
        <v>19</v>
      </c>
      <c r="N174" s="221" t="s">
        <v>44</v>
      </c>
      <c r="O174" s="64"/>
      <c r="P174" s="179">
        <f>O174*H174</f>
        <v>0</v>
      </c>
      <c r="Q174" s="179">
        <v>1E-3</v>
      </c>
      <c r="R174" s="179">
        <f>Q174*H174</f>
        <v>6.8799999999999998E-3</v>
      </c>
      <c r="S174" s="179">
        <v>0</v>
      </c>
      <c r="T174" s="180">
        <f>S174*H174</f>
        <v>0</v>
      </c>
      <c r="U174" s="34"/>
      <c r="V174" s="34"/>
      <c r="W174" s="34"/>
      <c r="X174" s="34"/>
      <c r="Y174" s="34"/>
      <c r="Z174" s="34"/>
      <c r="AA174" s="34"/>
      <c r="AB174" s="34"/>
      <c r="AC174" s="34"/>
      <c r="AD174" s="34"/>
      <c r="AE174" s="34"/>
      <c r="AR174" s="181" t="s">
        <v>193</v>
      </c>
      <c r="AT174" s="181" t="s">
        <v>211</v>
      </c>
      <c r="AU174" s="181" t="s">
        <v>84</v>
      </c>
      <c r="AY174" s="17" t="s">
        <v>144</v>
      </c>
      <c r="BE174" s="182">
        <f>IF(N174="základní",J174,0)</f>
        <v>0</v>
      </c>
      <c r="BF174" s="182">
        <f>IF(N174="snížená",J174,0)</f>
        <v>0</v>
      </c>
      <c r="BG174" s="182">
        <f>IF(N174="zákl. přenesená",J174,0)</f>
        <v>0</v>
      </c>
      <c r="BH174" s="182">
        <f>IF(N174="sníž. přenesená",J174,0)</f>
        <v>0</v>
      </c>
      <c r="BI174" s="182">
        <f>IF(N174="nulová",J174,0)</f>
        <v>0</v>
      </c>
      <c r="BJ174" s="17" t="s">
        <v>81</v>
      </c>
      <c r="BK174" s="182">
        <f>ROUND(I174*H174,2)</f>
        <v>0</v>
      </c>
      <c r="BL174" s="17" t="s">
        <v>150</v>
      </c>
      <c r="BM174" s="181" t="s">
        <v>277</v>
      </c>
    </row>
    <row r="175" spans="1:65" s="2" customFormat="1" ht="11.25">
      <c r="A175" s="34"/>
      <c r="B175" s="35"/>
      <c r="C175" s="36"/>
      <c r="D175" s="183" t="s">
        <v>152</v>
      </c>
      <c r="E175" s="36"/>
      <c r="F175" s="184" t="s">
        <v>278</v>
      </c>
      <c r="G175" s="36"/>
      <c r="H175" s="36"/>
      <c r="I175" s="185"/>
      <c r="J175" s="36"/>
      <c r="K175" s="36"/>
      <c r="L175" s="39"/>
      <c r="M175" s="186"/>
      <c r="N175" s="187"/>
      <c r="O175" s="64"/>
      <c r="P175" s="64"/>
      <c r="Q175" s="64"/>
      <c r="R175" s="64"/>
      <c r="S175" s="64"/>
      <c r="T175" s="65"/>
      <c r="U175" s="34"/>
      <c r="V175" s="34"/>
      <c r="W175" s="34"/>
      <c r="X175" s="34"/>
      <c r="Y175" s="34"/>
      <c r="Z175" s="34"/>
      <c r="AA175" s="34"/>
      <c r="AB175" s="34"/>
      <c r="AC175" s="34"/>
      <c r="AD175" s="34"/>
      <c r="AE175" s="34"/>
      <c r="AT175" s="17" t="s">
        <v>152</v>
      </c>
      <c r="AU175" s="17" t="s">
        <v>84</v>
      </c>
    </row>
    <row r="176" spans="1:65" s="13" customFormat="1" ht="11.25">
      <c r="B176" s="190"/>
      <c r="C176" s="191"/>
      <c r="D176" s="188" t="s">
        <v>171</v>
      </c>
      <c r="E176" s="191"/>
      <c r="F176" s="193" t="s">
        <v>279</v>
      </c>
      <c r="G176" s="191"/>
      <c r="H176" s="194">
        <v>6.88</v>
      </c>
      <c r="I176" s="195"/>
      <c r="J176" s="191"/>
      <c r="K176" s="191"/>
      <c r="L176" s="196"/>
      <c r="M176" s="197"/>
      <c r="N176" s="198"/>
      <c r="O176" s="198"/>
      <c r="P176" s="198"/>
      <c r="Q176" s="198"/>
      <c r="R176" s="198"/>
      <c r="S176" s="198"/>
      <c r="T176" s="199"/>
      <c r="AT176" s="200" t="s">
        <v>171</v>
      </c>
      <c r="AU176" s="200" t="s">
        <v>84</v>
      </c>
      <c r="AV176" s="13" t="s">
        <v>84</v>
      </c>
      <c r="AW176" s="13" t="s">
        <v>4</v>
      </c>
      <c r="AX176" s="13" t="s">
        <v>81</v>
      </c>
      <c r="AY176" s="200" t="s">
        <v>144</v>
      </c>
    </row>
    <row r="177" spans="1:65" s="2" customFormat="1" ht="33" customHeight="1">
      <c r="A177" s="34"/>
      <c r="B177" s="35"/>
      <c r="C177" s="170" t="s">
        <v>7</v>
      </c>
      <c r="D177" s="170" t="s">
        <v>146</v>
      </c>
      <c r="E177" s="171" t="s">
        <v>280</v>
      </c>
      <c r="F177" s="172" t="s">
        <v>281</v>
      </c>
      <c r="G177" s="173" t="s">
        <v>89</v>
      </c>
      <c r="H177" s="174">
        <v>2112</v>
      </c>
      <c r="I177" s="175"/>
      <c r="J177" s="176">
        <f>ROUND(I177*H177,2)</f>
        <v>0</v>
      </c>
      <c r="K177" s="172" t="s">
        <v>149</v>
      </c>
      <c r="L177" s="39"/>
      <c r="M177" s="177" t="s">
        <v>19</v>
      </c>
      <c r="N177" s="178" t="s">
        <v>44</v>
      </c>
      <c r="O177" s="64"/>
      <c r="P177" s="179">
        <f>O177*H177</f>
        <v>0</v>
      </c>
      <c r="Q177" s="179">
        <v>0</v>
      </c>
      <c r="R177" s="179">
        <f>Q177*H177</f>
        <v>0</v>
      </c>
      <c r="S177" s="179">
        <v>0</v>
      </c>
      <c r="T177" s="180">
        <f>S177*H177</f>
        <v>0</v>
      </c>
      <c r="U177" s="34"/>
      <c r="V177" s="34"/>
      <c r="W177" s="34"/>
      <c r="X177" s="34"/>
      <c r="Y177" s="34"/>
      <c r="Z177" s="34"/>
      <c r="AA177" s="34"/>
      <c r="AB177" s="34"/>
      <c r="AC177" s="34"/>
      <c r="AD177" s="34"/>
      <c r="AE177" s="34"/>
      <c r="AR177" s="181" t="s">
        <v>150</v>
      </c>
      <c r="AT177" s="181" t="s">
        <v>146</v>
      </c>
      <c r="AU177" s="181" t="s">
        <v>84</v>
      </c>
      <c r="AY177" s="17" t="s">
        <v>144</v>
      </c>
      <c r="BE177" s="182">
        <f>IF(N177="základní",J177,0)</f>
        <v>0</v>
      </c>
      <c r="BF177" s="182">
        <f>IF(N177="snížená",J177,0)</f>
        <v>0</v>
      </c>
      <c r="BG177" s="182">
        <f>IF(N177="zákl. přenesená",J177,0)</f>
        <v>0</v>
      </c>
      <c r="BH177" s="182">
        <f>IF(N177="sníž. přenesená",J177,0)</f>
        <v>0</v>
      </c>
      <c r="BI177" s="182">
        <f>IF(N177="nulová",J177,0)</f>
        <v>0</v>
      </c>
      <c r="BJ177" s="17" t="s">
        <v>81</v>
      </c>
      <c r="BK177" s="182">
        <f>ROUND(I177*H177,2)</f>
        <v>0</v>
      </c>
      <c r="BL177" s="17" t="s">
        <v>150</v>
      </c>
      <c r="BM177" s="181" t="s">
        <v>282</v>
      </c>
    </row>
    <row r="178" spans="1:65" s="2" customFormat="1" ht="11.25">
      <c r="A178" s="34"/>
      <c r="B178" s="35"/>
      <c r="C178" s="36"/>
      <c r="D178" s="183" t="s">
        <v>152</v>
      </c>
      <c r="E178" s="36"/>
      <c r="F178" s="184" t="s">
        <v>283</v>
      </c>
      <c r="G178" s="36"/>
      <c r="H178" s="36"/>
      <c r="I178" s="185"/>
      <c r="J178" s="36"/>
      <c r="K178" s="36"/>
      <c r="L178" s="39"/>
      <c r="M178" s="186"/>
      <c r="N178" s="187"/>
      <c r="O178" s="64"/>
      <c r="P178" s="64"/>
      <c r="Q178" s="64"/>
      <c r="R178" s="64"/>
      <c r="S178" s="64"/>
      <c r="T178" s="65"/>
      <c r="U178" s="34"/>
      <c r="V178" s="34"/>
      <c r="W178" s="34"/>
      <c r="X178" s="34"/>
      <c r="Y178" s="34"/>
      <c r="Z178" s="34"/>
      <c r="AA178" s="34"/>
      <c r="AB178" s="34"/>
      <c r="AC178" s="34"/>
      <c r="AD178" s="34"/>
      <c r="AE178" s="34"/>
      <c r="AT178" s="17" t="s">
        <v>152</v>
      </c>
      <c r="AU178" s="17" t="s">
        <v>84</v>
      </c>
    </row>
    <row r="179" spans="1:65" s="2" customFormat="1" ht="136.5">
      <c r="A179" s="34"/>
      <c r="B179" s="35"/>
      <c r="C179" s="36"/>
      <c r="D179" s="188" t="s">
        <v>154</v>
      </c>
      <c r="E179" s="36"/>
      <c r="F179" s="189" t="s">
        <v>284</v>
      </c>
      <c r="G179" s="36"/>
      <c r="H179" s="36"/>
      <c r="I179" s="185"/>
      <c r="J179" s="36"/>
      <c r="K179" s="36"/>
      <c r="L179" s="39"/>
      <c r="M179" s="186"/>
      <c r="N179" s="187"/>
      <c r="O179" s="64"/>
      <c r="P179" s="64"/>
      <c r="Q179" s="64"/>
      <c r="R179" s="64"/>
      <c r="S179" s="64"/>
      <c r="T179" s="65"/>
      <c r="U179" s="34"/>
      <c r="V179" s="34"/>
      <c r="W179" s="34"/>
      <c r="X179" s="34"/>
      <c r="Y179" s="34"/>
      <c r="Z179" s="34"/>
      <c r="AA179" s="34"/>
      <c r="AB179" s="34"/>
      <c r="AC179" s="34"/>
      <c r="AD179" s="34"/>
      <c r="AE179" s="34"/>
      <c r="AT179" s="17" t="s">
        <v>154</v>
      </c>
      <c r="AU179" s="17" t="s">
        <v>84</v>
      </c>
    </row>
    <row r="180" spans="1:65" s="13" customFormat="1" ht="11.25">
      <c r="B180" s="190"/>
      <c r="C180" s="191"/>
      <c r="D180" s="188" t="s">
        <v>171</v>
      </c>
      <c r="E180" s="192" t="s">
        <v>19</v>
      </c>
      <c r="F180" s="193" t="s">
        <v>285</v>
      </c>
      <c r="G180" s="191"/>
      <c r="H180" s="194">
        <v>2112</v>
      </c>
      <c r="I180" s="195"/>
      <c r="J180" s="191"/>
      <c r="K180" s="191"/>
      <c r="L180" s="196"/>
      <c r="M180" s="197"/>
      <c r="N180" s="198"/>
      <c r="O180" s="198"/>
      <c r="P180" s="198"/>
      <c r="Q180" s="198"/>
      <c r="R180" s="198"/>
      <c r="S180" s="198"/>
      <c r="T180" s="199"/>
      <c r="AT180" s="200" t="s">
        <v>171</v>
      </c>
      <c r="AU180" s="200" t="s">
        <v>84</v>
      </c>
      <c r="AV180" s="13" t="s">
        <v>84</v>
      </c>
      <c r="AW180" s="13" t="s">
        <v>34</v>
      </c>
      <c r="AX180" s="13" t="s">
        <v>81</v>
      </c>
      <c r="AY180" s="200" t="s">
        <v>144</v>
      </c>
    </row>
    <row r="181" spans="1:65" s="12" customFormat="1" ht="22.9" customHeight="1">
      <c r="B181" s="154"/>
      <c r="C181" s="155"/>
      <c r="D181" s="156" t="s">
        <v>72</v>
      </c>
      <c r="E181" s="168" t="s">
        <v>161</v>
      </c>
      <c r="F181" s="168" t="s">
        <v>286</v>
      </c>
      <c r="G181" s="155"/>
      <c r="H181" s="155"/>
      <c r="I181" s="158"/>
      <c r="J181" s="169">
        <f>BK181</f>
        <v>0</v>
      </c>
      <c r="K181" s="155"/>
      <c r="L181" s="160"/>
      <c r="M181" s="161"/>
      <c r="N181" s="162"/>
      <c r="O181" s="162"/>
      <c r="P181" s="163">
        <f>SUM(P182:P187)</f>
        <v>0</v>
      </c>
      <c r="Q181" s="162"/>
      <c r="R181" s="163">
        <f>SUM(R182:R187)</f>
        <v>55.279620000000001</v>
      </c>
      <c r="S181" s="162"/>
      <c r="T181" s="164">
        <f>SUM(T182:T187)</f>
        <v>0</v>
      </c>
      <c r="AR181" s="165" t="s">
        <v>81</v>
      </c>
      <c r="AT181" s="166" t="s">
        <v>72</v>
      </c>
      <c r="AU181" s="166" t="s">
        <v>81</v>
      </c>
      <c r="AY181" s="165" t="s">
        <v>144</v>
      </c>
      <c r="BK181" s="167">
        <f>SUM(BK182:BK187)</f>
        <v>0</v>
      </c>
    </row>
    <row r="182" spans="1:65" s="2" customFormat="1" ht="33" customHeight="1">
      <c r="A182" s="34"/>
      <c r="B182" s="35"/>
      <c r="C182" s="170" t="s">
        <v>287</v>
      </c>
      <c r="D182" s="170" t="s">
        <v>146</v>
      </c>
      <c r="E182" s="171" t="s">
        <v>288</v>
      </c>
      <c r="F182" s="172" t="s">
        <v>289</v>
      </c>
      <c r="G182" s="173" t="s">
        <v>182</v>
      </c>
      <c r="H182" s="174">
        <v>66</v>
      </c>
      <c r="I182" s="175"/>
      <c r="J182" s="176">
        <f>ROUND(I182*H182,2)</f>
        <v>0</v>
      </c>
      <c r="K182" s="172" t="s">
        <v>149</v>
      </c>
      <c r="L182" s="39"/>
      <c r="M182" s="177" t="s">
        <v>19</v>
      </c>
      <c r="N182" s="178" t="s">
        <v>44</v>
      </c>
      <c r="O182" s="64"/>
      <c r="P182" s="179">
        <f>O182*H182</f>
        <v>0</v>
      </c>
      <c r="Q182" s="179">
        <v>0.29757</v>
      </c>
      <c r="R182" s="179">
        <f>Q182*H182</f>
        <v>19.639620000000001</v>
      </c>
      <c r="S182" s="179">
        <v>0</v>
      </c>
      <c r="T182" s="180">
        <f>S182*H182</f>
        <v>0</v>
      </c>
      <c r="U182" s="34"/>
      <c r="V182" s="34"/>
      <c r="W182" s="34"/>
      <c r="X182" s="34"/>
      <c r="Y182" s="34"/>
      <c r="Z182" s="34"/>
      <c r="AA182" s="34"/>
      <c r="AB182" s="34"/>
      <c r="AC182" s="34"/>
      <c r="AD182" s="34"/>
      <c r="AE182" s="34"/>
      <c r="AR182" s="181" t="s">
        <v>150</v>
      </c>
      <c r="AT182" s="181" t="s">
        <v>146</v>
      </c>
      <c r="AU182" s="181" t="s">
        <v>84</v>
      </c>
      <c r="AY182" s="17" t="s">
        <v>144</v>
      </c>
      <c r="BE182" s="182">
        <f>IF(N182="základní",J182,0)</f>
        <v>0</v>
      </c>
      <c r="BF182" s="182">
        <f>IF(N182="snížená",J182,0)</f>
        <v>0</v>
      </c>
      <c r="BG182" s="182">
        <f>IF(N182="zákl. přenesená",J182,0)</f>
        <v>0</v>
      </c>
      <c r="BH182" s="182">
        <f>IF(N182="sníž. přenesená",J182,0)</f>
        <v>0</v>
      </c>
      <c r="BI182" s="182">
        <f>IF(N182="nulová",J182,0)</f>
        <v>0</v>
      </c>
      <c r="BJ182" s="17" t="s">
        <v>81</v>
      </c>
      <c r="BK182" s="182">
        <f>ROUND(I182*H182,2)</f>
        <v>0</v>
      </c>
      <c r="BL182" s="17" t="s">
        <v>150</v>
      </c>
      <c r="BM182" s="181" t="s">
        <v>290</v>
      </c>
    </row>
    <row r="183" spans="1:65" s="2" customFormat="1" ht="11.25">
      <c r="A183" s="34"/>
      <c r="B183" s="35"/>
      <c r="C183" s="36"/>
      <c r="D183" s="183" t="s">
        <v>152</v>
      </c>
      <c r="E183" s="36"/>
      <c r="F183" s="184" t="s">
        <v>291</v>
      </c>
      <c r="G183" s="36"/>
      <c r="H183" s="36"/>
      <c r="I183" s="185"/>
      <c r="J183" s="36"/>
      <c r="K183" s="36"/>
      <c r="L183" s="39"/>
      <c r="M183" s="186"/>
      <c r="N183" s="187"/>
      <c r="O183" s="64"/>
      <c r="P183" s="64"/>
      <c r="Q183" s="64"/>
      <c r="R183" s="64"/>
      <c r="S183" s="64"/>
      <c r="T183" s="65"/>
      <c r="U183" s="34"/>
      <c r="V183" s="34"/>
      <c r="W183" s="34"/>
      <c r="X183" s="34"/>
      <c r="Y183" s="34"/>
      <c r="Z183" s="34"/>
      <c r="AA183" s="34"/>
      <c r="AB183" s="34"/>
      <c r="AC183" s="34"/>
      <c r="AD183" s="34"/>
      <c r="AE183" s="34"/>
      <c r="AT183" s="17" t="s">
        <v>152</v>
      </c>
      <c r="AU183" s="17" t="s">
        <v>84</v>
      </c>
    </row>
    <row r="184" spans="1:65" s="2" customFormat="1" ht="78">
      <c r="A184" s="34"/>
      <c r="B184" s="35"/>
      <c r="C184" s="36"/>
      <c r="D184" s="188" t="s">
        <v>154</v>
      </c>
      <c r="E184" s="36"/>
      <c r="F184" s="189" t="s">
        <v>292</v>
      </c>
      <c r="G184" s="36"/>
      <c r="H184" s="36"/>
      <c r="I184" s="185"/>
      <c r="J184" s="36"/>
      <c r="K184" s="36"/>
      <c r="L184" s="39"/>
      <c r="M184" s="186"/>
      <c r="N184" s="187"/>
      <c r="O184" s="64"/>
      <c r="P184" s="64"/>
      <c r="Q184" s="64"/>
      <c r="R184" s="64"/>
      <c r="S184" s="64"/>
      <c r="T184" s="65"/>
      <c r="U184" s="34"/>
      <c r="V184" s="34"/>
      <c r="W184" s="34"/>
      <c r="X184" s="34"/>
      <c r="Y184" s="34"/>
      <c r="Z184" s="34"/>
      <c r="AA184" s="34"/>
      <c r="AB184" s="34"/>
      <c r="AC184" s="34"/>
      <c r="AD184" s="34"/>
      <c r="AE184" s="34"/>
      <c r="AT184" s="17" t="s">
        <v>154</v>
      </c>
      <c r="AU184" s="17" t="s">
        <v>84</v>
      </c>
    </row>
    <row r="185" spans="1:65" s="2" customFormat="1" ht="24.2" customHeight="1">
      <c r="A185" s="34"/>
      <c r="B185" s="35"/>
      <c r="C185" s="212" t="s">
        <v>112</v>
      </c>
      <c r="D185" s="212" t="s">
        <v>211</v>
      </c>
      <c r="E185" s="213" t="s">
        <v>293</v>
      </c>
      <c r="F185" s="214" t="s">
        <v>294</v>
      </c>
      <c r="G185" s="215" t="s">
        <v>295</v>
      </c>
      <c r="H185" s="216">
        <v>495</v>
      </c>
      <c r="I185" s="217"/>
      <c r="J185" s="218">
        <f>ROUND(I185*H185,2)</f>
        <v>0</v>
      </c>
      <c r="K185" s="214" t="s">
        <v>149</v>
      </c>
      <c r="L185" s="219"/>
      <c r="M185" s="220" t="s">
        <v>19</v>
      </c>
      <c r="N185" s="221" t="s">
        <v>44</v>
      </c>
      <c r="O185" s="64"/>
      <c r="P185" s="179">
        <f>O185*H185</f>
        <v>0</v>
      </c>
      <c r="Q185" s="179">
        <v>7.1999999999999995E-2</v>
      </c>
      <c r="R185" s="179">
        <f>Q185*H185</f>
        <v>35.64</v>
      </c>
      <c r="S185" s="179">
        <v>0</v>
      </c>
      <c r="T185" s="180">
        <f>S185*H185</f>
        <v>0</v>
      </c>
      <c r="U185" s="34"/>
      <c r="V185" s="34"/>
      <c r="W185" s="34"/>
      <c r="X185" s="34"/>
      <c r="Y185" s="34"/>
      <c r="Z185" s="34"/>
      <c r="AA185" s="34"/>
      <c r="AB185" s="34"/>
      <c r="AC185" s="34"/>
      <c r="AD185" s="34"/>
      <c r="AE185" s="34"/>
      <c r="AR185" s="181" t="s">
        <v>193</v>
      </c>
      <c r="AT185" s="181" t="s">
        <v>211</v>
      </c>
      <c r="AU185" s="181" t="s">
        <v>84</v>
      </c>
      <c r="AY185" s="17" t="s">
        <v>144</v>
      </c>
      <c r="BE185" s="182">
        <f>IF(N185="základní",J185,0)</f>
        <v>0</v>
      </c>
      <c r="BF185" s="182">
        <f>IF(N185="snížená",J185,0)</f>
        <v>0</v>
      </c>
      <c r="BG185" s="182">
        <f>IF(N185="zákl. přenesená",J185,0)</f>
        <v>0</v>
      </c>
      <c r="BH185" s="182">
        <f>IF(N185="sníž. přenesená",J185,0)</f>
        <v>0</v>
      </c>
      <c r="BI185" s="182">
        <f>IF(N185="nulová",J185,0)</f>
        <v>0</v>
      </c>
      <c r="BJ185" s="17" t="s">
        <v>81</v>
      </c>
      <c r="BK185" s="182">
        <f>ROUND(I185*H185,2)</f>
        <v>0</v>
      </c>
      <c r="BL185" s="17" t="s">
        <v>150</v>
      </c>
      <c r="BM185" s="181" t="s">
        <v>296</v>
      </c>
    </row>
    <row r="186" spans="1:65" s="2" customFormat="1" ht="11.25">
      <c r="A186" s="34"/>
      <c r="B186" s="35"/>
      <c r="C186" s="36"/>
      <c r="D186" s="183" t="s">
        <v>152</v>
      </c>
      <c r="E186" s="36"/>
      <c r="F186" s="184" t="s">
        <v>297</v>
      </c>
      <c r="G186" s="36"/>
      <c r="H186" s="36"/>
      <c r="I186" s="185"/>
      <c r="J186" s="36"/>
      <c r="K186" s="36"/>
      <c r="L186" s="39"/>
      <c r="M186" s="186"/>
      <c r="N186" s="187"/>
      <c r="O186" s="64"/>
      <c r="P186" s="64"/>
      <c r="Q186" s="64"/>
      <c r="R186" s="64"/>
      <c r="S186" s="64"/>
      <c r="T186" s="65"/>
      <c r="U186" s="34"/>
      <c r="V186" s="34"/>
      <c r="W186" s="34"/>
      <c r="X186" s="34"/>
      <c r="Y186" s="34"/>
      <c r="Z186" s="34"/>
      <c r="AA186" s="34"/>
      <c r="AB186" s="34"/>
      <c r="AC186" s="34"/>
      <c r="AD186" s="34"/>
      <c r="AE186" s="34"/>
      <c r="AT186" s="17" t="s">
        <v>152</v>
      </c>
      <c r="AU186" s="17" t="s">
        <v>84</v>
      </c>
    </row>
    <row r="187" spans="1:65" s="13" customFormat="1" ht="11.25">
      <c r="B187" s="190"/>
      <c r="C187" s="191"/>
      <c r="D187" s="188" t="s">
        <v>171</v>
      </c>
      <c r="E187" s="191"/>
      <c r="F187" s="193" t="s">
        <v>298</v>
      </c>
      <c r="G187" s="191"/>
      <c r="H187" s="194">
        <v>495</v>
      </c>
      <c r="I187" s="195"/>
      <c r="J187" s="191"/>
      <c r="K187" s="191"/>
      <c r="L187" s="196"/>
      <c r="M187" s="197"/>
      <c r="N187" s="198"/>
      <c r="O187" s="198"/>
      <c r="P187" s="198"/>
      <c r="Q187" s="198"/>
      <c r="R187" s="198"/>
      <c r="S187" s="198"/>
      <c r="T187" s="199"/>
      <c r="AT187" s="200" t="s">
        <v>171</v>
      </c>
      <c r="AU187" s="200" t="s">
        <v>84</v>
      </c>
      <c r="AV187" s="13" t="s">
        <v>84</v>
      </c>
      <c r="AW187" s="13" t="s">
        <v>4</v>
      </c>
      <c r="AX187" s="13" t="s">
        <v>81</v>
      </c>
      <c r="AY187" s="200" t="s">
        <v>144</v>
      </c>
    </row>
    <row r="188" spans="1:65" s="12" customFormat="1" ht="22.9" customHeight="1">
      <c r="B188" s="154"/>
      <c r="C188" s="155"/>
      <c r="D188" s="156" t="s">
        <v>72</v>
      </c>
      <c r="E188" s="168" t="s">
        <v>173</v>
      </c>
      <c r="F188" s="168" t="s">
        <v>299</v>
      </c>
      <c r="G188" s="155"/>
      <c r="H188" s="155"/>
      <c r="I188" s="158"/>
      <c r="J188" s="169">
        <f>BK188</f>
        <v>0</v>
      </c>
      <c r="K188" s="155"/>
      <c r="L188" s="160"/>
      <c r="M188" s="161"/>
      <c r="N188" s="162"/>
      <c r="O188" s="162"/>
      <c r="P188" s="163">
        <f>SUM(P189:P237)</f>
        <v>0</v>
      </c>
      <c r="Q188" s="162"/>
      <c r="R188" s="163">
        <f>SUM(R189:R237)</f>
        <v>9.3821600000000007</v>
      </c>
      <c r="S188" s="162"/>
      <c r="T188" s="164">
        <f>SUM(T189:T237)</f>
        <v>0</v>
      </c>
      <c r="AR188" s="165" t="s">
        <v>81</v>
      </c>
      <c r="AT188" s="166" t="s">
        <v>72</v>
      </c>
      <c r="AU188" s="166" t="s">
        <v>81</v>
      </c>
      <c r="AY188" s="165" t="s">
        <v>144</v>
      </c>
      <c r="BK188" s="167">
        <f>SUM(BK189:BK237)</f>
        <v>0</v>
      </c>
    </row>
    <row r="189" spans="1:65" s="2" customFormat="1" ht="24.2" customHeight="1">
      <c r="A189" s="34"/>
      <c r="B189" s="35"/>
      <c r="C189" s="170" t="s">
        <v>300</v>
      </c>
      <c r="D189" s="170" t="s">
        <v>146</v>
      </c>
      <c r="E189" s="171" t="s">
        <v>301</v>
      </c>
      <c r="F189" s="172" t="s">
        <v>302</v>
      </c>
      <c r="G189" s="173" t="s">
        <v>89</v>
      </c>
      <c r="H189" s="174">
        <v>68.98</v>
      </c>
      <c r="I189" s="175"/>
      <c r="J189" s="176">
        <f>ROUND(I189*H189,2)</f>
        <v>0</v>
      </c>
      <c r="K189" s="172" t="s">
        <v>149</v>
      </c>
      <c r="L189" s="39"/>
      <c r="M189" s="177" t="s">
        <v>19</v>
      </c>
      <c r="N189" s="178" t="s">
        <v>44</v>
      </c>
      <c r="O189" s="64"/>
      <c r="P189" s="179">
        <f>O189*H189</f>
        <v>0</v>
      </c>
      <c r="Q189" s="179">
        <v>0</v>
      </c>
      <c r="R189" s="179">
        <f>Q189*H189</f>
        <v>0</v>
      </c>
      <c r="S189" s="179">
        <v>0</v>
      </c>
      <c r="T189" s="180">
        <f>S189*H189</f>
        <v>0</v>
      </c>
      <c r="U189" s="34"/>
      <c r="V189" s="34"/>
      <c r="W189" s="34"/>
      <c r="X189" s="34"/>
      <c r="Y189" s="34"/>
      <c r="Z189" s="34"/>
      <c r="AA189" s="34"/>
      <c r="AB189" s="34"/>
      <c r="AC189" s="34"/>
      <c r="AD189" s="34"/>
      <c r="AE189" s="34"/>
      <c r="AR189" s="181" t="s">
        <v>150</v>
      </c>
      <c r="AT189" s="181" t="s">
        <v>146</v>
      </c>
      <c r="AU189" s="181" t="s">
        <v>84</v>
      </c>
      <c r="AY189" s="17" t="s">
        <v>144</v>
      </c>
      <c r="BE189" s="182">
        <f>IF(N189="základní",J189,0)</f>
        <v>0</v>
      </c>
      <c r="BF189" s="182">
        <f>IF(N189="snížená",J189,0)</f>
        <v>0</v>
      </c>
      <c r="BG189" s="182">
        <f>IF(N189="zákl. přenesená",J189,0)</f>
        <v>0</v>
      </c>
      <c r="BH189" s="182">
        <f>IF(N189="sníž. přenesená",J189,0)</f>
        <v>0</v>
      </c>
      <c r="BI189" s="182">
        <f>IF(N189="nulová",J189,0)</f>
        <v>0</v>
      </c>
      <c r="BJ189" s="17" t="s">
        <v>81</v>
      </c>
      <c r="BK189" s="182">
        <f>ROUND(I189*H189,2)</f>
        <v>0</v>
      </c>
      <c r="BL189" s="17" t="s">
        <v>150</v>
      </c>
      <c r="BM189" s="181" t="s">
        <v>303</v>
      </c>
    </row>
    <row r="190" spans="1:65" s="2" customFormat="1" ht="11.25">
      <c r="A190" s="34"/>
      <c r="B190" s="35"/>
      <c r="C190" s="36"/>
      <c r="D190" s="183" t="s">
        <v>152</v>
      </c>
      <c r="E190" s="36"/>
      <c r="F190" s="184" t="s">
        <v>304</v>
      </c>
      <c r="G190" s="36"/>
      <c r="H190" s="36"/>
      <c r="I190" s="185"/>
      <c r="J190" s="36"/>
      <c r="K190" s="36"/>
      <c r="L190" s="39"/>
      <c r="M190" s="186"/>
      <c r="N190" s="187"/>
      <c r="O190" s="64"/>
      <c r="P190" s="64"/>
      <c r="Q190" s="64"/>
      <c r="R190" s="64"/>
      <c r="S190" s="64"/>
      <c r="T190" s="65"/>
      <c r="U190" s="34"/>
      <c r="V190" s="34"/>
      <c r="W190" s="34"/>
      <c r="X190" s="34"/>
      <c r="Y190" s="34"/>
      <c r="Z190" s="34"/>
      <c r="AA190" s="34"/>
      <c r="AB190" s="34"/>
      <c r="AC190" s="34"/>
      <c r="AD190" s="34"/>
      <c r="AE190" s="34"/>
      <c r="AT190" s="17" t="s">
        <v>152</v>
      </c>
      <c r="AU190" s="17" t="s">
        <v>84</v>
      </c>
    </row>
    <row r="191" spans="1:65" s="13" customFormat="1" ht="11.25">
      <c r="B191" s="190"/>
      <c r="C191" s="191"/>
      <c r="D191" s="188" t="s">
        <v>171</v>
      </c>
      <c r="E191" s="192" t="s">
        <v>19</v>
      </c>
      <c r="F191" s="193" t="s">
        <v>305</v>
      </c>
      <c r="G191" s="191"/>
      <c r="H191" s="194">
        <v>68.98</v>
      </c>
      <c r="I191" s="195"/>
      <c r="J191" s="191"/>
      <c r="K191" s="191"/>
      <c r="L191" s="196"/>
      <c r="M191" s="197"/>
      <c r="N191" s="198"/>
      <c r="O191" s="198"/>
      <c r="P191" s="198"/>
      <c r="Q191" s="198"/>
      <c r="R191" s="198"/>
      <c r="S191" s="198"/>
      <c r="T191" s="199"/>
      <c r="AT191" s="200" t="s">
        <v>171</v>
      </c>
      <c r="AU191" s="200" t="s">
        <v>84</v>
      </c>
      <c r="AV191" s="13" t="s">
        <v>84</v>
      </c>
      <c r="AW191" s="13" t="s">
        <v>34</v>
      </c>
      <c r="AX191" s="13" t="s">
        <v>81</v>
      </c>
      <c r="AY191" s="200" t="s">
        <v>144</v>
      </c>
    </row>
    <row r="192" spans="1:65" s="2" customFormat="1" ht="24.2" customHeight="1">
      <c r="A192" s="34"/>
      <c r="B192" s="35"/>
      <c r="C192" s="170" t="s">
        <v>306</v>
      </c>
      <c r="D192" s="170" t="s">
        <v>146</v>
      </c>
      <c r="E192" s="171" t="s">
        <v>307</v>
      </c>
      <c r="F192" s="172" t="s">
        <v>308</v>
      </c>
      <c r="G192" s="173" t="s">
        <v>89</v>
      </c>
      <c r="H192" s="174">
        <v>23</v>
      </c>
      <c r="I192" s="175"/>
      <c r="J192" s="176">
        <f>ROUND(I192*H192,2)</f>
        <v>0</v>
      </c>
      <c r="K192" s="172" t="s">
        <v>149</v>
      </c>
      <c r="L192" s="39"/>
      <c r="M192" s="177" t="s">
        <v>19</v>
      </c>
      <c r="N192" s="178" t="s">
        <v>44</v>
      </c>
      <c r="O192" s="64"/>
      <c r="P192" s="179">
        <f>O192*H192</f>
        <v>0</v>
      </c>
      <c r="Q192" s="179">
        <v>0</v>
      </c>
      <c r="R192" s="179">
        <f>Q192*H192</f>
        <v>0</v>
      </c>
      <c r="S192" s="179">
        <v>0</v>
      </c>
      <c r="T192" s="180">
        <f>S192*H192</f>
        <v>0</v>
      </c>
      <c r="U192" s="34"/>
      <c r="V192" s="34"/>
      <c r="W192" s="34"/>
      <c r="X192" s="34"/>
      <c r="Y192" s="34"/>
      <c r="Z192" s="34"/>
      <c r="AA192" s="34"/>
      <c r="AB192" s="34"/>
      <c r="AC192" s="34"/>
      <c r="AD192" s="34"/>
      <c r="AE192" s="34"/>
      <c r="AR192" s="181" t="s">
        <v>150</v>
      </c>
      <c r="AT192" s="181" t="s">
        <v>146</v>
      </c>
      <c r="AU192" s="181" t="s">
        <v>84</v>
      </c>
      <c r="AY192" s="17" t="s">
        <v>144</v>
      </c>
      <c r="BE192" s="182">
        <f>IF(N192="základní",J192,0)</f>
        <v>0</v>
      </c>
      <c r="BF192" s="182">
        <f>IF(N192="snížená",J192,0)</f>
        <v>0</v>
      </c>
      <c r="BG192" s="182">
        <f>IF(N192="zákl. přenesená",J192,0)</f>
        <v>0</v>
      </c>
      <c r="BH192" s="182">
        <f>IF(N192="sníž. přenesená",J192,0)</f>
        <v>0</v>
      </c>
      <c r="BI192" s="182">
        <f>IF(N192="nulová",J192,0)</f>
        <v>0</v>
      </c>
      <c r="BJ192" s="17" t="s">
        <v>81</v>
      </c>
      <c r="BK192" s="182">
        <f>ROUND(I192*H192,2)</f>
        <v>0</v>
      </c>
      <c r="BL192" s="17" t="s">
        <v>150</v>
      </c>
      <c r="BM192" s="181" t="s">
        <v>309</v>
      </c>
    </row>
    <row r="193" spans="1:65" s="2" customFormat="1" ht="11.25">
      <c r="A193" s="34"/>
      <c r="B193" s="35"/>
      <c r="C193" s="36"/>
      <c r="D193" s="183" t="s">
        <v>152</v>
      </c>
      <c r="E193" s="36"/>
      <c r="F193" s="184" t="s">
        <v>310</v>
      </c>
      <c r="G193" s="36"/>
      <c r="H193" s="36"/>
      <c r="I193" s="185"/>
      <c r="J193" s="36"/>
      <c r="K193" s="36"/>
      <c r="L193" s="39"/>
      <c r="M193" s="186"/>
      <c r="N193" s="187"/>
      <c r="O193" s="64"/>
      <c r="P193" s="64"/>
      <c r="Q193" s="64"/>
      <c r="R193" s="64"/>
      <c r="S193" s="64"/>
      <c r="T193" s="65"/>
      <c r="U193" s="34"/>
      <c r="V193" s="34"/>
      <c r="W193" s="34"/>
      <c r="X193" s="34"/>
      <c r="Y193" s="34"/>
      <c r="Z193" s="34"/>
      <c r="AA193" s="34"/>
      <c r="AB193" s="34"/>
      <c r="AC193" s="34"/>
      <c r="AD193" s="34"/>
      <c r="AE193" s="34"/>
      <c r="AT193" s="17" t="s">
        <v>152</v>
      </c>
      <c r="AU193" s="17" t="s">
        <v>84</v>
      </c>
    </row>
    <row r="194" spans="1:65" s="13" customFormat="1" ht="11.25">
      <c r="B194" s="190"/>
      <c r="C194" s="191"/>
      <c r="D194" s="188" t="s">
        <v>171</v>
      </c>
      <c r="E194" s="192" t="s">
        <v>19</v>
      </c>
      <c r="F194" s="193" t="s">
        <v>110</v>
      </c>
      <c r="G194" s="191"/>
      <c r="H194" s="194">
        <v>23</v>
      </c>
      <c r="I194" s="195"/>
      <c r="J194" s="191"/>
      <c r="K194" s="191"/>
      <c r="L194" s="196"/>
      <c r="M194" s="197"/>
      <c r="N194" s="198"/>
      <c r="O194" s="198"/>
      <c r="P194" s="198"/>
      <c r="Q194" s="198"/>
      <c r="R194" s="198"/>
      <c r="S194" s="198"/>
      <c r="T194" s="199"/>
      <c r="AT194" s="200" t="s">
        <v>171</v>
      </c>
      <c r="AU194" s="200" t="s">
        <v>84</v>
      </c>
      <c r="AV194" s="13" t="s">
        <v>84</v>
      </c>
      <c r="AW194" s="13" t="s">
        <v>34</v>
      </c>
      <c r="AX194" s="13" t="s">
        <v>81</v>
      </c>
      <c r="AY194" s="200" t="s">
        <v>144</v>
      </c>
    </row>
    <row r="195" spans="1:65" s="2" customFormat="1" ht="24.2" customHeight="1">
      <c r="A195" s="34"/>
      <c r="B195" s="35"/>
      <c r="C195" s="170" t="s">
        <v>311</v>
      </c>
      <c r="D195" s="170" t="s">
        <v>146</v>
      </c>
      <c r="E195" s="171" t="s">
        <v>312</v>
      </c>
      <c r="F195" s="172" t="s">
        <v>313</v>
      </c>
      <c r="G195" s="173" t="s">
        <v>89</v>
      </c>
      <c r="H195" s="174">
        <v>1094</v>
      </c>
      <c r="I195" s="175"/>
      <c r="J195" s="176">
        <f>ROUND(I195*H195,2)</f>
        <v>0</v>
      </c>
      <c r="K195" s="172" t="s">
        <v>149</v>
      </c>
      <c r="L195" s="39"/>
      <c r="M195" s="177" t="s">
        <v>19</v>
      </c>
      <c r="N195" s="178" t="s">
        <v>44</v>
      </c>
      <c r="O195" s="64"/>
      <c r="P195" s="179">
        <f>O195*H195</f>
        <v>0</v>
      </c>
      <c r="Q195" s="179">
        <v>0</v>
      </c>
      <c r="R195" s="179">
        <f>Q195*H195</f>
        <v>0</v>
      </c>
      <c r="S195" s="179">
        <v>0</v>
      </c>
      <c r="T195" s="180">
        <f>S195*H195</f>
        <v>0</v>
      </c>
      <c r="U195" s="34"/>
      <c r="V195" s="34"/>
      <c r="W195" s="34"/>
      <c r="X195" s="34"/>
      <c r="Y195" s="34"/>
      <c r="Z195" s="34"/>
      <c r="AA195" s="34"/>
      <c r="AB195" s="34"/>
      <c r="AC195" s="34"/>
      <c r="AD195" s="34"/>
      <c r="AE195" s="34"/>
      <c r="AR195" s="181" t="s">
        <v>150</v>
      </c>
      <c r="AT195" s="181" t="s">
        <v>146</v>
      </c>
      <c r="AU195" s="181" t="s">
        <v>84</v>
      </c>
      <c r="AY195" s="17" t="s">
        <v>144</v>
      </c>
      <c r="BE195" s="182">
        <f>IF(N195="základní",J195,0)</f>
        <v>0</v>
      </c>
      <c r="BF195" s="182">
        <f>IF(N195="snížená",J195,0)</f>
        <v>0</v>
      </c>
      <c r="BG195" s="182">
        <f>IF(N195="zákl. přenesená",J195,0)</f>
        <v>0</v>
      </c>
      <c r="BH195" s="182">
        <f>IF(N195="sníž. přenesená",J195,0)</f>
        <v>0</v>
      </c>
      <c r="BI195" s="182">
        <f>IF(N195="nulová",J195,0)</f>
        <v>0</v>
      </c>
      <c r="BJ195" s="17" t="s">
        <v>81</v>
      </c>
      <c r="BK195" s="182">
        <f>ROUND(I195*H195,2)</f>
        <v>0</v>
      </c>
      <c r="BL195" s="17" t="s">
        <v>150</v>
      </c>
      <c r="BM195" s="181" t="s">
        <v>314</v>
      </c>
    </row>
    <row r="196" spans="1:65" s="2" customFormat="1" ht="11.25">
      <c r="A196" s="34"/>
      <c r="B196" s="35"/>
      <c r="C196" s="36"/>
      <c r="D196" s="183" t="s">
        <v>152</v>
      </c>
      <c r="E196" s="36"/>
      <c r="F196" s="184" t="s">
        <v>315</v>
      </c>
      <c r="G196" s="36"/>
      <c r="H196" s="36"/>
      <c r="I196" s="185"/>
      <c r="J196" s="36"/>
      <c r="K196" s="36"/>
      <c r="L196" s="39"/>
      <c r="M196" s="186"/>
      <c r="N196" s="187"/>
      <c r="O196" s="64"/>
      <c r="P196" s="64"/>
      <c r="Q196" s="64"/>
      <c r="R196" s="64"/>
      <c r="S196" s="64"/>
      <c r="T196" s="65"/>
      <c r="U196" s="34"/>
      <c r="V196" s="34"/>
      <c r="W196" s="34"/>
      <c r="X196" s="34"/>
      <c r="Y196" s="34"/>
      <c r="Z196" s="34"/>
      <c r="AA196" s="34"/>
      <c r="AB196" s="34"/>
      <c r="AC196" s="34"/>
      <c r="AD196" s="34"/>
      <c r="AE196" s="34"/>
      <c r="AT196" s="17" t="s">
        <v>152</v>
      </c>
      <c r="AU196" s="17" t="s">
        <v>84</v>
      </c>
    </row>
    <row r="197" spans="1:65" s="13" customFormat="1" ht="11.25">
      <c r="B197" s="190"/>
      <c r="C197" s="191"/>
      <c r="D197" s="188" t="s">
        <v>171</v>
      </c>
      <c r="E197" s="192" t="s">
        <v>19</v>
      </c>
      <c r="F197" s="193" t="s">
        <v>102</v>
      </c>
      <c r="G197" s="191"/>
      <c r="H197" s="194">
        <v>1094</v>
      </c>
      <c r="I197" s="195"/>
      <c r="J197" s="191"/>
      <c r="K197" s="191"/>
      <c r="L197" s="196"/>
      <c r="M197" s="197"/>
      <c r="N197" s="198"/>
      <c r="O197" s="198"/>
      <c r="P197" s="198"/>
      <c r="Q197" s="198"/>
      <c r="R197" s="198"/>
      <c r="S197" s="198"/>
      <c r="T197" s="199"/>
      <c r="AT197" s="200" t="s">
        <v>171</v>
      </c>
      <c r="AU197" s="200" t="s">
        <v>84</v>
      </c>
      <c r="AV197" s="13" t="s">
        <v>84</v>
      </c>
      <c r="AW197" s="13" t="s">
        <v>34</v>
      </c>
      <c r="AX197" s="13" t="s">
        <v>81</v>
      </c>
      <c r="AY197" s="200" t="s">
        <v>144</v>
      </c>
    </row>
    <row r="198" spans="1:65" s="2" customFormat="1" ht="24.2" customHeight="1">
      <c r="A198" s="34"/>
      <c r="B198" s="35"/>
      <c r="C198" s="170" t="s">
        <v>316</v>
      </c>
      <c r="D198" s="170" t="s">
        <v>146</v>
      </c>
      <c r="E198" s="171" t="s">
        <v>317</v>
      </c>
      <c r="F198" s="172" t="s">
        <v>318</v>
      </c>
      <c r="G198" s="173" t="s">
        <v>89</v>
      </c>
      <c r="H198" s="174">
        <v>995</v>
      </c>
      <c r="I198" s="175"/>
      <c r="J198" s="176">
        <f>ROUND(I198*H198,2)</f>
        <v>0</v>
      </c>
      <c r="K198" s="172" t="s">
        <v>149</v>
      </c>
      <c r="L198" s="39"/>
      <c r="M198" s="177" t="s">
        <v>19</v>
      </c>
      <c r="N198" s="178" t="s">
        <v>44</v>
      </c>
      <c r="O198" s="64"/>
      <c r="P198" s="179">
        <f>O198*H198</f>
        <v>0</v>
      </c>
      <c r="Q198" s="179">
        <v>0</v>
      </c>
      <c r="R198" s="179">
        <f>Q198*H198</f>
        <v>0</v>
      </c>
      <c r="S198" s="179">
        <v>0</v>
      </c>
      <c r="T198" s="180">
        <f>S198*H198</f>
        <v>0</v>
      </c>
      <c r="U198" s="34"/>
      <c r="V198" s="34"/>
      <c r="W198" s="34"/>
      <c r="X198" s="34"/>
      <c r="Y198" s="34"/>
      <c r="Z198" s="34"/>
      <c r="AA198" s="34"/>
      <c r="AB198" s="34"/>
      <c r="AC198" s="34"/>
      <c r="AD198" s="34"/>
      <c r="AE198" s="34"/>
      <c r="AR198" s="181" t="s">
        <v>150</v>
      </c>
      <c r="AT198" s="181" t="s">
        <v>146</v>
      </c>
      <c r="AU198" s="181" t="s">
        <v>84</v>
      </c>
      <c r="AY198" s="17" t="s">
        <v>144</v>
      </c>
      <c r="BE198" s="182">
        <f>IF(N198="základní",J198,0)</f>
        <v>0</v>
      </c>
      <c r="BF198" s="182">
        <f>IF(N198="snížená",J198,0)</f>
        <v>0</v>
      </c>
      <c r="BG198" s="182">
        <f>IF(N198="zákl. přenesená",J198,0)</f>
        <v>0</v>
      </c>
      <c r="BH198" s="182">
        <f>IF(N198="sníž. přenesená",J198,0)</f>
        <v>0</v>
      </c>
      <c r="BI198" s="182">
        <f>IF(N198="nulová",J198,0)</f>
        <v>0</v>
      </c>
      <c r="BJ198" s="17" t="s">
        <v>81</v>
      </c>
      <c r="BK198" s="182">
        <f>ROUND(I198*H198,2)</f>
        <v>0</v>
      </c>
      <c r="BL198" s="17" t="s">
        <v>150</v>
      </c>
      <c r="BM198" s="181" t="s">
        <v>319</v>
      </c>
    </row>
    <row r="199" spans="1:65" s="2" customFormat="1" ht="11.25">
      <c r="A199" s="34"/>
      <c r="B199" s="35"/>
      <c r="C199" s="36"/>
      <c r="D199" s="183" t="s">
        <v>152</v>
      </c>
      <c r="E199" s="36"/>
      <c r="F199" s="184" t="s">
        <v>320</v>
      </c>
      <c r="G199" s="36"/>
      <c r="H199" s="36"/>
      <c r="I199" s="185"/>
      <c r="J199" s="36"/>
      <c r="K199" s="36"/>
      <c r="L199" s="39"/>
      <c r="M199" s="186"/>
      <c r="N199" s="187"/>
      <c r="O199" s="64"/>
      <c r="P199" s="64"/>
      <c r="Q199" s="64"/>
      <c r="R199" s="64"/>
      <c r="S199" s="64"/>
      <c r="T199" s="65"/>
      <c r="U199" s="34"/>
      <c r="V199" s="34"/>
      <c r="W199" s="34"/>
      <c r="X199" s="34"/>
      <c r="Y199" s="34"/>
      <c r="Z199" s="34"/>
      <c r="AA199" s="34"/>
      <c r="AB199" s="34"/>
      <c r="AC199" s="34"/>
      <c r="AD199" s="34"/>
      <c r="AE199" s="34"/>
      <c r="AT199" s="17" t="s">
        <v>152</v>
      </c>
      <c r="AU199" s="17" t="s">
        <v>84</v>
      </c>
    </row>
    <row r="200" spans="1:65" s="13" customFormat="1" ht="11.25">
      <c r="B200" s="190"/>
      <c r="C200" s="191"/>
      <c r="D200" s="188" t="s">
        <v>171</v>
      </c>
      <c r="E200" s="192" t="s">
        <v>19</v>
      </c>
      <c r="F200" s="193" t="s">
        <v>106</v>
      </c>
      <c r="G200" s="191"/>
      <c r="H200" s="194">
        <v>995</v>
      </c>
      <c r="I200" s="195"/>
      <c r="J200" s="191"/>
      <c r="K200" s="191"/>
      <c r="L200" s="196"/>
      <c r="M200" s="197"/>
      <c r="N200" s="198"/>
      <c r="O200" s="198"/>
      <c r="P200" s="198"/>
      <c r="Q200" s="198"/>
      <c r="R200" s="198"/>
      <c r="S200" s="198"/>
      <c r="T200" s="199"/>
      <c r="AT200" s="200" t="s">
        <v>171</v>
      </c>
      <c r="AU200" s="200" t="s">
        <v>84</v>
      </c>
      <c r="AV200" s="13" t="s">
        <v>84</v>
      </c>
      <c r="AW200" s="13" t="s">
        <v>34</v>
      </c>
      <c r="AX200" s="13" t="s">
        <v>81</v>
      </c>
      <c r="AY200" s="200" t="s">
        <v>144</v>
      </c>
    </row>
    <row r="201" spans="1:65" s="2" customFormat="1" ht="37.9" customHeight="1">
      <c r="A201" s="34"/>
      <c r="B201" s="35"/>
      <c r="C201" s="170" t="s">
        <v>321</v>
      </c>
      <c r="D201" s="170" t="s">
        <v>146</v>
      </c>
      <c r="E201" s="171" t="s">
        <v>322</v>
      </c>
      <c r="F201" s="172" t="s">
        <v>323</v>
      </c>
      <c r="G201" s="173" t="s">
        <v>89</v>
      </c>
      <c r="H201" s="174">
        <v>1117</v>
      </c>
      <c r="I201" s="175"/>
      <c r="J201" s="176">
        <f>ROUND(I201*H201,2)</f>
        <v>0</v>
      </c>
      <c r="K201" s="172" t="s">
        <v>149</v>
      </c>
      <c r="L201" s="39"/>
      <c r="M201" s="177" t="s">
        <v>19</v>
      </c>
      <c r="N201" s="178" t="s">
        <v>44</v>
      </c>
      <c r="O201" s="64"/>
      <c r="P201" s="179">
        <f>O201*H201</f>
        <v>0</v>
      </c>
      <c r="Q201" s="179">
        <v>0</v>
      </c>
      <c r="R201" s="179">
        <f>Q201*H201</f>
        <v>0</v>
      </c>
      <c r="S201" s="179">
        <v>0</v>
      </c>
      <c r="T201" s="180">
        <f>S201*H201</f>
        <v>0</v>
      </c>
      <c r="U201" s="34"/>
      <c r="V201" s="34"/>
      <c r="W201" s="34"/>
      <c r="X201" s="34"/>
      <c r="Y201" s="34"/>
      <c r="Z201" s="34"/>
      <c r="AA201" s="34"/>
      <c r="AB201" s="34"/>
      <c r="AC201" s="34"/>
      <c r="AD201" s="34"/>
      <c r="AE201" s="34"/>
      <c r="AR201" s="181" t="s">
        <v>150</v>
      </c>
      <c r="AT201" s="181" t="s">
        <v>146</v>
      </c>
      <c r="AU201" s="181" t="s">
        <v>84</v>
      </c>
      <c r="AY201" s="17" t="s">
        <v>144</v>
      </c>
      <c r="BE201" s="182">
        <f>IF(N201="základní",J201,0)</f>
        <v>0</v>
      </c>
      <c r="BF201" s="182">
        <f>IF(N201="snížená",J201,0)</f>
        <v>0</v>
      </c>
      <c r="BG201" s="182">
        <f>IF(N201="zákl. přenesená",J201,0)</f>
        <v>0</v>
      </c>
      <c r="BH201" s="182">
        <f>IF(N201="sníž. přenesená",J201,0)</f>
        <v>0</v>
      </c>
      <c r="BI201" s="182">
        <f>IF(N201="nulová",J201,0)</f>
        <v>0</v>
      </c>
      <c r="BJ201" s="17" t="s">
        <v>81</v>
      </c>
      <c r="BK201" s="182">
        <f>ROUND(I201*H201,2)</f>
        <v>0</v>
      </c>
      <c r="BL201" s="17" t="s">
        <v>150</v>
      </c>
      <c r="BM201" s="181" t="s">
        <v>324</v>
      </c>
    </row>
    <row r="202" spans="1:65" s="2" customFormat="1" ht="11.25">
      <c r="A202" s="34"/>
      <c r="B202" s="35"/>
      <c r="C202" s="36"/>
      <c r="D202" s="183" t="s">
        <v>152</v>
      </c>
      <c r="E202" s="36"/>
      <c r="F202" s="184" t="s">
        <v>325</v>
      </c>
      <c r="G202" s="36"/>
      <c r="H202" s="36"/>
      <c r="I202" s="185"/>
      <c r="J202" s="36"/>
      <c r="K202" s="36"/>
      <c r="L202" s="39"/>
      <c r="M202" s="186"/>
      <c r="N202" s="187"/>
      <c r="O202" s="64"/>
      <c r="P202" s="64"/>
      <c r="Q202" s="64"/>
      <c r="R202" s="64"/>
      <c r="S202" s="64"/>
      <c r="T202" s="65"/>
      <c r="U202" s="34"/>
      <c r="V202" s="34"/>
      <c r="W202" s="34"/>
      <c r="X202" s="34"/>
      <c r="Y202" s="34"/>
      <c r="Z202" s="34"/>
      <c r="AA202" s="34"/>
      <c r="AB202" s="34"/>
      <c r="AC202" s="34"/>
      <c r="AD202" s="34"/>
      <c r="AE202" s="34"/>
      <c r="AT202" s="17" t="s">
        <v>152</v>
      </c>
      <c r="AU202" s="17" t="s">
        <v>84</v>
      </c>
    </row>
    <row r="203" spans="1:65" s="2" customFormat="1" ht="78">
      <c r="A203" s="34"/>
      <c r="B203" s="35"/>
      <c r="C203" s="36"/>
      <c r="D203" s="188" t="s">
        <v>154</v>
      </c>
      <c r="E203" s="36"/>
      <c r="F203" s="189" t="s">
        <v>326</v>
      </c>
      <c r="G203" s="36"/>
      <c r="H203" s="36"/>
      <c r="I203" s="185"/>
      <c r="J203" s="36"/>
      <c r="K203" s="36"/>
      <c r="L203" s="39"/>
      <c r="M203" s="186"/>
      <c r="N203" s="187"/>
      <c r="O203" s="64"/>
      <c r="P203" s="64"/>
      <c r="Q203" s="64"/>
      <c r="R203" s="64"/>
      <c r="S203" s="64"/>
      <c r="T203" s="65"/>
      <c r="U203" s="34"/>
      <c r="V203" s="34"/>
      <c r="W203" s="34"/>
      <c r="X203" s="34"/>
      <c r="Y203" s="34"/>
      <c r="Z203" s="34"/>
      <c r="AA203" s="34"/>
      <c r="AB203" s="34"/>
      <c r="AC203" s="34"/>
      <c r="AD203" s="34"/>
      <c r="AE203" s="34"/>
      <c r="AT203" s="17" t="s">
        <v>154</v>
      </c>
      <c r="AU203" s="17" t="s">
        <v>84</v>
      </c>
    </row>
    <row r="204" spans="1:65" s="13" customFormat="1" ht="11.25">
      <c r="B204" s="190"/>
      <c r="C204" s="191"/>
      <c r="D204" s="188" t="s">
        <v>171</v>
      </c>
      <c r="E204" s="192" t="s">
        <v>19</v>
      </c>
      <c r="F204" s="193" t="s">
        <v>327</v>
      </c>
      <c r="G204" s="191"/>
      <c r="H204" s="194">
        <v>1117</v>
      </c>
      <c r="I204" s="195"/>
      <c r="J204" s="191"/>
      <c r="K204" s="191"/>
      <c r="L204" s="196"/>
      <c r="M204" s="197"/>
      <c r="N204" s="198"/>
      <c r="O204" s="198"/>
      <c r="P204" s="198"/>
      <c r="Q204" s="198"/>
      <c r="R204" s="198"/>
      <c r="S204" s="198"/>
      <c r="T204" s="199"/>
      <c r="AT204" s="200" t="s">
        <v>171</v>
      </c>
      <c r="AU204" s="200" t="s">
        <v>84</v>
      </c>
      <c r="AV204" s="13" t="s">
        <v>84</v>
      </c>
      <c r="AW204" s="13" t="s">
        <v>34</v>
      </c>
      <c r="AX204" s="13" t="s">
        <v>81</v>
      </c>
      <c r="AY204" s="200" t="s">
        <v>144</v>
      </c>
    </row>
    <row r="205" spans="1:65" s="2" customFormat="1" ht="49.15" customHeight="1">
      <c r="A205" s="34"/>
      <c r="B205" s="35"/>
      <c r="C205" s="170" t="s">
        <v>328</v>
      </c>
      <c r="D205" s="170" t="s">
        <v>146</v>
      </c>
      <c r="E205" s="171" t="s">
        <v>329</v>
      </c>
      <c r="F205" s="172" t="s">
        <v>330</v>
      </c>
      <c r="G205" s="173" t="s">
        <v>89</v>
      </c>
      <c r="H205" s="174">
        <v>3943</v>
      </c>
      <c r="I205" s="175"/>
      <c r="J205" s="176">
        <f>ROUND(I205*H205,2)</f>
        <v>0</v>
      </c>
      <c r="K205" s="172" t="s">
        <v>149</v>
      </c>
      <c r="L205" s="39"/>
      <c r="M205" s="177" t="s">
        <v>19</v>
      </c>
      <c r="N205" s="178" t="s">
        <v>44</v>
      </c>
      <c r="O205" s="64"/>
      <c r="P205" s="179">
        <f>O205*H205</f>
        <v>0</v>
      </c>
      <c r="Q205" s="179">
        <v>0</v>
      </c>
      <c r="R205" s="179">
        <f>Q205*H205</f>
        <v>0</v>
      </c>
      <c r="S205" s="179">
        <v>0</v>
      </c>
      <c r="T205" s="180">
        <f>S205*H205</f>
        <v>0</v>
      </c>
      <c r="U205" s="34"/>
      <c r="V205" s="34"/>
      <c r="W205" s="34"/>
      <c r="X205" s="34"/>
      <c r="Y205" s="34"/>
      <c r="Z205" s="34"/>
      <c r="AA205" s="34"/>
      <c r="AB205" s="34"/>
      <c r="AC205" s="34"/>
      <c r="AD205" s="34"/>
      <c r="AE205" s="34"/>
      <c r="AR205" s="181" t="s">
        <v>150</v>
      </c>
      <c r="AT205" s="181" t="s">
        <v>146</v>
      </c>
      <c r="AU205" s="181" t="s">
        <v>84</v>
      </c>
      <c r="AY205" s="17" t="s">
        <v>144</v>
      </c>
      <c r="BE205" s="182">
        <f>IF(N205="základní",J205,0)</f>
        <v>0</v>
      </c>
      <c r="BF205" s="182">
        <f>IF(N205="snížená",J205,0)</f>
        <v>0</v>
      </c>
      <c r="BG205" s="182">
        <f>IF(N205="zákl. přenesená",J205,0)</f>
        <v>0</v>
      </c>
      <c r="BH205" s="182">
        <f>IF(N205="sníž. přenesená",J205,0)</f>
        <v>0</v>
      </c>
      <c r="BI205" s="182">
        <f>IF(N205="nulová",J205,0)</f>
        <v>0</v>
      </c>
      <c r="BJ205" s="17" t="s">
        <v>81</v>
      </c>
      <c r="BK205" s="182">
        <f>ROUND(I205*H205,2)</f>
        <v>0</v>
      </c>
      <c r="BL205" s="17" t="s">
        <v>150</v>
      </c>
      <c r="BM205" s="181" t="s">
        <v>331</v>
      </c>
    </row>
    <row r="206" spans="1:65" s="2" customFormat="1" ht="11.25">
      <c r="A206" s="34"/>
      <c r="B206" s="35"/>
      <c r="C206" s="36"/>
      <c r="D206" s="183" t="s">
        <v>152</v>
      </c>
      <c r="E206" s="36"/>
      <c r="F206" s="184" t="s">
        <v>332</v>
      </c>
      <c r="G206" s="36"/>
      <c r="H206" s="36"/>
      <c r="I206" s="185"/>
      <c r="J206" s="36"/>
      <c r="K206" s="36"/>
      <c r="L206" s="39"/>
      <c r="M206" s="186"/>
      <c r="N206" s="187"/>
      <c r="O206" s="64"/>
      <c r="P206" s="64"/>
      <c r="Q206" s="64"/>
      <c r="R206" s="64"/>
      <c r="S206" s="64"/>
      <c r="T206" s="65"/>
      <c r="U206" s="34"/>
      <c r="V206" s="34"/>
      <c r="W206" s="34"/>
      <c r="X206" s="34"/>
      <c r="Y206" s="34"/>
      <c r="Z206" s="34"/>
      <c r="AA206" s="34"/>
      <c r="AB206" s="34"/>
      <c r="AC206" s="34"/>
      <c r="AD206" s="34"/>
      <c r="AE206" s="34"/>
      <c r="AT206" s="17" t="s">
        <v>152</v>
      </c>
      <c r="AU206" s="17" t="s">
        <v>84</v>
      </c>
    </row>
    <row r="207" spans="1:65" s="2" customFormat="1" ht="58.5">
      <c r="A207" s="34"/>
      <c r="B207" s="35"/>
      <c r="C207" s="36"/>
      <c r="D207" s="188" t="s">
        <v>154</v>
      </c>
      <c r="E207" s="36"/>
      <c r="F207" s="189" t="s">
        <v>333</v>
      </c>
      <c r="G207" s="36"/>
      <c r="H207" s="36"/>
      <c r="I207" s="185"/>
      <c r="J207" s="36"/>
      <c r="K207" s="36"/>
      <c r="L207" s="39"/>
      <c r="M207" s="186"/>
      <c r="N207" s="187"/>
      <c r="O207" s="64"/>
      <c r="P207" s="64"/>
      <c r="Q207" s="64"/>
      <c r="R207" s="64"/>
      <c r="S207" s="64"/>
      <c r="T207" s="65"/>
      <c r="U207" s="34"/>
      <c r="V207" s="34"/>
      <c r="W207" s="34"/>
      <c r="X207" s="34"/>
      <c r="Y207" s="34"/>
      <c r="Z207" s="34"/>
      <c r="AA207" s="34"/>
      <c r="AB207" s="34"/>
      <c r="AC207" s="34"/>
      <c r="AD207" s="34"/>
      <c r="AE207" s="34"/>
      <c r="AT207" s="17" t="s">
        <v>154</v>
      </c>
      <c r="AU207" s="17" t="s">
        <v>84</v>
      </c>
    </row>
    <row r="208" spans="1:65" s="13" customFormat="1" ht="11.25">
      <c r="B208" s="190"/>
      <c r="C208" s="191"/>
      <c r="D208" s="188" t="s">
        <v>171</v>
      </c>
      <c r="E208" s="192" t="s">
        <v>19</v>
      </c>
      <c r="F208" s="193" t="s">
        <v>334</v>
      </c>
      <c r="G208" s="191"/>
      <c r="H208" s="194">
        <v>3943</v>
      </c>
      <c r="I208" s="195"/>
      <c r="J208" s="191"/>
      <c r="K208" s="191"/>
      <c r="L208" s="196"/>
      <c r="M208" s="197"/>
      <c r="N208" s="198"/>
      <c r="O208" s="198"/>
      <c r="P208" s="198"/>
      <c r="Q208" s="198"/>
      <c r="R208" s="198"/>
      <c r="S208" s="198"/>
      <c r="T208" s="199"/>
      <c r="AT208" s="200" t="s">
        <v>171</v>
      </c>
      <c r="AU208" s="200" t="s">
        <v>84</v>
      </c>
      <c r="AV208" s="13" t="s">
        <v>84</v>
      </c>
      <c r="AW208" s="13" t="s">
        <v>34</v>
      </c>
      <c r="AX208" s="13" t="s">
        <v>81</v>
      </c>
      <c r="AY208" s="200" t="s">
        <v>144</v>
      </c>
    </row>
    <row r="209" spans="1:65" s="2" customFormat="1" ht="37.9" customHeight="1">
      <c r="A209" s="34"/>
      <c r="B209" s="35"/>
      <c r="C209" s="170" t="s">
        <v>335</v>
      </c>
      <c r="D209" s="170" t="s">
        <v>146</v>
      </c>
      <c r="E209" s="171" t="s">
        <v>336</v>
      </c>
      <c r="F209" s="172" t="s">
        <v>337</v>
      </c>
      <c r="G209" s="173" t="s">
        <v>89</v>
      </c>
      <c r="H209" s="174">
        <v>995</v>
      </c>
      <c r="I209" s="175"/>
      <c r="J209" s="176">
        <f>ROUND(I209*H209,2)</f>
        <v>0</v>
      </c>
      <c r="K209" s="172" t="s">
        <v>149</v>
      </c>
      <c r="L209" s="39"/>
      <c r="M209" s="177" t="s">
        <v>19</v>
      </c>
      <c r="N209" s="178" t="s">
        <v>44</v>
      </c>
      <c r="O209" s="64"/>
      <c r="P209" s="179">
        <f>O209*H209</f>
        <v>0</v>
      </c>
      <c r="Q209" s="179">
        <v>0</v>
      </c>
      <c r="R209" s="179">
        <f>Q209*H209</f>
        <v>0</v>
      </c>
      <c r="S209" s="179">
        <v>0</v>
      </c>
      <c r="T209" s="180">
        <f>S209*H209</f>
        <v>0</v>
      </c>
      <c r="U209" s="34"/>
      <c r="V209" s="34"/>
      <c r="W209" s="34"/>
      <c r="X209" s="34"/>
      <c r="Y209" s="34"/>
      <c r="Z209" s="34"/>
      <c r="AA209" s="34"/>
      <c r="AB209" s="34"/>
      <c r="AC209" s="34"/>
      <c r="AD209" s="34"/>
      <c r="AE209" s="34"/>
      <c r="AR209" s="181" t="s">
        <v>150</v>
      </c>
      <c r="AT209" s="181" t="s">
        <v>146</v>
      </c>
      <c r="AU209" s="181" t="s">
        <v>84</v>
      </c>
      <c r="AY209" s="17" t="s">
        <v>144</v>
      </c>
      <c r="BE209" s="182">
        <f>IF(N209="základní",J209,0)</f>
        <v>0</v>
      </c>
      <c r="BF209" s="182">
        <f>IF(N209="snížená",J209,0)</f>
        <v>0</v>
      </c>
      <c r="BG209" s="182">
        <f>IF(N209="zákl. přenesená",J209,0)</f>
        <v>0</v>
      </c>
      <c r="BH209" s="182">
        <f>IF(N209="sníž. přenesená",J209,0)</f>
        <v>0</v>
      </c>
      <c r="BI209" s="182">
        <f>IF(N209="nulová",J209,0)</f>
        <v>0</v>
      </c>
      <c r="BJ209" s="17" t="s">
        <v>81</v>
      </c>
      <c r="BK209" s="182">
        <f>ROUND(I209*H209,2)</f>
        <v>0</v>
      </c>
      <c r="BL209" s="17" t="s">
        <v>150</v>
      </c>
      <c r="BM209" s="181" t="s">
        <v>338</v>
      </c>
    </row>
    <row r="210" spans="1:65" s="2" customFormat="1" ht="11.25">
      <c r="A210" s="34"/>
      <c r="B210" s="35"/>
      <c r="C210" s="36"/>
      <c r="D210" s="183" t="s">
        <v>152</v>
      </c>
      <c r="E210" s="36"/>
      <c r="F210" s="184" t="s">
        <v>339</v>
      </c>
      <c r="G210" s="36"/>
      <c r="H210" s="36"/>
      <c r="I210" s="185"/>
      <c r="J210" s="36"/>
      <c r="K210" s="36"/>
      <c r="L210" s="39"/>
      <c r="M210" s="186"/>
      <c r="N210" s="187"/>
      <c r="O210" s="64"/>
      <c r="P210" s="64"/>
      <c r="Q210" s="64"/>
      <c r="R210" s="64"/>
      <c r="S210" s="64"/>
      <c r="T210" s="65"/>
      <c r="U210" s="34"/>
      <c r="V210" s="34"/>
      <c r="W210" s="34"/>
      <c r="X210" s="34"/>
      <c r="Y210" s="34"/>
      <c r="Z210" s="34"/>
      <c r="AA210" s="34"/>
      <c r="AB210" s="34"/>
      <c r="AC210" s="34"/>
      <c r="AD210" s="34"/>
      <c r="AE210" s="34"/>
      <c r="AT210" s="17" t="s">
        <v>152</v>
      </c>
      <c r="AU210" s="17" t="s">
        <v>84</v>
      </c>
    </row>
    <row r="211" spans="1:65" s="2" customFormat="1" ht="126.75">
      <c r="A211" s="34"/>
      <c r="B211" s="35"/>
      <c r="C211" s="36"/>
      <c r="D211" s="188" t="s">
        <v>154</v>
      </c>
      <c r="E211" s="36"/>
      <c r="F211" s="189" t="s">
        <v>340</v>
      </c>
      <c r="G211" s="36"/>
      <c r="H211" s="36"/>
      <c r="I211" s="185"/>
      <c r="J211" s="36"/>
      <c r="K211" s="36"/>
      <c r="L211" s="39"/>
      <c r="M211" s="186"/>
      <c r="N211" s="187"/>
      <c r="O211" s="64"/>
      <c r="P211" s="64"/>
      <c r="Q211" s="64"/>
      <c r="R211" s="64"/>
      <c r="S211" s="64"/>
      <c r="T211" s="65"/>
      <c r="U211" s="34"/>
      <c r="V211" s="34"/>
      <c r="W211" s="34"/>
      <c r="X211" s="34"/>
      <c r="Y211" s="34"/>
      <c r="Z211" s="34"/>
      <c r="AA211" s="34"/>
      <c r="AB211" s="34"/>
      <c r="AC211" s="34"/>
      <c r="AD211" s="34"/>
      <c r="AE211" s="34"/>
      <c r="AT211" s="17" t="s">
        <v>154</v>
      </c>
      <c r="AU211" s="17" t="s">
        <v>84</v>
      </c>
    </row>
    <row r="212" spans="1:65" s="13" customFormat="1" ht="11.25">
      <c r="B212" s="190"/>
      <c r="C212" s="191"/>
      <c r="D212" s="188" t="s">
        <v>171</v>
      </c>
      <c r="E212" s="192" t="s">
        <v>19</v>
      </c>
      <c r="F212" s="193" t="s">
        <v>106</v>
      </c>
      <c r="G212" s="191"/>
      <c r="H212" s="194">
        <v>995</v>
      </c>
      <c r="I212" s="195"/>
      <c r="J212" s="191"/>
      <c r="K212" s="191"/>
      <c r="L212" s="196"/>
      <c r="M212" s="197"/>
      <c r="N212" s="198"/>
      <c r="O212" s="198"/>
      <c r="P212" s="198"/>
      <c r="Q212" s="198"/>
      <c r="R212" s="198"/>
      <c r="S212" s="198"/>
      <c r="T212" s="199"/>
      <c r="AT212" s="200" t="s">
        <v>171</v>
      </c>
      <c r="AU212" s="200" t="s">
        <v>84</v>
      </c>
      <c r="AV212" s="13" t="s">
        <v>84</v>
      </c>
      <c r="AW212" s="13" t="s">
        <v>34</v>
      </c>
      <c r="AX212" s="13" t="s">
        <v>81</v>
      </c>
      <c r="AY212" s="200" t="s">
        <v>144</v>
      </c>
    </row>
    <row r="213" spans="1:65" s="2" customFormat="1" ht="24.2" customHeight="1">
      <c r="A213" s="34"/>
      <c r="B213" s="35"/>
      <c r="C213" s="170" t="s">
        <v>341</v>
      </c>
      <c r="D213" s="170" t="s">
        <v>146</v>
      </c>
      <c r="E213" s="171" t="s">
        <v>342</v>
      </c>
      <c r="F213" s="172" t="s">
        <v>343</v>
      </c>
      <c r="G213" s="173" t="s">
        <v>89</v>
      </c>
      <c r="H213" s="174">
        <v>3943</v>
      </c>
      <c r="I213" s="175"/>
      <c r="J213" s="176">
        <f>ROUND(I213*H213,2)</f>
        <v>0</v>
      </c>
      <c r="K213" s="172" t="s">
        <v>149</v>
      </c>
      <c r="L213" s="39"/>
      <c r="M213" s="177" t="s">
        <v>19</v>
      </c>
      <c r="N213" s="178" t="s">
        <v>44</v>
      </c>
      <c r="O213" s="64"/>
      <c r="P213" s="179">
        <f>O213*H213</f>
        <v>0</v>
      </c>
      <c r="Q213" s="179">
        <v>0</v>
      </c>
      <c r="R213" s="179">
        <f>Q213*H213</f>
        <v>0</v>
      </c>
      <c r="S213" s="179">
        <v>0</v>
      </c>
      <c r="T213" s="180">
        <f>S213*H213</f>
        <v>0</v>
      </c>
      <c r="U213" s="34"/>
      <c r="V213" s="34"/>
      <c r="W213" s="34"/>
      <c r="X213" s="34"/>
      <c r="Y213" s="34"/>
      <c r="Z213" s="34"/>
      <c r="AA213" s="34"/>
      <c r="AB213" s="34"/>
      <c r="AC213" s="34"/>
      <c r="AD213" s="34"/>
      <c r="AE213" s="34"/>
      <c r="AR213" s="181" t="s">
        <v>150</v>
      </c>
      <c r="AT213" s="181" t="s">
        <v>146</v>
      </c>
      <c r="AU213" s="181" t="s">
        <v>84</v>
      </c>
      <c r="AY213" s="17" t="s">
        <v>144</v>
      </c>
      <c r="BE213" s="182">
        <f>IF(N213="základní",J213,0)</f>
        <v>0</v>
      </c>
      <c r="BF213" s="182">
        <f>IF(N213="snížená",J213,0)</f>
        <v>0</v>
      </c>
      <c r="BG213" s="182">
        <f>IF(N213="zákl. přenesená",J213,0)</f>
        <v>0</v>
      </c>
      <c r="BH213" s="182">
        <f>IF(N213="sníž. přenesená",J213,0)</f>
        <v>0</v>
      </c>
      <c r="BI213" s="182">
        <f>IF(N213="nulová",J213,0)</f>
        <v>0</v>
      </c>
      <c r="BJ213" s="17" t="s">
        <v>81</v>
      </c>
      <c r="BK213" s="182">
        <f>ROUND(I213*H213,2)</f>
        <v>0</v>
      </c>
      <c r="BL213" s="17" t="s">
        <v>150</v>
      </c>
      <c r="BM213" s="181" t="s">
        <v>344</v>
      </c>
    </row>
    <row r="214" spans="1:65" s="2" customFormat="1" ht="11.25">
      <c r="A214" s="34"/>
      <c r="B214" s="35"/>
      <c r="C214" s="36"/>
      <c r="D214" s="183" t="s">
        <v>152</v>
      </c>
      <c r="E214" s="36"/>
      <c r="F214" s="184" t="s">
        <v>345</v>
      </c>
      <c r="G214" s="36"/>
      <c r="H214" s="36"/>
      <c r="I214" s="185"/>
      <c r="J214" s="36"/>
      <c r="K214" s="36"/>
      <c r="L214" s="39"/>
      <c r="M214" s="186"/>
      <c r="N214" s="187"/>
      <c r="O214" s="64"/>
      <c r="P214" s="64"/>
      <c r="Q214" s="64"/>
      <c r="R214" s="64"/>
      <c r="S214" s="64"/>
      <c r="T214" s="65"/>
      <c r="U214" s="34"/>
      <c r="V214" s="34"/>
      <c r="W214" s="34"/>
      <c r="X214" s="34"/>
      <c r="Y214" s="34"/>
      <c r="Z214" s="34"/>
      <c r="AA214" s="34"/>
      <c r="AB214" s="34"/>
      <c r="AC214" s="34"/>
      <c r="AD214" s="34"/>
      <c r="AE214" s="34"/>
      <c r="AT214" s="17" t="s">
        <v>152</v>
      </c>
      <c r="AU214" s="17" t="s">
        <v>84</v>
      </c>
    </row>
    <row r="215" spans="1:65" s="2" customFormat="1" ht="48.75">
      <c r="A215" s="34"/>
      <c r="B215" s="35"/>
      <c r="C215" s="36"/>
      <c r="D215" s="188" t="s">
        <v>154</v>
      </c>
      <c r="E215" s="36"/>
      <c r="F215" s="189" t="s">
        <v>346</v>
      </c>
      <c r="G215" s="36"/>
      <c r="H215" s="36"/>
      <c r="I215" s="185"/>
      <c r="J215" s="36"/>
      <c r="K215" s="36"/>
      <c r="L215" s="39"/>
      <c r="M215" s="186"/>
      <c r="N215" s="187"/>
      <c r="O215" s="64"/>
      <c r="P215" s="64"/>
      <c r="Q215" s="64"/>
      <c r="R215" s="64"/>
      <c r="S215" s="64"/>
      <c r="T215" s="65"/>
      <c r="U215" s="34"/>
      <c r="V215" s="34"/>
      <c r="W215" s="34"/>
      <c r="X215" s="34"/>
      <c r="Y215" s="34"/>
      <c r="Z215" s="34"/>
      <c r="AA215" s="34"/>
      <c r="AB215" s="34"/>
      <c r="AC215" s="34"/>
      <c r="AD215" s="34"/>
      <c r="AE215" s="34"/>
      <c r="AT215" s="17" t="s">
        <v>154</v>
      </c>
      <c r="AU215" s="17" t="s">
        <v>84</v>
      </c>
    </row>
    <row r="216" spans="1:65" s="13" customFormat="1" ht="11.25">
      <c r="B216" s="190"/>
      <c r="C216" s="191"/>
      <c r="D216" s="188" t="s">
        <v>171</v>
      </c>
      <c r="E216" s="192" t="s">
        <v>19</v>
      </c>
      <c r="F216" s="193" t="s">
        <v>334</v>
      </c>
      <c r="G216" s="191"/>
      <c r="H216" s="194">
        <v>3943</v>
      </c>
      <c r="I216" s="195"/>
      <c r="J216" s="191"/>
      <c r="K216" s="191"/>
      <c r="L216" s="196"/>
      <c r="M216" s="197"/>
      <c r="N216" s="198"/>
      <c r="O216" s="198"/>
      <c r="P216" s="198"/>
      <c r="Q216" s="198"/>
      <c r="R216" s="198"/>
      <c r="S216" s="198"/>
      <c r="T216" s="199"/>
      <c r="AT216" s="200" t="s">
        <v>171</v>
      </c>
      <c r="AU216" s="200" t="s">
        <v>84</v>
      </c>
      <c r="AV216" s="13" t="s">
        <v>84</v>
      </c>
      <c r="AW216" s="13" t="s">
        <v>34</v>
      </c>
      <c r="AX216" s="13" t="s">
        <v>81</v>
      </c>
      <c r="AY216" s="200" t="s">
        <v>144</v>
      </c>
    </row>
    <row r="217" spans="1:65" s="2" customFormat="1" ht="24.2" customHeight="1">
      <c r="A217" s="34"/>
      <c r="B217" s="35"/>
      <c r="C217" s="170" t="s">
        <v>347</v>
      </c>
      <c r="D217" s="170" t="s">
        <v>146</v>
      </c>
      <c r="E217" s="171" t="s">
        <v>348</v>
      </c>
      <c r="F217" s="172" t="s">
        <v>349</v>
      </c>
      <c r="G217" s="173" t="s">
        <v>89</v>
      </c>
      <c r="H217" s="174">
        <v>3943</v>
      </c>
      <c r="I217" s="175"/>
      <c r="J217" s="176">
        <f>ROUND(I217*H217,2)</f>
        <v>0</v>
      </c>
      <c r="K217" s="172" t="s">
        <v>149</v>
      </c>
      <c r="L217" s="39"/>
      <c r="M217" s="177" t="s">
        <v>19</v>
      </c>
      <c r="N217" s="178" t="s">
        <v>44</v>
      </c>
      <c r="O217" s="64"/>
      <c r="P217" s="179">
        <f>O217*H217</f>
        <v>0</v>
      </c>
      <c r="Q217" s="179">
        <v>0</v>
      </c>
      <c r="R217" s="179">
        <f>Q217*H217</f>
        <v>0</v>
      </c>
      <c r="S217" s="179">
        <v>0</v>
      </c>
      <c r="T217" s="180">
        <f>S217*H217</f>
        <v>0</v>
      </c>
      <c r="U217" s="34"/>
      <c r="V217" s="34"/>
      <c r="W217" s="34"/>
      <c r="X217" s="34"/>
      <c r="Y217" s="34"/>
      <c r="Z217" s="34"/>
      <c r="AA217" s="34"/>
      <c r="AB217" s="34"/>
      <c r="AC217" s="34"/>
      <c r="AD217" s="34"/>
      <c r="AE217" s="34"/>
      <c r="AR217" s="181" t="s">
        <v>150</v>
      </c>
      <c r="AT217" s="181" t="s">
        <v>146</v>
      </c>
      <c r="AU217" s="181" t="s">
        <v>84</v>
      </c>
      <c r="AY217" s="17" t="s">
        <v>144</v>
      </c>
      <c r="BE217" s="182">
        <f>IF(N217="základní",J217,0)</f>
        <v>0</v>
      </c>
      <c r="BF217" s="182">
        <f>IF(N217="snížená",J217,0)</f>
        <v>0</v>
      </c>
      <c r="BG217" s="182">
        <f>IF(N217="zákl. přenesená",J217,0)</f>
        <v>0</v>
      </c>
      <c r="BH217" s="182">
        <f>IF(N217="sníž. přenesená",J217,0)</f>
        <v>0</v>
      </c>
      <c r="BI217" s="182">
        <f>IF(N217="nulová",J217,0)</f>
        <v>0</v>
      </c>
      <c r="BJ217" s="17" t="s">
        <v>81</v>
      </c>
      <c r="BK217" s="182">
        <f>ROUND(I217*H217,2)</f>
        <v>0</v>
      </c>
      <c r="BL217" s="17" t="s">
        <v>150</v>
      </c>
      <c r="BM217" s="181" t="s">
        <v>350</v>
      </c>
    </row>
    <row r="218" spans="1:65" s="2" customFormat="1" ht="11.25">
      <c r="A218" s="34"/>
      <c r="B218" s="35"/>
      <c r="C218" s="36"/>
      <c r="D218" s="183" t="s">
        <v>152</v>
      </c>
      <c r="E218" s="36"/>
      <c r="F218" s="184" t="s">
        <v>351</v>
      </c>
      <c r="G218" s="36"/>
      <c r="H218" s="36"/>
      <c r="I218" s="185"/>
      <c r="J218" s="36"/>
      <c r="K218" s="36"/>
      <c r="L218" s="39"/>
      <c r="M218" s="186"/>
      <c r="N218" s="187"/>
      <c r="O218" s="64"/>
      <c r="P218" s="64"/>
      <c r="Q218" s="64"/>
      <c r="R218" s="64"/>
      <c r="S218" s="64"/>
      <c r="T218" s="65"/>
      <c r="U218" s="34"/>
      <c r="V218" s="34"/>
      <c r="W218" s="34"/>
      <c r="X218" s="34"/>
      <c r="Y218" s="34"/>
      <c r="Z218" s="34"/>
      <c r="AA218" s="34"/>
      <c r="AB218" s="34"/>
      <c r="AC218" s="34"/>
      <c r="AD218" s="34"/>
      <c r="AE218" s="34"/>
      <c r="AT218" s="17" t="s">
        <v>152</v>
      </c>
      <c r="AU218" s="17" t="s">
        <v>84</v>
      </c>
    </row>
    <row r="219" spans="1:65" s="13" customFormat="1" ht="11.25">
      <c r="B219" s="190"/>
      <c r="C219" s="191"/>
      <c r="D219" s="188" t="s">
        <v>171</v>
      </c>
      <c r="E219" s="192" t="s">
        <v>19</v>
      </c>
      <c r="F219" s="193" t="s">
        <v>334</v>
      </c>
      <c r="G219" s="191"/>
      <c r="H219" s="194">
        <v>3943</v>
      </c>
      <c r="I219" s="195"/>
      <c r="J219" s="191"/>
      <c r="K219" s="191"/>
      <c r="L219" s="196"/>
      <c r="M219" s="197"/>
      <c r="N219" s="198"/>
      <c r="O219" s="198"/>
      <c r="P219" s="198"/>
      <c r="Q219" s="198"/>
      <c r="R219" s="198"/>
      <c r="S219" s="198"/>
      <c r="T219" s="199"/>
      <c r="AT219" s="200" t="s">
        <v>171</v>
      </c>
      <c r="AU219" s="200" t="s">
        <v>84</v>
      </c>
      <c r="AV219" s="13" t="s">
        <v>84</v>
      </c>
      <c r="AW219" s="13" t="s">
        <v>34</v>
      </c>
      <c r="AX219" s="13" t="s">
        <v>81</v>
      </c>
      <c r="AY219" s="200" t="s">
        <v>144</v>
      </c>
    </row>
    <row r="220" spans="1:65" s="2" customFormat="1" ht="44.25" customHeight="1">
      <c r="A220" s="34"/>
      <c r="B220" s="35"/>
      <c r="C220" s="170" t="s">
        <v>352</v>
      </c>
      <c r="D220" s="170" t="s">
        <v>146</v>
      </c>
      <c r="E220" s="171" t="s">
        <v>353</v>
      </c>
      <c r="F220" s="172" t="s">
        <v>354</v>
      </c>
      <c r="G220" s="173" t="s">
        <v>89</v>
      </c>
      <c r="H220" s="174">
        <v>3943</v>
      </c>
      <c r="I220" s="175"/>
      <c r="J220" s="176">
        <f>ROUND(I220*H220,2)</f>
        <v>0</v>
      </c>
      <c r="K220" s="172" t="s">
        <v>149</v>
      </c>
      <c r="L220" s="39"/>
      <c r="M220" s="177" t="s">
        <v>19</v>
      </c>
      <c r="N220" s="178" t="s">
        <v>44</v>
      </c>
      <c r="O220" s="64"/>
      <c r="P220" s="179">
        <f>O220*H220</f>
        <v>0</v>
      </c>
      <c r="Q220" s="179">
        <v>0</v>
      </c>
      <c r="R220" s="179">
        <f>Q220*H220</f>
        <v>0</v>
      </c>
      <c r="S220" s="179">
        <v>0</v>
      </c>
      <c r="T220" s="180">
        <f>S220*H220</f>
        <v>0</v>
      </c>
      <c r="U220" s="34"/>
      <c r="V220" s="34"/>
      <c r="W220" s="34"/>
      <c r="X220" s="34"/>
      <c r="Y220" s="34"/>
      <c r="Z220" s="34"/>
      <c r="AA220" s="34"/>
      <c r="AB220" s="34"/>
      <c r="AC220" s="34"/>
      <c r="AD220" s="34"/>
      <c r="AE220" s="34"/>
      <c r="AR220" s="181" t="s">
        <v>150</v>
      </c>
      <c r="AT220" s="181" t="s">
        <v>146</v>
      </c>
      <c r="AU220" s="181" t="s">
        <v>84</v>
      </c>
      <c r="AY220" s="17" t="s">
        <v>144</v>
      </c>
      <c r="BE220" s="182">
        <f>IF(N220="základní",J220,0)</f>
        <v>0</v>
      </c>
      <c r="BF220" s="182">
        <f>IF(N220="snížená",J220,0)</f>
        <v>0</v>
      </c>
      <c r="BG220" s="182">
        <f>IF(N220="zákl. přenesená",J220,0)</f>
        <v>0</v>
      </c>
      <c r="BH220" s="182">
        <f>IF(N220="sníž. přenesená",J220,0)</f>
        <v>0</v>
      </c>
      <c r="BI220" s="182">
        <f>IF(N220="nulová",J220,0)</f>
        <v>0</v>
      </c>
      <c r="BJ220" s="17" t="s">
        <v>81</v>
      </c>
      <c r="BK220" s="182">
        <f>ROUND(I220*H220,2)</f>
        <v>0</v>
      </c>
      <c r="BL220" s="17" t="s">
        <v>150</v>
      </c>
      <c r="BM220" s="181" t="s">
        <v>355</v>
      </c>
    </row>
    <row r="221" spans="1:65" s="2" customFormat="1" ht="11.25">
      <c r="A221" s="34"/>
      <c r="B221" s="35"/>
      <c r="C221" s="36"/>
      <c r="D221" s="183" t="s">
        <v>152</v>
      </c>
      <c r="E221" s="36"/>
      <c r="F221" s="184" t="s">
        <v>356</v>
      </c>
      <c r="G221" s="36"/>
      <c r="H221" s="36"/>
      <c r="I221" s="185"/>
      <c r="J221" s="36"/>
      <c r="K221" s="36"/>
      <c r="L221" s="39"/>
      <c r="M221" s="186"/>
      <c r="N221" s="187"/>
      <c r="O221" s="64"/>
      <c r="P221" s="64"/>
      <c r="Q221" s="64"/>
      <c r="R221" s="64"/>
      <c r="S221" s="64"/>
      <c r="T221" s="65"/>
      <c r="U221" s="34"/>
      <c r="V221" s="34"/>
      <c r="W221" s="34"/>
      <c r="X221" s="34"/>
      <c r="Y221" s="34"/>
      <c r="Z221" s="34"/>
      <c r="AA221" s="34"/>
      <c r="AB221" s="34"/>
      <c r="AC221" s="34"/>
      <c r="AD221" s="34"/>
      <c r="AE221" s="34"/>
      <c r="AT221" s="17" t="s">
        <v>152</v>
      </c>
      <c r="AU221" s="17" t="s">
        <v>84</v>
      </c>
    </row>
    <row r="222" spans="1:65" s="2" customFormat="1" ht="58.5">
      <c r="A222" s="34"/>
      <c r="B222" s="35"/>
      <c r="C222" s="36"/>
      <c r="D222" s="188" t="s">
        <v>154</v>
      </c>
      <c r="E222" s="36"/>
      <c r="F222" s="189" t="s">
        <v>357</v>
      </c>
      <c r="G222" s="36"/>
      <c r="H222" s="36"/>
      <c r="I222" s="185"/>
      <c r="J222" s="36"/>
      <c r="K222" s="36"/>
      <c r="L222" s="39"/>
      <c r="M222" s="186"/>
      <c r="N222" s="187"/>
      <c r="O222" s="64"/>
      <c r="P222" s="64"/>
      <c r="Q222" s="64"/>
      <c r="R222" s="64"/>
      <c r="S222" s="64"/>
      <c r="T222" s="65"/>
      <c r="U222" s="34"/>
      <c r="V222" s="34"/>
      <c r="W222" s="34"/>
      <c r="X222" s="34"/>
      <c r="Y222" s="34"/>
      <c r="Z222" s="34"/>
      <c r="AA222" s="34"/>
      <c r="AB222" s="34"/>
      <c r="AC222" s="34"/>
      <c r="AD222" s="34"/>
      <c r="AE222" s="34"/>
      <c r="AT222" s="17" t="s">
        <v>154</v>
      </c>
      <c r="AU222" s="17" t="s">
        <v>84</v>
      </c>
    </row>
    <row r="223" spans="1:65" s="13" customFormat="1" ht="11.25">
      <c r="B223" s="190"/>
      <c r="C223" s="191"/>
      <c r="D223" s="188" t="s">
        <v>171</v>
      </c>
      <c r="E223" s="192" t="s">
        <v>96</v>
      </c>
      <c r="F223" s="193" t="s">
        <v>98</v>
      </c>
      <c r="G223" s="191"/>
      <c r="H223" s="194">
        <v>519</v>
      </c>
      <c r="I223" s="195"/>
      <c r="J223" s="191"/>
      <c r="K223" s="191"/>
      <c r="L223" s="196"/>
      <c r="M223" s="197"/>
      <c r="N223" s="198"/>
      <c r="O223" s="198"/>
      <c r="P223" s="198"/>
      <c r="Q223" s="198"/>
      <c r="R223" s="198"/>
      <c r="S223" s="198"/>
      <c r="T223" s="199"/>
      <c r="AT223" s="200" t="s">
        <v>171</v>
      </c>
      <c r="AU223" s="200" t="s">
        <v>84</v>
      </c>
      <c r="AV223" s="13" t="s">
        <v>84</v>
      </c>
      <c r="AW223" s="13" t="s">
        <v>34</v>
      </c>
      <c r="AX223" s="13" t="s">
        <v>73</v>
      </c>
      <c r="AY223" s="200" t="s">
        <v>144</v>
      </c>
    </row>
    <row r="224" spans="1:65" s="13" customFormat="1" ht="11.25">
      <c r="B224" s="190"/>
      <c r="C224" s="191"/>
      <c r="D224" s="188" t="s">
        <v>171</v>
      </c>
      <c r="E224" s="192" t="s">
        <v>99</v>
      </c>
      <c r="F224" s="193" t="s">
        <v>101</v>
      </c>
      <c r="G224" s="191"/>
      <c r="H224" s="194">
        <v>2330</v>
      </c>
      <c r="I224" s="195"/>
      <c r="J224" s="191"/>
      <c r="K224" s="191"/>
      <c r="L224" s="196"/>
      <c r="M224" s="197"/>
      <c r="N224" s="198"/>
      <c r="O224" s="198"/>
      <c r="P224" s="198"/>
      <c r="Q224" s="198"/>
      <c r="R224" s="198"/>
      <c r="S224" s="198"/>
      <c r="T224" s="199"/>
      <c r="AT224" s="200" t="s">
        <v>171</v>
      </c>
      <c r="AU224" s="200" t="s">
        <v>84</v>
      </c>
      <c r="AV224" s="13" t="s">
        <v>84</v>
      </c>
      <c r="AW224" s="13" t="s">
        <v>34</v>
      </c>
      <c r="AX224" s="13" t="s">
        <v>73</v>
      </c>
      <c r="AY224" s="200" t="s">
        <v>144</v>
      </c>
    </row>
    <row r="225" spans="1:65" s="13" customFormat="1" ht="11.25">
      <c r="B225" s="190"/>
      <c r="C225" s="191"/>
      <c r="D225" s="188" t="s">
        <v>171</v>
      </c>
      <c r="E225" s="192" t="s">
        <v>102</v>
      </c>
      <c r="F225" s="193" t="s">
        <v>104</v>
      </c>
      <c r="G225" s="191"/>
      <c r="H225" s="194">
        <v>1094</v>
      </c>
      <c r="I225" s="195"/>
      <c r="J225" s="191"/>
      <c r="K225" s="191"/>
      <c r="L225" s="196"/>
      <c r="M225" s="197"/>
      <c r="N225" s="198"/>
      <c r="O225" s="198"/>
      <c r="P225" s="198"/>
      <c r="Q225" s="198"/>
      <c r="R225" s="198"/>
      <c r="S225" s="198"/>
      <c r="T225" s="199"/>
      <c r="AT225" s="200" t="s">
        <v>171</v>
      </c>
      <c r="AU225" s="200" t="s">
        <v>84</v>
      </c>
      <c r="AV225" s="13" t="s">
        <v>84</v>
      </c>
      <c r="AW225" s="13" t="s">
        <v>34</v>
      </c>
      <c r="AX225" s="13" t="s">
        <v>73</v>
      </c>
      <c r="AY225" s="200" t="s">
        <v>144</v>
      </c>
    </row>
    <row r="226" spans="1:65" s="14" customFormat="1" ht="11.25">
      <c r="B226" s="201"/>
      <c r="C226" s="202"/>
      <c r="D226" s="188" t="s">
        <v>171</v>
      </c>
      <c r="E226" s="203" t="s">
        <v>19</v>
      </c>
      <c r="F226" s="204" t="s">
        <v>209</v>
      </c>
      <c r="G226" s="202"/>
      <c r="H226" s="205">
        <v>3943</v>
      </c>
      <c r="I226" s="206"/>
      <c r="J226" s="202"/>
      <c r="K226" s="202"/>
      <c r="L226" s="207"/>
      <c r="M226" s="208"/>
      <c r="N226" s="209"/>
      <c r="O226" s="209"/>
      <c r="P226" s="209"/>
      <c r="Q226" s="209"/>
      <c r="R226" s="209"/>
      <c r="S226" s="209"/>
      <c r="T226" s="210"/>
      <c r="AT226" s="211" t="s">
        <v>171</v>
      </c>
      <c r="AU226" s="211" t="s">
        <v>84</v>
      </c>
      <c r="AV226" s="14" t="s">
        <v>150</v>
      </c>
      <c r="AW226" s="14" t="s">
        <v>34</v>
      </c>
      <c r="AX226" s="14" t="s">
        <v>81</v>
      </c>
      <c r="AY226" s="211" t="s">
        <v>144</v>
      </c>
    </row>
    <row r="227" spans="1:65" s="2" customFormat="1" ht="24.2" customHeight="1">
      <c r="A227" s="34"/>
      <c r="B227" s="35"/>
      <c r="C227" s="170" t="s">
        <v>358</v>
      </c>
      <c r="D227" s="170" t="s">
        <v>146</v>
      </c>
      <c r="E227" s="171" t="s">
        <v>359</v>
      </c>
      <c r="F227" s="172" t="s">
        <v>360</v>
      </c>
      <c r="G227" s="173" t="s">
        <v>89</v>
      </c>
      <c r="H227" s="174">
        <v>995</v>
      </c>
      <c r="I227" s="175"/>
      <c r="J227" s="176">
        <f>ROUND(I227*H227,2)</f>
        <v>0</v>
      </c>
      <c r="K227" s="172" t="s">
        <v>149</v>
      </c>
      <c r="L227" s="39"/>
      <c r="M227" s="177" t="s">
        <v>19</v>
      </c>
      <c r="N227" s="178" t="s">
        <v>44</v>
      </c>
      <c r="O227" s="64"/>
      <c r="P227" s="179">
        <f>O227*H227</f>
        <v>0</v>
      </c>
      <c r="Q227" s="179">
        <v>0</v>
      </c>
      <c r="R227" s="179">
        <f>Q227*H227</f>
        <v>0</v>
      </c>
      <c r="S227" s="179">
        <v>0</v>
      </c>
      <c r="T227" s="180">
        <f>S227*H227</f>
        <v>0</v>
      </c>
      <c r="U227" s="34"/>
      <c r="V227" s="34"/>
      <c r="W227" s="34"/>
      <c r="X227" s="34"/>
      <c r="Y227" s="34"/>
      <c r="Z227" s="34"/>
      <c r="AA227" s="34"/>
      <c r="AB227" s="34"/>
      <c r="AC227" s="34"/>
      <c r="AD227" s="34"/>
      <c r="AE227" s="34"/>
      <c r="AR227" s="181" t="s">
        <v>150</v>
      </c>
      <c r="AT227" s="181" t="s">
        <v>146</v>
      </c>
      <c r="AU227" s="181" t="s">
        <v>84</v>
      </c>
      <c r="AY227" s="17" t="s">
        <v>144</v>
      </c>
      <c r="BE227" s="182">
        <f>IF(N227="základní",J227,0)</f>
        <v>0</v>
      </c>
      <c r="BF227" s="182">
        <f>IF(N227="snížená",J227,0)</f>
        <v>0</v>
      </c>
      <c r="BG227" s="182">
        <f>IF(N227="zákl. přenesená",J227,0)</f>
        <v>0</v>
      </c>
      <c r="BH227" s="182">
        <f>IF(N227="sníž. přenesená",J227,0)</f>
        <v>0</v>
      </c>
      <c r="BI227" s="182">
        <f>IF(N227="nulová",J227,0)</f>
        <v>0</v>
      </c>
      <c r="BJ227" s="17" t="s">
        <v>81</v>
      </c>
      <c r="BK227" s="182">
        <f>ROUND(I227*H227,2)</f>
        <v>0</v>
      </c>
      <c r="BL227" s="17" t="s">
        <v>150</v>
      </c>
      <c r="BM227" s="181" t="s">
        <v>361</v>
      </c>
    </row>
    <row r="228" spans="1:65" s="2" customFormat="1" ht="11.25">
      <c r="A228" s="34"/>
      <c r="B228" s="35"/>
      <c r="C228" s="36"/>
      <c r="D228" s="183" t="s">
        <v>152</v>
      </c>
      <c r="E228" s="36"/>
      <c r="F228" s="184" t="s">
        <v>362</v>
      </c>
      <c r="G228" s="36"/>
      <c r="H228" s="36"/>
      <c r="I228" s="185"/>
      <c r="J228" s="36"/>
      <c r="K228" s="36"/>
      <c r="L228" s="39"/>
      <c r="M228" s="186"/>
      <c r="N228" s="187"/>
      <c r="O228" s="64"/>
      <c r="P228" s="64"/>
      <c r="Q228" s="64"/>
      <c r="R228" s="64"/>
      <c r="S228" s="64"/>
      <c r="T228" s="65"/>
      <c r="U228" s="34"/>
      <c r="V228" s="34"/>
      <c r="W228" s="34"/>
      <c r="X228" s="34"/>
      <c r="Y228" s="34"/>
      <c r="Z228" s="34"/>
      <c r="AA228" s="34"/>
      <c r="AB228" s="34"/>
      <c r="AC228" s="34"/>
      <c r="AD228" s="34"/>
      <c r="AE228" s="34"/>
      <c r="AT228" s="17" t="s">
        <v>152</v>
      </c>
      <c r="AU228" s="17" t="s">
        <v>84</v>
      </c>
    </row>
    <row r="229" spans="1:65" s="2" customFormat="1" ht="243.75">
      <c r="A229" s="34"/>
      <c r="B229" s="35"/>
      <c r="C229" s="36"/>
      <c r="D229" s="188" t="s">
        <v>154</v>
      </c>
      <c r="E229" s="36"/>
      <c r="F229" s="189" t="s">
        <v>363</v>
      </c>
      <c r="G229" s="36"/>
      <c r="H229" s="36"/>
      <c r="I229" s="185"/>
      <c r="J229" s="36"/>
      <c r="K229" s="36"/>
      <c r="L229" s="39"/>
      <c r="M229" s="186"/>
      <c r="N229" s="187"/>
      <c r="O229" s="64"/>
      <c r="P229" s="64"/>
      <c r="Q229" s="64"/>
      <c r="R229" s="64"/>
      <c r="S229" s="64"/>
      <c r="T229" s="65"/>
      <c r="U229" s="34"/>
      <c r="V229" s="34"/>
      <c r="W229" s="34"/>
      <c r="X229" s="34"/>
      <c r="Y229" s="34"/>
      <c r="Z229" s="34"/>
      <c r="AA229" s="34"/>
      <c r="AB229" s="34"/>
      <c r="AC229" s="34"/>
      <c r="AD229" s="34"/>
      <c r="AE229" s="34"/>
      <c r="AT229" s="17" t="s">
        <v>154</v>
      </c>
      <c r="AU229" s="17" t="s">
        <v>84</v>
      </c>
    </row>
    <row r="230" spans="1:65" s="13" customFormat="1" ht="11.25">
      <c r="B230" s="190"/>
      <c r="C230" s="191"/>
      <c r="D230" s="188" t="s">
        <v>171</v>
      </c>
      <c r="E230" s="192" t="s">
        <v>106</v>
      </c>
      <c r="F230" s="193" t="s">
        <v>364</v>
      </c>
      <c r="G230" s="191"/>
      <c r="H230" s="194">
        <v>995</v>
      </c>
      <c r="I230" s="195"/>
      <c r="J230" s="191"/>
      <c r="K230" s="191"/>
      <c r="L230" s="196"/>
      <c r="M230" s="197"/>
      <c r="N230" s="198"/>
      <c r="O230" s="198"/>
      <c r="P230" s="198"/>
      <c r="Q230" s="198"/>
      <c r="R230" s="198"/>
      <c r="S230" s="198"/>
      <c r="T230" s="199"/>
      <c r="AT230" s="200" t="s">
        <v>171</v>
      </c>
      <c r="AU230" s="200" t="s">
        <v>84</v>
      </c>
      <c r="AV230" s="13" t="s">
        <v>84</v>
      </c>
      <c r="AW230" s="13" t="s">
        <v>34</v>
      </c>
      <c r="AX230" s="13" t="s">
        <v>81</v>
      </c>
      <c r="AY230" s="200" t="s">
        <v>144</v>
      </c>
    </row>
    <row r="231" spans="1:65" s="2" customFormat="1" ht="55.5" customHeight="1">
      <c r="A231" s="34"/>
      <c r="B231" s="35"/>
      <c r="C231" s="170" t="s">
        <v>365</v>
      </c>
      <c r="D231" s="170" t="s">
        <v>146</v>
      </c>
      <c r="E231" s="171" t="s">
        <v>366</v>
      </c>
      <c r="F231" s="172" t="s">
        <v>367</v>
      </c>
      <c r="G231" s="173" t="s">
        <v>89</v>
      </c>
      <c r="H231" s="174">
        <v>23</v>
      </c>
      <c r="I231" s="175"/>
      <c r="J231" s="176">
        <f>ROUND(I231*H231,2)</f>
        <v>0</v>
      </c>
      <c r="K231" s="172" t="s">
        <v>149</v>
      </c>
      <c r="L231" s="39"/>
      <c r="M231" s="177" t="s">
        <v>19</v>
      </c>
      <c r="N231" s="178" t="s">
        <v>44</v>
      </c>
      <c r="O231" s="64"/>
      <c r="P231" s="179">
        <f>O231*H231</f>
        <v>0</v>
      </c>
      <c r="Q231" s="179">
        <v>0.1837</v>
      </c>
      <c r="R231" s="179">
        <f>Q231*H231</f>
        <v>4.2251000000000003</v>
      </c>
      <c r="S231" s="179">
        <v>0</v>
      </c>
      <c r="T231" s="180">
        <f>S231*H231</f>
        <v>0</v>
      </c>
      <c r="U231" s="34"/>
      <c r="V231" s="34"/>
      <c r="W231" s="34"/>
      <c r="X231" s="34"/>
      <c r="Y231" s="34"/>
      <c r="Z231" s="34"/>
      <c r="AA231" s="34"/>
      <c r="AB231" s="34"/>
      <c r="AC231" s="34"/>
      <c r="AD231" s="34"/>
      <c r="AE231" s="34"/>
      <c r="AR231" s="181" t="s">
        <v>150</v>
      </c>
      <c r="AT231" s="181" t="s">
        <v>146</v>
      </c>
      <c r="AU231" s="181" t="s">
        <v>84</v>
      </c>
      <c r="AY231" s="17" t="s">
        <v>144</v>
      </c>
      <c r="BE231" s="182">
        <f>IF(N231="základní",J231,0)</f>
        <v>0</v>
      </c>
      <c r="BF231" s="182">
        <f>IF(N231="snížená",J231,0)</f>
        <v>0</v>
      </c>
      <c r="BG231" s="182">
        <f>IF(N231="zákl. přenesená",J231,0)</f>
        <v>0</v>
      </c>
      <c r="BH231" s="182">
        <f>IF(N231="sníž. přenesená",J231,0)</f>
        <v>0</v>
      </c>
      <c r="BI231" s="182">
        <f>IF(N231="nulová",J231,0)</f>
        <v>0</v>
      </c>
      <c r="BJ231" s="17" t="s">
        <v>81</v>
      </c>
      <c r="BK231" s="182">
        <f>ROUND(I231*H231,2)</f>
        <v>0</v>
      </c>
      <c r="BL231" s="17" t="s">
        <v>150</v>
      </c>
      <c r="BM231" s="181" t="s">
        <v>368</v>
      </c>
    </row>
    <row r="232" spans="1:65" s="2" customFormat="1" ht="11.25">
      <c r="A232" s="34"/>
      <c r="B232" s="35"/>
      <c r="C232" s="36"/>
      <c r="D232" s="183" t="s">
        <v>152</v>
      </c>
      <c r="E232" s="36"/>
      <c r="F232" s="184" t="s">
        <v>369</v>
      </c>
      <c r="G232" s="36"/>
      <c r="H232" s="36"/>
      <c r="I232" s="185"/>
      <c r="J232" s="36"/>
      <c r="K232" s="36"/>
      <c r="L232" s="39"/>
      <c r="M232" s="186"/>
      <c r="N232" s="187"/>
      <c r="O232" s="64"/>
      <c r="P232" s="64"/>
      <c r="Q232" s="64"/>
      <c r="R232" s="64"/>
      <c r="S232" s="64"/>
      <c r="T232" s="65"/>
      <c r="U232" s="34"/>
      <c r="V232" s="34"/>
      <c r="W232" s="34"/>
      <c r="X232" s="34"/>
      <c r="Y232" s="34"/>
      <c r="Z232" s="34"/>
      <c r="AA232" s="34"/>
      <c r="AB232" s="34"/>
      <c r="AC232" s="34"/>
      <c r="AD232" s="34"/>
      <c r="AE232" s="34"/>
      <c r="AT232" s="17" t="s">
        <v>152</v>
      </c>
      <c r="AU232" s="17" t="s">
        <v>84</v>
      </c>
    </row>
    <row r="233" spans="1:65" s="2" customFormat="1" ht="204.75">
      <c r="A233" s="34"/>
      <c r="B233" s="35"/>
      <c r="C233" s="36"/>
      <c r="D233" s="188" t="s">
        <v>154</v>
      </c>
      <c r="E233" s="36"/>
      <c r="F233" s="189" t="s">
        <v>370</v>
      </c>
      <c r="G233" s="36"/>
      <c r="H233" s="36"/>
      <c r="I233" s="185"/>
      <c r="J233" s="36"/>
      <c r="K233" s="36"/>
      <c r="L233" s="39"/>
      <c r="M233" s="186"/>
      <c r="N233" s="187"/>
      <c r="O233" s="64"/>
      <c r="P233" s="64"/>
      <c r="Q233" s="64"/>
      <c r="R233" s="64"/>
      <c r="S233" s="64"/>
      <c r="T233" s="65"/>
      <c r="U233" s="34"/>
      <c r="V233" s="34"/>
      <c r="W233" s="34"/>
      <c r="X233" s="34"/>
      <c r="Y233" s="34"/>
      <c r="Z233" s="34"/>
      <c r="AA233" s="34"/>
      <c r="AB233" s="34"/>
      <c r="AC233" s="34"/>
      <c r="AD233" s="34"/>
      <c r="AE233" s="34"/>
      <c r="AT233" s="17" t="s">
        <v>154</v>
      </c>
      <c r="AU233" s="17" t="s">
        <v>84</v>
      </c>
    </row>
    <row r="234" spans="1:65" s="13" customFormat="1" ht="11.25">
      <c r="B234" s="190"/>
      <c r="C234" s="191"/>
      <c r="D234" s="188" t="s">
        <v>171</v>
      </c>
      <c r="E234" s="192" t="s">
        <v>110</v>
      </c>
      <c r="F234" s="193" t="s">
        <v>112</v>
      </c>
      <c r="G234" s="191"/>
      <c r="H234" s="194">
        <v>23</v>
      </c>
      <c r="I234" s="195"/>
      <c r="J234" s="191"/>
      <c r="K234" s="191"/>
      <c r="L234" s="196"/>
      <c r="M234" s="197"/>
      <c r="N234" s="198"/>
      <c r="O234" s="198"/>
      <c r="P234" s="198"/>
      <c r="Q234" s="198"/>
      <c r="R234" s="198"/>
      <c r="S234" s="198"/>
      <c r="T234" s="199"/>
      <c r="AT234" s="200" t="s">
        <v>171</v>
      </c>
      <c r="AU234" s="200" t="s">
        <v>84</v>
      </c>
      <c r="AV234" s="13" t="s">
        <v>84</v>
      </c>
      <c r="AW234" s="13" t="s">
        <v>34</v>
      </c>
      <c r="AX234" s="13" t="s">
        <v>81</v>
      </c>
      <c r="AY234" s="200" t="s">
        <v>144</v>
      </c>
    </row>
    <row r="235" spans="1:65" s="2" customFormat="1" ht="16.5" customHeight="1">
      <c r="A235" s="34"/>
      <c r="B235" s="35"/>
      <c r="C235" s="212" t="s">
        <v>371</v>
      </c>
      <c r="D235" s="212" t="s">
        <v>211</v>
      </c>
      <c r="E235" s="213" t="s">
        <v>372</v>
      </c>
      <c r="F235" s="214" t="s">
        <v>373</v>
      </c>
      <c r="G235" s="215" t="s">
        <v>89</v>
      </c>
      <c r="H235" s="216">
        <v>23.23</v>
      </c>
      <c r="I235" s="217"/>
      <c r="J235" s="218">
        <f>ROUND(I235*H235,2)</f>
        <v>0</v>
      </c>
      <c r="K235" s="214" t="s">
        <v>19</v>
      </c>
      <c r="L235" s="219"/>
      <c r="M235" s="220" t="s">
        <v>19</v>
      </c>
      <c r="N235" s="221" t="s">
        <v>44</v>
      </c>
      <c r="O235" s="64"/>
      <c r="P235" s="179">
        <f>O235*H235</f>
        <v>0</v>
      </c>
      <c r="Q235" s="179">
        <v>0.222</v>
      </c>
      <c r="R235" s="179">
        <f>Q235*H235</f>
        <v>5.1570600000000004</v>
      </c>
      <c r="S235" s="179">
        <v>0</v>
      </c>
      <c r="T235" s="180">
        <f>S235*H235</f>
        <v>0</v>
      </c>
      <c r="U235" s="34"/>
      <c r="V235" s="34"/>
      <c r="W235" s="34"/>
      <c r="X235" s="34"/>
      <c r="Y235" s="34"/>
      <c r="Z235" s="34"/>
      <c r="AA235" s="34"/>
      <c r="AB235" s="34"/>
      <c r="AC235" s="34"/>
      <c r="AD235" s="34"/>
      <c r="AE235" s="34"/>
      <c r="AR235" s="181" t="s">
        <v>193</v>
      </c>
      <c r="AT235" s="181" t="s">
        <v>211</v>
      </c>
      <c r="AU235" s="181" t="s">
        <v>84</v>
      </c>
      <c r="AY235" s="17" t="s">
        <v>144</v>
      </c>
      <c r="BE235" s="182">
        <f>IF(N235="základní",J235,0)</f>
        <v>0</v>
      </c>
      <c r="BF235" s="182">
        <f>IF(N235="snížená",J235,0)</f>
        <v>0</v>
      </c>
      <c r="BG235" s="182">
        <f>IF(N235="zákl. přenesená",J235,0)</f>
        <v>0</v>
      </c>
      <c r="BH235" s="182">
        <f>IF(N235="sníž. přenesená",J235,0)</f>
        <v>0</v>
      </c>
      <c r="BI235" s="182">
        <f>IF(N235="nulová",J235,0)</f>
        <v>0</v>
      </c>
      <c r="BJ235" s="17" t="s">
        <v>81</v>
      </c>
      <c r="BK235" s="182">
        <f>ROUND(I235*H235,2)</f>
        <v>0</v>
      </c>
      <c r="BL235" s="17" t="s">
        <v>150</v>
      </c>
      <c r="BM235" s="181" t="s">
        <v>374</v>
      </c>
    </row>
    <row r="236" spans="1:65" s="13" customFormat="1" ht="11.25">
      <c r="B236" s="190"/>
      <c r="C236" s="191"/>
      <c r="D236" s="188" t="s">
        <v>171</v>
      </c>
      <c r="E236" s="192" t="s">
        <v>19</v>
      </c>
      <c r="F236" s="193" t="s">
        <v>110</v>
      </c>
      <c r="G236" s="191"/>
      <c r="H236" s="194">
        <v>23</v>
      </c>
      <c r="I236" s="195"/>
      <c r="J236" s="191"/>
      <c r="K236" s="191"/>
      <c r="L236" s="196"/>
      <c r="M236" s="197"/>
      <c r="N236" s="198"/>
      <c r="O236" s="198"/>
      <c r="P236" s="198"/>
      <c r="Q236" s="198"/>
      <c r="R236" s="198"/>
      <c r="S236" s="198"/>
      <c r="T236" s="199"/>
      <c r="AT236" s="200" t="s">
        <v>171</v>
      </c>
      <c r="AU236" s="200" t="s">
        <v>84</v>
      </c>
      <c r="AV236" s="13" t="s">
        <v>84</v>
      </c>
      <c r="AW236" s="13" t="s">
        <v>34</v>
      </c>
      <c r="AX236" s="13" t="s">
        <v>81</v>
      </c>
      <c r="AY236" s="200" t="s">
        <v>144</v>
      </c>
    </row>
    <row r="237" spans="1:65" s="13" customFormat="1" ht="11.25">
      <c r="B237" s="190"/>
      <c r="C237" s="191"/>
      <c r="D237" s="188" t="s">
        <v>171</v>
      </c>
      <c r="E237" s="191"/>
      <c r="F237" s="193" t="s">
        <v>375</v>
      </c>
      <c r="G237" s="191"/>
      <c r="H237" s="194">
        <v>23.23</v>
      </c>
      <c r="I237" s="195"/>
      <c r="J237" s="191"/>
      <c r="K237" s="191"/>
      <c r="L237" s="196"/>
      <c r="M237" s="197"/>
      <c r="N237" s="198"/>
      <c r="O237" s="198"/>
      <c r="P237" s="198"/>
      <c r="Q237" s="198"/>
      <c r="R237" s="198"/>
      <c r="S237" s="198"/>
      <c r="T237" s="199"/>
      <c r="AT237" s="200" t="s">
        <v>171</v>
      </c>
      <c r="AU237" s="200" t="s">
        <v>84</v>
      </c>
      <c r="AV237" s="13" t="s">
        <v>84</v>
      </c>
      <c r="AW237" s="13" t="s">
        <v>4</v>
      </c>
      <c r="AX237" s="13" t="s">
        <v>81</v>
      </c>
      <c r="AY237" s="200" t="s">
        <v>144</v>
      </c>
    </row>
    <row r="238" spans="1:65" s="12" customFormat="1" ht="22.9" customHeight="1">
      <c r="B238" s="154"/>
      <c r="C238" s="155"/>
      <c r="D238" s="156" t="s">
        <v>72</v>
      </c>
      <c r="E238" s="168" t="s">
        <v>179</v>
      </c>
      <c r="F238" s="168" t="s">
        <v>376</v>
      </c>
      <c r="G238" s="155"/>
      <c r="H238" s="155"/>
      <c r="I238" s="158"/>
      <c r="J238" s="169">
        <f>BK238</f>
        <v>0</v>
      </c>
      <c r="K238" s="155"/>
      <c r="L238" s="160"/>
      <c r="M238" s="161"/>
      <c r="N238" s="162"/>
      <c r="O238" s="162"/>
      <c r="P238" s="163">
        <f>SUM(P239:P242)</f>
        <v>0</v>
      </c>
      <c r="Q238" s="162"/>
      <c r="R238" s="163">
        <f>SUM(R239:R242)</f>
        <v>0.94373976000000004</v>
      </c>
      <c r="S238" s="162"/>
      <c r="T238" s="164">
        <f>SUM(T239:T242)</f>
        <v>0</v>
      </c>
      <c r="AR238" s="165" t="s">
        <v>81</v>
      </c>
      <c r="AT238" s="166" t="s">
        <v>72</v>
      </c>
      <c r="AU238" s="166" t="s">
        <v>81</v>
      </c>
      <c r="AY238" s="165" t="s">
        <v>144</v>
      </c>
      <c r="BK238" s="167">
        <f>SUM(BK239:BK242)</f>
        <v>0</v>
      </c>
    </row>
    <row r="239" spans="1:65" s="2" customFormat="1" ht="21.75" customHeight="1">
      <c r="A239" s="34"/>
      <c r="B239" s="35"/>
      <c r="C239" s="170" t="s">
        <v>377</v>
      </c>
      <c r="D239" s="170" t="s">
        <v>146</v>
      </c>
      <c r="E239" s="171" t="s">
        <v>378</v>
      </c>
      <c r="F239" s="172" t="s">
        <v>379</v>
      </c>
      <c r="G239" s="173" t="s">
        <v>214</v>
      </c>
      <c r="H239" s="174">
        <v>0.88800000000000001</v>
      </c>
      <c r="I239" s="175"/>
      <c r="J239" s="176">
        <f>ROUND(I239*H239,2)</f>
        <v>0</v>
      </c>
      <c r="K239" s="172" t="s">
        <v>149</v>
      </c>
      <c r="L239" s="39"/>
      <c r="M239" s="177" t="s">
        <v>19</v>
      </c>
      <c r="N239" s="178" t="s">
        <v>44</v>
      </c>
      <c r="O239" s="64"/>
      <c r="P239" s="179">
        <f>O239*H239</f>
        <v>0</v>
      </c>
      <c r="Q239" s="179">
        <v>1.06277</v>
      </c>
      <c r="R239" s="179">
        <f>Q239*H239</f>
        <v>0.94373976000000004</v>
      </c>
      <c r="S239" s="179">
        <v>0</v>
      </c>
      <c r="T239" s="180">
        <f>S239*H239</f>
        <v>0</v>
      </c>
      <c r="U239" s="34"/>
      <c r="V239" s="34"/>
      <c r="W239" s="34"/>
      <c r="X239" s="34"/>
      <c r="Y239" s="34"/>
      <c r="Z239" s="34"/>
      <c r="AA239" s="34"/>
      <c r="AB239" s="34"/>
      <c r="AC239" s="34"/>
      <c r="AD239" s="34"/>
      <c r="AE239" s="34"/>
      <c r="AR239" s="181" t="s">
        <v>150</v>
      </c>
      <c r="AT239" s="181" t="s">
        <v>146</v>
      </c>
      <c r="AU239" s="181" t="s">
        <v>84</v>
      </c>
      <c r="AY239" s="17" t="s">
        <v>144</v>
      </c>
      <c r="BE239" s="182">
        <f>IF(N239="základní",J239,0)</f>
        <v>0</v>
      </c>
      <c r="BF239" s="182">
        <f>IF(N239="snížená",J239,0)</f>
        <v>0</v>
      </c>
      <c r="BG239" s="182">
        <f>IF(N239="zákl. přenesená",J239,0)</f>
        <v>0</v>
      </c>
      <c r="BH239" s="182">
        <f>IF(N239="sníž. přenesená",J239,0)</f>
        <v>0</v>
      </c>
      <c r="BI239" s="182">
        <f>IF(N239="nulová",J239,0)</f>
        <v>0</v>
      </c>
      <c r="BJ239" s="17" t="s">
        <v>81</v>
      </c>
      <c r="BK239" s="182">
        <f>ROUND(I239*H239,2)</f>
        <v>0</v>
      </c>
      <c r="BL239" s="17" t="s">
        <v>150</v>
      </c>
      <c r="BM239" s="181" t="s">
        <v>380</v>
      </c>
    </row>
    <row r="240" spans="1:65" s="2" customFormat="1" ht="11.25">
      <c r="A240" s="34"/>
      <c r="B240" s="35"/>
      <c r="C240" s="36"/>
      <c r="D240" s="183" t="s">
        <v>152</v>
      </c>
      <c r="E240" s="36"/>
      <c r="F240" s="184" t="s">
        <v>381</v>
      </c>
      <c r="G240" s="36"/>
      <c r="H240" s="36"/>
      <c r="I240" s="185"/>
      <c r="J240" s="36"/>
      <c r="K240" s="36"/>
      <c r="L240" s="39"/>
      <c r="M240" s="186"/>
      <c r="N240" s="187"/>
      <c r="O240" s="64"/>
      <c r="P240" s="64"/>
      <c r="Q240" s="64"/>
      <c r="R240" s="64"/>
      <c r="S240" s="64"/>
      <c r="T240" s="65"/>
      <c r="U240" s="34"/>
      <c r="V240" s="34"/>
      <c r="W240" s="34"/>
      <c r="X240" s="34"/>
      <c r="Y240" s="34"/>
      <c r="Z240" s="34"/>
      <c r="AA240" s="34"/>
      <c r="AB240" s="34"/>
      <c r="AC240" s="34"/>
      <c r="AD240" s="34"/>
      <c r="AE240" s="34"/>
      <c r="AT240" s="17" t="s">
        <v>152</v>
      </c>
      <c r="AU240" s="17" t="s">
        <v>84</v>
      </c>
    </row>
    <row r="241" spans="1:65" s="2" customFormat="1" ht="39">
      <c r="A241" s="34"/>
      <c r="B241" s="35"/>
      <c r="C241" s="36"/>
      <c r="D241" s="188" t="s">
        <v>154</v>
      </c>
      <c r="E241" s="36"/>
      <c r="F241" s="189" t="s">
        <v>382</v>
      </c>
      <c r="G241" s="36"/>
      <c r="H241" s="36"/>
      <c r="I241" s="185"/>
      <c r="J241" s="36"/>
      <c r="K241" s="36"/>
      <c r="L241" s="39"/>
      <c r="M241" s="186"/>
      <c r="N241" s="187"/>
      <c r="O241" s="64"/>
      <c r="P241" s="64"/>
      <c r="Q241" s="64"/>
      <c r="R241" s="64"/>
      <c r="S241" s="64"/>
      <c r="T241" s="65"/>
      <c r="U241" s="34"/>
      <c r="V241" s="34"/>
      <c r="W241" s="34"/>
      <c r="X241" s="34"/>
      <c r="Y241" s="34"/>
      <c r="Z241" s="34"/>
      <c r="AA241" s="34"/>
      <c r="AB241" s="34"/>
      <c r="AC241" s="34"/>
      <c r="AD241" s="34"/>
      <c r="AE241" s="34"/>
      <c r="AT241" s="17" t="s">
        <v>154</v>
      </c>
      <c r="AU241" s="17" t="s">
        <v>84</v>
      </c>
    </row>
    <row r="242" spans="1:65" s="13" customFormat="1" ht="11.25">
      <c r="B242" s="190"/>
      <c r="C242" s="191"/>
      <c r="D242" s="188" t="s">
        <v>171</v>
      </c>
      <c r="E242" s="192" t="s">
        <v>19</v>
      </c>
      <c r="F242" s="193" t="s">
        <v>383</v>
      </c>
      <c r="G242" s="191"/>
      <c r="H242" s="194">
        <v>0.88800000000000001</v>
      </c>
      <c r="I242" s="195"/>
      <c r="J242" s="191"/>
      <c r="K242" s="191"/>
      <c r="L242" s="196"/>
      <c r="M242" s="197"/>
      <c r="N242" s="198"/>
      <c r="O242" s="198"/>
      <c r="P242" s="198"/>
      <c r="Q242" s="198"/>
      <c r="R242" s="198"/>
      <c r="S242" s="198"/>
      <c r="T242" s="199"/>
      <c r="AT242" s="200" t="s">
        <v>171</v>
      </c>
      <c r="AU242" s="200" t="s">
        <v>84</v>
      </c>
      <c r="AV242" s="13" t="s">
        <v>84</v>
      </c>
      <c r="AW242" s="13" t="s">
        <v>34</v>
      </c>
      <c r="AX242" s="13" t="s">
        <v>81</v>
      </c>
      <c r="AY242" s="200" t="s">
        <v>144</v>
      </c>
    </row>
    <row r="243" spans="1:65" s="12" customFormat="1" ht="22.9" customHeight="1">
      <c r="B243" s="154"/>
      <c r="C243" s="155"/>
      <c r="D243" s="156" t="s">
        <v>72</v>
      </c>
      <c r="E243" s="168" t="s">
        <v>193</v>
      </c>
      <c r="F243" s="168" t="s">
        <v>384</v>
      </c>
      <c r="G243" s="155"/>
      <c r="H243" s="155"/>
      <c r="I243" s="158"/>
      <c r="J243" s="169">
        <f>BK243</f>
        <v>0</v>
      </c>
      <c r="K243" s="155"/>
      <c r="L243" s="160"/>
      <c r="M243" s="161"/>
      <c r="N243" s="162"/>
      <c r="O243" s="162"/>
      <c r="P243" s="163">
        <f>SUM(P244:P250)</f>
        <v>0</v>
      </c>
      <c r="Q243" s="162"/>
      <c r="R243" s="163">
        <f>SUM(R244:R250)</f>
        <v>0.13428959999999998</v>
      </c>
      <c r="S243" s="162"/>
      <c r="T243" s="164">
        <f>SUM(T244:T250)</f>
        <v>0</v>
      </c>
      <c r="AR243" s="165" t="s">
        <v>81</v>
      </c>
      <c r="AT243" s="166" t="s">
        <v>72</v>
      </c>
      <c r="AU243" s="166" t="s">
        <v>81</v>
      </c>
      <c r="AY243" s="165" t="s">
        <v>144</v>
      </c>
      <c r="BK243" s="167">
        <f>SUM(BK244:BK250)</f>
        <v>0</v>
      </c>
    </row>
    <row r="244" spans="1:65" s="2" customFormat="1" ht="33" customHeight="1">
      <c r="A244" s="34"/>
      <c r="B244" s="35"/>
      <c r="C244" s="170" t="s">
        <v>385</v>
      </c>
      <c r="D244" s="170" t="s">
        <v>146</v>
      </c>
      <c r="E244" s="171" t="s">
        <v>386</v>
      </c>
      <c r="F244" s="172" t="s">
        <v>387</v>
      </c>
      <c r="G244" s="173" t="s">
        <v>182</v>
      </c>
      <c r="H244" s="174">
        <v>277</v>
      </c>
      <c r="I244" s="175"/>
      <c r="J244" s="176">
        <f>ROUND(I244*H244,2)</f>
        <v>0</v>
      </c>
      <c r="K244" s="172" t="s">
        <v>19</v>
      </c>
      <c r="L244" s="39"/>
      <c r="M244" s="177" t="s">
        <v>19</v>
      </c>
      <c r="N244" s="178" t="s">
        <v>44</v>
      </c>
      <c r="O244" s="64"/>
      <c r="P244" s="179">
        <f>O244*H244</f>
        <v>0</v>
      </c>
      <c r="Q244" s="179">
        <v>0</v>
      </c>
      <c r="R244" s="179">
        <f>Q244*H244</f>
        <v>0</v>
      </c>
      <c r="S244" s="179">
        <v>0</v>
      </c>
      <c r="T244" s="180">
        <f>S244*H244</f>
        <v>0</v>
      </c>
      <c r="U244" s="34"/>
      <c r="V244" s="34"/>
      <c r="W244" s="34"/>
      <c r="X244" s="34"/>
      <c r="Y244" s="34"/>
      <c r="Z244" s="34"/>
      <c r="AA244" s="34"/>
      <c r="AB244" s="34"/>
      <c r="AC244" s="34"/>
      <c r="AD244" s="34"/>
      <c r="AE244" s="34"/>
      <c r="AR244" s="181" t="s">
        <v>150</v>
      </c>
      <c r="AT244" s="181" t="s">
        <v>146</v>
      </c>
      <c r="AU244" s="181" t="s">
        <v>84</v>
      </c>
      <c r="AY244" s="17" t="s">
        <v>144</v>
      </c>
      <c r="BE244" s="182">
        <f>IF(N244="základní",J244,0)</f>
        <v>0</v>
      </c>
      <c r="BF244" s="182">
        <f>IF(N244="snížená",J244,0)</f>
        <v>0</v>
      </c>
      <c r="BG244" s="182">
        <f>IF(N244="zákl. přenesená",J244,0)</f>
        <v>0</v>
      </c>
      <c r="BH244" s="182">
        <f>IF(N244="sníž. přenesená",J244,0)</f>
        <v>0</v>
      </c>
      <c r="BI244" s="182">
        <f>IF(N244="nulová",J244,0)</f>
        <v>0</v>
      </c>
      <c r="BJ244" s="17" t="s">
        <v>81</v>
      </c>
      <c r="BK244" s="182">
        <f>ROUND(I244*H244,2)</f>
        <v>0</v>
      </c>
      <c r="BL244" s="17" t="s">
        <v>150</v>
      </c>
      <c r="BM244" s="181" t="s">
        <v>388</v>
      </c>
    </row>
    <row r="245" spans="1:65" s="2" customFormat="1" ht="117">
      <c r="A245" s="34"/>
      <c r="B245" s="35"/>
      <c r="C245" s="36"/>
      <c r="D245" s="188" t="s">
        <v>154</v>
      </c>
      <c r="E245" s="36"/>
      <c r="F245" s="189" t="s">
        <v>389</v>
      </c>
      <c r="G245" s="36"/>
      <c r="H245" s="36"/>
      <c r="I245" s="185"/>
      <c r="J245" s="36"/>
      <c r="K245" s="36"/>
      <c r="L245" s="39"/>
      <c r="M245" s="186"/>
      <c r="N245" s="187"/>
      <c r="O245" s="64"/>
      <c r="P245" s="64"/>
      <c r="Q245" s="64"/>
      <c r="R245" s="64"/>
      <c r="S245" s="64"/>
      <c r="T245" s="65"/>
      <c r="U245" s="34"/>
      <c r="V245" s="34"/>
      <c r="W245" s="34"/>
      <c r="X245" s="34"/>
      <c r="Y245" s="34"/>
      <c r="Z245" s="34"/>
      <c r="AA245" s="34"/>
      <c r="AB245" s="34"/>
      <c r="AC245" s="34"/>
      <c r="AD245" s="34"/>
      <c r="AE245" s="34"/>
      <c r="AT245" s="17" t="s">
        <v>154</v>
      </c>
      <c r="AU245" s="17" t="s">
        <v>84</v>
      </c>
    </row>
    <row r="246" spans="1:65" s="13" customFormat="1" ht="11.25">
      <c r="B246" s="190"/>
      <c r="C246" s="191"/>
      <c r="D246" s="188" t="s">
        <v>171</v>
      </c>
      <c r="E246" s="192" t="s">
        <v>85</v>
      </c>
      <c r="F246" s="193" t="s">
        <v>86</v>
      </c>
      <c r="G246" s="191"/>
      <c r="H246" s="194">
        <v>277</v>
      </c>
      <c r="I246" s="195"/>
      <c r="J246" s="191"/>
      <c r="K246" s="191"/>
      <c r="L246" s="196"/>
      <c r="M246" s="197"/>
      <c r="N246" s="198"/>
      <c r="O246" s="198"/>
      <c r="P246" s="198"/>
      <c r="Q246" s="198"/>
      <c r="R246" s="198"/>
      <c r="S246" s="198"/>
      <c r="T246" s="199"/>
      <c r="AT246" s="200" t="s">
        <v>171</v>
      </c>
      <c r="AU246" s="200" t="s">
        <v>84</v>
      </c>
      <c r="AV246" s="13" t="s">
        <v>84</v>
      </c>
      <c r="AW246" s="13" t="s">
        <v>34</v>
      </c>
      <c r="AX246" s="13" t="s">
        <v>81</v>
      </c>
      <c r="AY246" s="200" t="s">
        <v>144</v>
      </c>
    </row>
    <row r="247" spans="1:65" s="2" customFormat="1" ht="37.9" customHeight="1">
      <c r="A247" s="34"/>
      <c r="B247" s="35"/>
      <c r="C247" s="212" t="s">
        <v>390</v>
      </c>
      <c r="D247" s="212" t="s">
        <v>211</v>
      </c>
      <c r="E247" s="213" t="s">
        <v>391</v>
      </c>
      <c r="F247" s="214" t="s">
        <v>392</v>
      </c>
      <c r="G247" s="215" t="s">
        <v>182</v>
      </c>
      <c r="H247" s="216">
        <v>279.77</v>
      </c>
      <c r="I247" s="217"/>
      <c r="J247" s="218">
        <f>ROUND(I247*H247,2)</f>
        <v>0</v>
      </c>
      <c r="K247" s="214" t="s">
        <v>149</v>
      </c>
      <c r="L247" s="219"/>
      <c r="M247" s="220" t="s">
        <v>19</v>
      </c>
      <c r="N247" s="221" t="s">
        <v>44</v>
      </c>
      <c r="O247" s="64"/>
      <c r="P247" s="179">
        <f>O247*H247</f>
        <v>0</v>
      </c>
      <c r="Q247" s="179">
        <v>4.8000000000000001E-4</v>
      </c>
      <c r="R247" s="179">
        <f>Q247*H247</f>
        <v>0.13428959999999998</v>
      </c>
      <c r="S247" s="179">
        <v>0</v>
      </c>
      <c r="T247" s="180">
        <f>S247*H247</f>
        <v>0</v>
      </c>
      <c r="U247" s="34"/>
      <c r="V247" s="34"/>
      <c r="W247" s="34"/>
      <c r="X247" s="34"/>
      <c r="Y247" s="34"/>
      <c r="Z247" s="34"/>
      <c r="AA247" s="34"/>
      <c r="AB247" s="34"/>
      <c r="AC247" s="34"/>
      <c r="AD247" s="34"/>
      <c r="AE247" s="34"/>
      <c r="AR247" s="181" t="s">
        <v>193</v>
      </c>
      <c r="AT247" s="181" t="s">
        <v>211</v>
      </c>
      <c r="AU247" s="181" t="s">
        <v>84</v>
      </c>
      <c r="AY247" s="17" t="s">
        <v>144</v>
      </c>
      <c r="BE247" s="182">
        <f>IF(N247="základní",J247,0)</f>
        <v>0</v>
      </c>
      <c r="BF247" s="182">
        <f>IF(N247="snížená",J247,0)</f>
        <v>0</v>
      </c>
      <c r="BG247" s="182">
        <f>IF(N247="zákl. přenesená",J247,0)</f>
        <v>0</v>
      </c>
      <c r="BH247" s="182">
        <f>IF(N247="sníž. přenesená",J247,0)</f>
        <v>0</v>
      </c>
      <c r="BI247" s="182">
        <f>IF(N247="nulová",J247,0)</f>
        <v>0</v>
      </c>
      <c r="BJ247" s="17" t="s">
        <v>81</v>
      </c>
      <c r="BK247" s="182">
        <f>ROUND(I247*H247,2)</f>
        <v>0</v>
      </c>
      <c r="BL247" s="17" t="s">
        <v>150</v>
      </c>
      <c r="BM247" s="181" t="s">
        <v>393</v>
      </c>
    </row>
    <row r="248" spans="1:65" s="2" customFormat="1" ht="11.25">
      <c r="A248" s="34"/>
      <c r="B248" s="35"/>
      <c r="C248" s="36"/>
      <c r="D248" s="183" t="s">
        <v>152</v>
      </c>
      <c r="E248" s="36"/>
      <c r="F248" s="184" t="s">
        <v>394</v>
      </c>
      <c r="G248" s="36"/>
      <c r="H248" s="36"/>
      <c r="I248" s="185"/>
      <c r="J248" s="36"/>
      <c r="K248" s="36"/>
      <c r="L248" s="39"/>
      <c r="M248" s="186"/>
      <c r="N248" s="187"/>
      <c r="O248" s="64"/>
      <c r="P248" s="64"/>
      <c r="Q248" s="64"/>
      <c r="R248" s="64"/>
      <c r="S248" s="64"/>
      <c r="T248" s="65"/>
      <c r="U248" s="34"/>
      <c r="V248" s="34"/>
      <c r="W248" s="34"/>
      <c r="X248" s="34"/>
      <c r="Y248" s="34"/>
      <c r="Z248" s="34"/>
      <c r="AA248" s="34"/>
      <c r="AB248" s="34"/>
      <c r="AC248" s="34"/>
      <c r="AD248" s="34"/>
      <c r="AE248" s="34"/>
      <c r="AT248" s="17" t="s">
        <v>152</v>
      </c>
      <c r="AU248" s="17" t="s">
        <v>84</v>
      </c>
    </row>
    <row r="249" spans="1:65" s="13" customFormat="1" ht="11.25">
      <c r="B249" s="190"/>
      <c r="C249" s="191"/>
      <c r="D249" s="188" t="s">
        <v>171</v>
      </c>
      <c r="E249" s="192" t="s">
        <v>19</v>
      </c>
      <c r="F249" s="193" t="s">
        <v>85</v>
      </c>
      <c r="G249" s="191"/>
      <c r="H249" s="194">
        <v>277</v>
      </c>
      <c r="I249" s="195"/>
      <c r="J249" s="191"/>
      <c r="K249" s="191"/>
      <c r="L249" s="196"/>
      <c r="M249" s="197"/>
      <c r="N249" s="198"/>
      <c r="O249" s="198"/>
      <c r="P249" s="198"/>
      <c r="Q249" s="198"/>
      <c r="R249" s="198"/>
      <c r="S249" s="198"/>
      <c r="T249" s="199"/>
      <c r="AT249" s="200" t="s">
        <v>171</v>
      </c>
      <c r="AU249" s="200" t="s">
        <v>84</v>
      </c>
      <c r="AV249" s="13" t="s">
        <v>84</v>
      </c>
      <c r="AW249" s="13" t="s">
        <v>34</v>
      </c>
      <c r="AX249" s="13" t="s">
        <v>81</v>
      </c>
      <c r="AY249" s="200" t="s">
        <v>144</v>
      </c>
    </row>
    <row r="250" spans="1:65" s="13" customFormat="1" ht="11.25">
      <c r="B250" s="190"/>
      <c r="C250" s="191"/>
      <c r="D250" s="188" t="s">
        <v>171</v>
      </c>
      <c r="E250" s="191"/>
      <c r="F250" s="193" t="s">
        <v>395</v>
      </c>
      <c r="G250" s="191"/>
      <c r="H250" s="194">
        <v>279.77</v>
      </c>
      <c r="I250" s="195"/>
      <c r="J250" s="191"/>
      <c r="K250" s="191"/>
      <c r="L250" s="196"/>
      <c r="M250" s="197"/>
      <c r="N250" s="198"/>
      <c r="O250" s="198"/>
      <c r="P250" s="198"/>
      <c r="Q250" s="198"/>
      <c r="R250" s="198"/>
      <c r="S250" s="198"/>
      <c r="T250" s="199"/>
      <c r="AT250" s="200" t="s">
        <v>171</v>
      </c>
      <c r="AU250" s="200" t="s">
        <v>84</v>
      </c>
      <c r="AV250" s="13" t="s">
        <v>84</v>
      </c>
      <c r="AW250" s="13" t="s">
        <v>4</v>
      </c>
      <c r="AX250" s="13" t="s">
        <v>81</v>
      </c>
      <c r="AY250" s="200" t="s">
        <v>144</v>
      </c>
    </row>
    <row r="251" spans="1:65" s="12" customFormat="1" ht="22.9" customHeight="1">
      <c r="B251" s="154"/>
      <c r="C251" s="155"/>
      <c r="D251" s="156" t="s">
        <v>72</v>
      </c>
      <c r="E251" s="168" t="s">
        <v>200</v>
      </c>
      <c r="F251" s="168" t="s">
        <v>396</v>
      </c>
      <c r="G251" s="155"/>
      <c r="H251" s="155"/>
      <c r="I251" s="158"/>
      <c r="J251" s="169">
        <f>BK251</f>
        <v>0</v>
      </c>
      <c r="K251" s="155"/>
      <c r="L251" s="160"/>
      <c r="M251" s="161"/>
      <c r="N251" s="162"/>
      <c r="O251" s="162"/>
      <c r="P251" s="163">
        <f>SUM(P252:P338)</f>
        <v>0</v>
      </c>
      <c r="Q251" s="162"/>
      <c r="R251" s="163">
        <f>SUM(R252:R338)</f>
        <v>143.33355749999998</v>
      </c>
      <c r="S251" s="162"/>
      <c r="T251" s="164">
        <f>SUM(T252:T338)</f>
        <v>29.750000000000004</v>
      </c>
      <c r="AR251" s="165" t="s">
        <v>81</v>
      </c>
      <c r="AT251" s="166" t="s">
        <v>72</v>
      </c>
      <c r="AU251" s="166" t="s">
        <v>81</v>
      </c>
      <c r="AY251" s="165" t="s">
        <v>144</v>
      </c>
      <c r="BK251" s="167">
        <f>SUM(BK252:BK338)</f>
        <v>0</v>
      </c>
    </row>
    <row r="252" spans="1:65" s="2" customFormat="1" ht="33" customHeight="1">
      <c r="A252" s="34"/>
      <c r="B252" s="35"/>
      <c r="C252" s="170" t="s">
        <v>397</v>
      </c>
      <c r="D252" s="170" t="s">
        <v>146</v>
      </c>
      <c r="E252" s="171" t="s">
        <v>398</v>
      </c>
      <c r="F252" s="172" t="s">
        <v>399</v>
      </c>
      <c r="G252" s="173" t="s">
        <v>182</v>
      </c>
      <c r="H252" s="174">
        <v>23.1</v>
      </c>
      <c r="I252" s="175"/>
      <c r="J252" s="176">
        <f>ROUND(I252*H252,2)</f>
        <v>0</v>
      </c>
      <c r="K252" s="172" t="s">
        <v>149</v>
      </c>
      <c r="L252" s="39"/>
      <c r="M252" s="177" t="s">
        <v>19</v>
      </c>
      <c r="N252" s="178" t="s">
        <v>44</v>
      </c>
      <c r="O252" s="64"/>
      <c r="P252" s="179">
        <f>O252*H252</f>
        <v>0</v>
      </c>
      <c r="Q252" s="179">
        <v>7.7499999999999999E-2</v>
      </c>
      <c r="R252" s="179">
        <f>Q252*H252</f>
        <v>1.7902500000000001</v>
      </c>
      <c r="S252" s="179">
        <v>0</v>
      </c>
      <c r="T252" s="180">
        <f>S252*H252</f>
        <v>0</v>
      </c>
      <c r="U252" s="34"/>
      <c r="V252" s="34"/>
      <c r="W252" s="34"/>
      <c r="X252" s="34"/>
      <c r="Y252" s="34"/>
      <c r="Z252" s="34"/>
      <c r="AA252" s="34"/>
      <c r="AB252" s="34"/>
      <c r="AC252" s="34"/>
      <c r="AD252" s="34"/>
      <c r="AE252" s="34"/>
      <c r="AR252" s="181" t="s">
        <v>150</v>
      </c>
      <c r="AT252" s="181" t="s">
        <v>146</v>
      </c>
      <c r="AU252" s="181" t="s">
        <v>84</v>
      </c>
      <c r="AY252" s="17" t="s">
        <v>144</v>
      </c>
      <c r="BE252" s="182">
        <f>IF(N252="základní",J252,0)</f>
        <v>0</v>
      </c>
      <c r="BF252" s="182">
        <f>IF(N252="snížená",J252,0)</f>
        <v>0</v>
      </c>
      <c r="BG252" s="182">
        <f>IF(N252="zákl. přenesená",J252,0)</f>
        <v>0</v>
      </c>
      <c r="BH252" s="182">
        <f>IF(N252="sníž. přenesená",J252,0)</f>
        <v>0</v>
      </c>
      <c r="BI252" s="182">
        <f>IF(N252="nulová",J252,0)</f>
        <v>0</v>
      </c>
      <c r="BJ252" s="17" t="s">
        <v>81</v>
      </c>
      <c r="BK252" s="182">
        <f>ROUND(I252*H252,2)</f>
        <v>0</v>
      </c>
      <c r="BL252" s="17" t="s">
        <v>150</v>
      </c>
      <c r="BM252" s="181" t="s">
        <v>400</v>
      </c>
    </row>
    <row r="253" spans="1:65" s="2" customFormat="1" ht="11.25">
      <c r="A253" s="34"/>
      <c r="B253" s="35"/>
      <c r="C253" s="36"/>
      <c r="D253" s="183" t="s">
        <v>152</v>
      </c>
      <c r="E253" s="36"/>
      <c r="F253" s="184" t="s">
        <v>401</v>
      </c>
      <c r="G253" s="36"/>
      <c r="H253" s="36"/>
      <c r="I253" s="185"/>
      <c r="J253" s="36"/>
      <c r="K253" s="36"/>
      <c r="L253" s="39"/>
      <c r="M253" s="186"/>
      <c r="N253" s="187"/>
      <c r="O253" s="64"/>
      <c r="P253" s="64"/>
      <c r="Q253" s="64"/>
      <c r="R253" s="64"/>
      <c r="S253" s="64"/>
      <c r="T253" s="65"/>
      <c r="U253" s="34"/>
      <c r="V253" s="34"/>
      <c r="W253" s="34"/>
      <c r="X253" s="34"/>
      <c r="Y253" s="34"/>
      <c r="Z253" s="34"/>
      <c r="AA253" s="34"/>
      <c r="AB253" s="34"/>
      <c r="AC253" s="34"/>
      <c r="AD253" s="34"/>
      <c r="AE253" s="34"/>
      <c r="AT253" s="17" t="s">
        <v>152</v>
      </c>
      <c r="AU253" s="17" t="s">
        <v>84</v>
      </c>
    </row>
    <row r="254" spans="1:65" s="2" customFormat="1" ht="58.5">
      <c r="A254" s="34"/>
      <c r="B254" s="35"/>
      <c r="C254" s="36"/>
      <c r="D254" s="188" t="s">
        <v>154</v>
      </c>
      <c r="E254" s="36"/>
      <c r="F254" s="189" t="s">
        <v>402</v>
      </c>
      <c r="G254" s="36"/>
      <c r="H254" s="36"/>
      <c r="I254" s="185"/>
      <c r="J254" s="36"/>
      <c r="K254" s="36"/>
      <c r="L254" s="39"/>
      <c r="M254" s="186"/>
      <c r="N254" s="187"/>
      <c r="O254" s="64"/>
      <c r="P254" s="64"/>
      <c r="Q254" s="64"/>
      <c r="R254" s="64"/>
      <c r="S254" s="64"/>
      <c r="T254" s="65"/>
      <c r="U254" s="34"/>
      <c r="V254" s="34"/>
      <c r="W254" s="34"/>
      <c r="X254" s="34"/>
      <c r="Y254" s="34"/>
      <c r="Z254" s="34"/>
      <c r="AA254" s="34"/>
      <c r="AB254" s="34"/>
      <c r="AC254" s="34"/>
      <c r="AD254" s="34"/>
      <c r="AE254" s="34"/>
      <c r="AT254" s="17" t="s">
        <v>154</v>
      </c>
      <c r="AU254" s="17" t="s">
        <v>84</v>
      </c>
    </row>
    <row r="255" spans="1:65" s="2" customFormat="1" ht="19.5">
      <c r="A255" s="34"/>
      <c r="B255" s="35"/>
      <c r="C255" s="36"/>
      <c r="D255" s="188" t="s">
        <v>403</v>
      </c>
      <c r="E255" s="36"/>
      <c r="F255" s="189" t="s">
        <v>404</v>
      </c>
      <c r="G255" s="36"/>
      <c r="H255" s="36"/>
      <c r="I255" s="185"/>
      <c r="J255" s="36"/>
      <c r="K255" s="36"/>
      <c r="L255" s="39"/>
      <c r="M255" s="186"/>
      <c r="N255" s="187"/>
      <c r="O255" s="64"/>
      <c r="P255" s="64"/>
      <c r="Q255" s="64"/>
      <c r="R255" s="64"/>
      <c r="S255" s="64"/>
      <c r="T255" s="65"/>
      <c r="U255" s="34"/>
      <c r="V255" s="34"/>
      <c r="W255" s="34"/>
      <c r="X255" s="34"/>
      <c r="Y255" s="34"/>
      <c r="Z255" s="34"/>
      <c r="AA255" s="34"/>
      <c r="AB255" s="34"/>
      <c r="AC255" s="34"/>
      <c r="AD255" s="34"/>
      <c r="AE255" s="34"/>
      <c r="AT255" s="17" t="s">
        <v>403</v>
      </c>
      <c r="AU255" s="17" t="s">
        <v>84</v>
      </c>
    </row>
    <row r="256" spans="1:65" s="13" customFormat="1" ht="11.25">
      <c r="B256" s="190"/>
      <c r="C256" s="191"/>
      <c r="D256" s="188" t="s">
        <v>171</v>
      </c>
      <c r="E256" s="192" t="s">
        <v>19</v>
      </c>
      <c r="F256" s="193" t="s">
        <v>405</v>
      </c>
      <c r="G256" s="191"/>
      <c r="H256" s="194">
        <v>23.1</v>
      </c>
      <c r="I256" s="195"/>
      <c r="J256" s="191"/>
      <c r="K256" s="191"/>
      <c r="L256" s="196"/>
      <c r="M256" s="197"/>
      <c r="N256" s="198"/>
      <c r="O256" s="198"/>
      <c r="P256" s="198"/>
      <c r="Q256" s="198"/>
      <c r="R256" s="198"/>
      <c r="S256" s="198"/>
      <c r="T256" s="199"/>
      <c r="AT256" s="200" t="s">
        <v>171</v>
      </c>
      <c r="AU256" s="200" t="s">
        <v>84</v>
      </c>
      <c r="AV256" s="13" t="s">
        <v>84</v>
      </c>
      <c r="AW256" s="13" t="s">
        <v>34</v>
      </c>
      <c r="AX256" s="13" t="s">
        <v>81</v>
      </c>
      <c r="AY256" s="200" t="s">
        <v>144</v>
      </c>
    </row>
    <row r="257" spans="1:65" s="2" customFormat="1" ht="24.2" customHeight="1">
      <c r="A257" s="34"/>
      <c r="B257" s="35"/>
      <c r="C257" s="170" t="s">
        <v>406</v>
      </c>
      <c r="D257" s="170" t="s">
        <v>146</v>
      </c>
      <c r="E257" s="171" t="s">
        <v>407</v>
      </c>
      <c r="F257" s="172" t="s">
        <v>408</v>
      </c>
      <c r="G257" s="173" t="s">
        <v>295</v>
      </c>
      <c r="H257" s="174">
        <v>15</v>
      </c>
      <c r="I257" s="175"/>
      <c r="J257" s="176">
        <f>ROUND(I257*H257,2)</f>
        <v>0</v>
      </c>
      <c r="K257" s="172" t="s">
        <v>149</v>
      </c>
      <c r="L257" s="39"/>
      <c r="M257" s="177" t="s">
        <v>19</v>
      </c>
      <c r="N257" s="178" t="s">
        <v>44</v>
      </c>
      <c r="O257" s="64"/>
      <c r="P257" s="179">
        <f>O257*H257</f>
        <v>0</v>
      </c>
      <c r="Q257" s="179">
        <v>6.9999999999999999E-4</v>
      </c>
      <c r="R257" s="179">
        <f>Q257*H257</f>
        <v>1.0500000000000001E-2</v>
      </c>
      <c r="S257" s="179">
        <v>0</v>
      </c>
      <c r="T257" s="180">
        <f>S257*H257</f>
        <v>0</v>
      </c>
      <c r="U257" s="34"/>
      <c r="V257" s="34"/>
      <c r="W257" s="34"/>
      <c r="X257" s="34"/>
      <c r="Y257" s="34"/>
      <c r="Z257" s="34"/>
      <c r="AA257" s="34"/>
      <c r="AB257" s="34"/>
      <c r="AC257" s="34"/>
      <c r="AD257" s="34"/>
      <c r="AE257" s="34"/>
      <c r="AR257" s="181" t="s">
        <v>150</v>
      </c>
      <c r="AT257" s="181" t="s">
        <v>146</v>
      </c>
      <c r="AU257" s="181" t="s">
        <v>84</v>
      </c>
      <c r="AY257" s="17" t="s">
        <v>144</v>
      </c>
      <c r="BE257" s="182">
        <f>IF(N257="základní",J257,0)</f>
        <v>0</v>
      </c>
      <c r="BF257" s="182">
        <f>IF(N257="snížená",J257,0)</f>
        <v>0</v>
      </c>
      <c r="BG257" s="182">
        <f>IF(N257="zákl. přenesená",J257,0)</f>
        <v>0</v>
      </c>
      <c r="BH257" s="182">
        <f>IF(N257="sníž. přenesená",J257,0)</f>
        <v>0</v>
      </c>
      <c r="BI257" s="182">
        <f>IF(N257="nulová",J257,0)</f>
        <v>0</v>
      </c>
      <c r="BJ257" s="17" t="s">
        <v>81</v>
      </c>
      <c r="BK257" s="182">
        <f>ROUND(I257*H257,2)</f>
        <v>0</v>
      </c>
      <c r="BL257" s="17" t="s">
        <v>150</v>
      </c>
      <c r="BM257" s="181" t="s">
        <v>409</v>
      </c>
    </row>
    <row r="258" spans="1:65" s="2" customFormat="1" ht="11.25">
      <c r="A258" s="34"/>
      <c r="B258" s="35"/>
      <c r="C258" s="36"/>
      <c r="D258" s="183" t="s">
        <v>152</v>
      </c>
      <c r="E258" s="36"/>
      <c r="F258" s="184" t="s">
        <v>410</v>
      </c>
      <c r="G258" s="36"/>
      <c r="H258" s="36"/>
      <c r="I258" s="185"/>
      <c r="J258" s="36"/>
      <c r="K258" s="36"/>
      <c r="L258" s="39"/>
      <c r="M258" s="186"/>
      <c r="N258" s="187"/>
      <c r="O258" s="64"/>
      <c r="P258" s="64"/>
      <c r="Q258" s="64"/>
      <c r="R258" s="64"/>
      <c r="S258" s="64"/>
      <c r="T258" s="65"/>
      <c r="U258" s="34"/>
      <c r="V258" s="34"/>
      <c r="W258" s="34"/>
      <c r="X258" s="34"/>
      <c r="Y258" s="34"/>
      <c r="Z258" s="34"/>
      <c r="AA258" s="34"/>
      <c r="AB258" s="34"/>
      <c r="AC258" s="34"/>
      <c r="AD258" s="34"/>
      <c r="AE258" s="34"/>
      <c r="AT258" s="17" t="s">
        <v>152</v>
      </c>
      <c r="AU258" s="17" t="s">
        <v>84</v>
      </c>
    </row>
    <row r="259" spans="1:65" s="2" customFormat="1" ht="195">
      <c r="A259" s="34"/>
      <c r="B259" s="35"/>
      <c r="C259" s="36"/>
      <c r="D259" s="188" t="s">
        <v>154</v>
      </c>
      <c r="E259" s="36"/>
      <c r="F259" s="189" t="s">
        <v>411</v>
      </c>
      <c r="G259" s="36"/>
      <c r="H259" s="36"/>
      <c r="I259" s="185"/>
      <c r="J259" s="36"/>
      <c r="K259" s="36"/>
      <c r="L259" s="39"/>
      <c r="M259" s="186"/>
      <c r="N259" s="187"/>
      <c r="O259" s="64"/>
      <c r="P259" s="64"/>
      <c r="Q259" s="64"/>
      <c r="R259" s="64"/>
      <c r="S259" s="64"/>
      <c r="T259" s="65"/>
      <c r="U259" s="34"/>
      <c r="V259" s="34"/>
      <c r="W259" s="34"/>
      <c r="X259" s="34"/>
      <c r="Y259" s="34"/>
      <c r="Z259" s="34"/>
      <c r="AA259" s="34"/>
      <c r="AB259" s="34"/>
      <c r="AC259" s="34"/>
      <c r="AD259" s="34"/>
      <c r="AE259" s="34"/>
      <c r="AT259" s="17" t="s">
        <v>154</v>
      </c>
      <c r="AU259" s="17" t="s">
        <v>84</v>
      </c>
    </row>
    <row r="260" spans="1:65" s="2" customFormat="1" ht="24.2" customHeight="1">
      <c r="A260" s="34"/>
      <c r="B260" s="35"/>
      <c r="C260" s="212" t="s">
        <v>412</v>
      </c>
      <c r="D260" s="212" t="s">
        <v>211</v>
      </c>
      <c r="E260" s="213" t="s">
        <v>413</v>
      </c>
      <c r="F260" s="214" t="s">
        <v>414</v>
      </c>
      <c r="G260" s="215" t="s">
        <v>295</v>
      </c>
      <c r="H260" s="216">
        <v>8</v>
      </c>
      <c r="I260" s="217"/>
      <c r="J260" s="218">
        <f>ROUND(I260*H260,2)</f>
        <v>0</v>
      </c>
      <c r="K260" s="214" t="s">
        <v>149</v>
      </c>
      <c r="L260" s="219"/>
      <c r="M260" s="220" t="s">
        <v>19</v>
      </c>
      <c r="N260" s="221" t="s">
        <v>44</v>
      </c>
      <c r="O260" s="64"/>
      <c r="P260" s="179">
        <f>O260*H260</f>
        <v>0</v>
      </c>
      <c r="Q260" s="179">
        <v>1.2999999999999999E-3</v>
      </c>
      <c r="R260" s="179">
        <f>Q260*H260</f>
        <v>1.04E-2</v>
      </c>
      <c r="S260" s="179">
        <v>0</v>
      </c>
      <c r="T260" s="180">
        <f>S260*H260</f>
        <v>0</v>
      </c>
      <c r="U260" s="34"/>
      <c r="V260" s="34"/>
      <c r="W260" s="34"/>
      <c r="X260" s="34"/>
      <c r="Y260" s="34"/>
      <c r="Z260" s="34"/>
      <c r="AA260" s="34"/>
      <c r="AB260" s="34"/>
      <c r="AC260" s="34"/>
      <c r="AD260" s="34"/>
      <c r="AE260" s="34"/>
      <c r="AR260" s="181" t="s">
        <v>193</v>
      </c>
      <c r="AT260" s="181" t="s">
        <v>211</v>
      </c>
      <c r="AU260" s="181" t="s">
        <v>84</v>
      </c>
      <c r="AY260" s="17" t="s">
        <v>144</v>
      </c>
      <c r="BE260" s="182">
        <f>IF(N260="základní",J260,0)</f>
        <v>0</v>
      </c>
      <c r="BF260" s="182">
        <f>IF(N260="snížená",J260,0)</f>
        <v>0</v>
      </c>
      <c r="BG260" s="182">
        <f>IF(N260="zákl. přenesená",J260,0)</f>
        <v>0</v>
      </c>
      <c r="BH260" s="182">
        <f>IF(N260="sníž. přenesená",J260,0)</f>
        <v>0</v>
      </c>
      <c r="BI260" s="182">
        <f>IF(N260="nulová",J260,0)</f>
        <v>0</v>
      </c>
      <c r="BJ260" s="17" t="s">
        <v>81</v>
      </c>
      <c r="BK260" s="182">
        <f>ROUND(I260*H260,2)</f>
        <v>0</v>
      </c>
      <c r="BL260" s="17" t="s">
        <v>150</v>
      </c>
      <c r="BM260" s="181" t="s">
        <v>415</v>
      </c>
    </row>
    <row r="261" spans="1:65" s="2" customFormat="1" ht="11.25">
      <c r="A261" s="34"/>
      <c r="B261" s="35"/>
      <c r="C261" s="36"/>
      <c r="D261" s="183" t="s">
        <v>152</v>
      </c>
      <c r="E261" s="36"/>
      <c r="F261" s="184" t="s">
        <v>416</v>
      </c>
      <c r="G261" s="36"/>
      <c r="H261" s="36"/>
      <c r="I261" s="185"/>
      <c r="J261" s="36"/>
      <c r="K261" s="36"/>
      <c r="L261" s="39"/>
      <c r="M261" s="186"/>
      <c r="N261" s="187"/>
      <c r="O261" s="64"/>
      <c r="P261" s="64"/>
      <c r="Q261" s="64"/>
      <c r="R261" s="64"/>
      <c r="S261" s="64"/>
      <c r="T261" s="65"/>
      <c r="U261" s="34"/>
      <c r="V261" s="34"/>
      <c r="W261" s="34"/>
      <c r="X261" s="34"/>
      <c r="Y261" s="34"/>
      <c r="Z261" s="34"/>
      <c r="AA261" s="34"/>
      <c r="AB261" s="34"/>
      <c r="AC261" s="34"/>
      <c r="AD261" s="34"/>
      <c r="AE261" s="34"/>
      <c r="AT261" s="17" t="s">
        <v>152</v>
      </c>
      <c r="AU261" s="17" t="s">
        <v>84</v>
      </c>
    </row>
    <row r="262" spans="1:65" s="13" customFormat="1" ht="11.25">
      <c r="B262" s="190"/>
      <c r="C262" s="191"/>
      <c r="D262" s="188" t="s">
        <v>171</v>
      </c>
      <c r="E262" s="192" t="s">
        <v>19</v>
      </c>
      <c r="F262" s="193" t="s">
        <v>417</v>
      </c>
      <c r="G262" s="191"/>
      <c r="H262" s="194">
        <v>8</v>
      </c>
      <c r="I262" s="195"/>
      <c r="J262" s="191"/>
      <c r="K262" s="191"/>
      <c r="L262" s="196"/>
      <c r="M262" s="197"/>
      <c r="N262" s="198"/>
      <c r="O262" s="198"/>
      <c r="P262" s="198"/>
      <c r="Q262" s="198"/>
      <c r="R262" s="198"/>
      <c r="S262" s="198"/>
      <c r="T262" s="199"/>
      <c r="AT262" s="200" t="s">
        <v>171</v>
      </c>
      <c r="AU262" s="200" t="s">
        <v>84</v>
      </c>
      <c r="AV262" s="13" t="s">
        <v>84</v>
      </c>
      <c r="AW262" s="13" t="s">
        <v>34</v>
      </c>
      <c r="AX262" s="13" t="s">
        <v>81</v>
      </c>
      <c r="AY262" s="200" t="s">
        <v>144</v>
      </c>
    </row>
    <row r="263" spans="1:65" s="2" customFormat="1" ht="16.5" customHeight="1">
      <c r="A263" s="34"/>
      <c r="B263" s="35"/>
      <c r="C263" s="212" t="s">
        <v>418</v>
      </c>
      <c r="D263" s="212" t="s">
        <v>211</v>
      </c>
      <c r="E263" s="213" t="s">
        <v>419</v>
      </c>
      <c r="F263" s="214" t="s">
        <v>420</v>
      </c>
      <c r="G263" s="215" t="s">
        <v>295</v>
      </c>
      <c r="H263" s="216">
        <v>2</v>
      </c>
      <c r="I263" s="217"/>
      <c r="J263" s="218">
        <f>ROUND(I263*H263,2)</f>
        <v>0</v>
      </c>
      <c r="K263" s="214" t="s">
        <v>149</v>
      </c>
      <c r="L263" s="219"/>
      <c r="M263" s="220" t="s">
        <v>19</v>
      </c>
      <c r="N263" s="221" t="s">
        <v>44</v>
      </c>
      <c r="O263" s="64"/>
      <c r="P263" s="179">
        <f>O263*H263</f>
        <v>0</v>
      </c>
      <c r="Q263" s="179">
        <v>4.0000000000000001E-3</v>
      </c>
      <c r="R263" s="179">
        <f>Q263*H263</f>
        <v>8.0000000000000002E-3</v>
      </c>
      <c r="S263" s="179">
        <v>0</v>
      </c>
      <c r="T263" s="180">
        <f>S263*H263</f>
        <v>0</v>
      </c>
      <c r="U263" s="34"/>
      <c r="V263" s="34"/>
      <c r="W263" s="34"/>
      <c r="X263" s="34"/>
      <c r="Y263" s="34"/>
      <c r="Z263" s="34"/>
      <c r="AA263" s="34"/>
      <c r="AB263" s="34"/>
      <c r="AC263" s="34"/>
      <c r="AD263" s="34"/>
      <c r="AE263" s="34"/>
      <c r="AR263" s="181" t="s">
        <v>193</v>
      </c>
      <c r="AT263" s="181" t="s">
        <v>211</v>
      </c>
      <c r="AU263" s="181" t="s">
        <v>84</v>
      </c>
      <c r="AY263" s="17" t="s">
        <v>144</v>
      </c>
      <c r="BE263" s="182">
        <f>IF(N263="základní",J263,0)</f>
        <v>0</v>
      </c>
      <c r="BF263" s="182">
        <f>IF(N263="snížená",J263,0)</f>
        <v>0</v>
      </c>
      <c r="BG263" s="182">
        <f>IF(N263="zákl. přenesená",J263,0)</f>
        <v>0</v>
      </c>
      <c r="BH263" s="182">
        <f>IF(N263="sníž. přenesená",J263,0)</f>
        <v>0</v>
      </c>
      <c r="BI263" s="182">
        <f>IF(N263="nulová",J263,0)</f>
        <v>0</v>
      </c>
      <c r="BJ263" s="17" t="s">
        <v>81</v>
      </c>
      <c r="BK263" s="182">
        <f>ROUND(I263*H263,2)</f>
        <v>0</v>
      </c>
      <c r="BL263" s="17" t="s">
        <v>150</v>
      </c>
      <c r="BM263" s="181" t="s">
        <v>421</v>
      </c>
    </row>
    <row r="264" spans="1:65" s="2" customFormat="1" ht="11.25">
      <c r="A264" s="34"/>
      <c r="B264" s="35"/>
      <c r="C264" s="36"/>
      <c r="D264" s="183" t="s">
        <v>152</v>
      </c>
      <c r="E264" s="36"/>
      <c r="F264" s="184" t="s">
        <v>422</v>
      </c>
      <c r="G264" s="36"/>
      <c r="H264" s="36"/>
      <c r="I264" s="185"/>
      <c r="J264" s="36"/>
      <c r="K264" s="36"/>
      <c r="L264" s="39"/>
      <c r="M264" s="186"/>
      <c r="N264" s="187"/>
      <c r="O264" s="64"/>
      <c r="P264" s="64"/>
      <c r="Q264" s="64"/>
      <c r="R264" s="64"/>
      <c r="S264" s="64"/>
      <c r="T264" s="65"/>
      <c r="U264" s="34"/>
      <c r="V264" s="34"/>
      <c r="W264" s="34"/>
      <c r="X264" s="34"/>
      <c r="Y264" s="34"/>
      <c r="Z264" s="34"/>
      <c r="AA264" s="34"/>
      <c r="AB264" s="34"/>
      <c r="AC264" s="34"/>
      <c r="AD264" s="34"/>
      <c r="AE264" s="34"/>
      <c r="AT264" s="17" t="s">
        <v>152</v>
      </c>
      <c r="AU264" s="17" t="s">
        <v>84</v>
      </c>
    </row>
    <row r="265" spans="1:65" s="2" customFormat="1" ht="24.2" customHeight="1">
      <c r="A265" s="34"/>
      <c r="B265" s="35"/>
      <c r="C265" s="212" t="s">
        <v>423</v>
      </c>
      <c r="D265" s="212" t="s">
        <v>211</v>
      </c>
      <c r="E265" s="213" t="s">
        <v>424</v>
      </c>
      <c r="F265" s="214" t="s">
        <v>425</v>
      </c>
      <c r="G265" s="215" t="s">
        <v>295</v>
      </c>
      <c r="H265" s="216">
        <v>1</v>
      </c>
      <c r="I265" s="217"/>
      <c r="J265" s="218">
        <f>ROUND(I265*H265,2)</f>
        <v>0</v>
      </c>
      <c r="K265" s="214" t="s">
        <v>149</v>
      </c>
      <c r="L265" s="219"/>
      <c r="M265" s="220" t="s">
        <v>19</v>
      </c>
      <c r="N265" s="221" t="s">
        <v>44</v>
      </c>
      <c r="O265" s="64"/>
      <c r="P265" s="179">
        <f>O265*H265</f>
        <v>0</v>
      </c>
      <c r="Q265" s="179">
        <v>2.5999999999999999E-3</v>
      </c>
      <c r="R265" s="179">
        <f>Q265*H265</f>
        <v>2.5999999999999999E-3</v>
      </c>
      <c r="S265" s="179">
        <v>0</v>
      </c>
      <c r="T265" s="180">
        <f>S265*H265</f>
        <v>0</v>
      </c>
      <c r="U265" s="34"/>
      <c r="V265" s="34"/>
      <c r="W265" s="34"/>
      <c r="X265" s="34"/>
      <c r="Y265" s="34"/>
      <c r="Z265" s="34"/>
      <c r="AA265" s="34"/>
      <c r="AB265" s="34"/>
      <c r="AC265" s="34"/>
      <c r="AD265" s="34"/>
      <c r="AE265" s="34"/>
      <c r="AR265" s="181" t="s">
        <v>193</v>
      </c>
      <c r="AT265" s="181" t="s">
        <v>211</v>
      </c>
      <c r="AU265" s="181" t="s">
        <v>84</v>
      </c>
      <c r="AY265" s="17" t="s">
        <v>144</v>
      </c>
      <c r="BE265" s="182">
        <f>IF(N265="základní",J265,0)</f>
        <v>0</v>
      </c>
      <c r="BF265" s="182">
        <f>IF(N265="snížená",J265,0)</f>
        <v>0</v>
      </c>
      <c r="BG265" s="182">
        <f>IF(N265="zákl. přenesená",J265,0)</f>
        <v>0</v>
      </c>
      <c r="BH265" s="182">
        <f>IF(N265="sníž. přenesená",J265,0)</f>
        <v>0</v>
      </c>
      <c r="BI265" s="182">
        <f>IF(N265="nulová",J265,0)</f>
        <v>0</v>
      </c>
      <c r="BJ265" s="17" t="s">
        <v>81</v>
      </c>
      <c r="BK265" s="182">
        <f>ROUND(I265*H265,2)</f>
        <v>0</v>
      </c>
      <c r="BL265" s="17" t="s">
        <v>150</v>
      </c>
      <c r="BM265" s="181" t="s">
        <v>426</v>
      </c>
    </row>
    <row r="266" spans="1:65" s="2" customFormat="1" ht="11.25">
      <c r="A266" s="34"/>
      <c r="B266" s="35"/>
      <c r="C266" s="36"/>
      <c r="D266" s="183" t="s">
        <v>152</v>
      </c>
      <c r="E266" s="36"/>
      <c r="F266" s="184" t="s">
        <v>427</v>
      </c>
      <c r="G266" s="36"/>
      <c r="H266" s="36"/>
      <c r="I266" s="185"/>
      <c r="J266" s="36"/>
      <c r="K266" s="36"/>
      <c r="L266" s="39"/>
      <c r="M266" s="186"/>
      <c r="N266" s="187"/>
      <c r="O266" s="64"/>
      <c r="P266" s="64"/>
      <c r="Q266" s="64"/>
      <c r="R266" s="64"/>
      <c r="S266" s="64"/>
      <c r="T266" s="65"/>
      <c r="U266" s="34"/>
      <c r="V266" s="34"/>
      <c r="W266" s="34"/>
      <c r="X266" s="34"/>
      <c r="Y266" s="34"/>
      <c r="Z266" s="34"/>
      <c r="AA266" s="34"/>
      <c r="AB266" s="34"/>
      <c r="AC266" s="34"/>
      <c r="AD266" s="34"/>
      <c r="AE266" s="34"/>
      <c r="AT266" s="17" t="s">
        <v>152</v>
      </c>
      <c r="AU266" s="17" t="s">
        <v>84</v>
      </c>
    </row>
    <row r="267" spans="1:65" s="2" customFormat="1" ht="16.5" customHeight="1">
      <c r="A267" s="34"/>
      <c r="B267" s="35"/>
      <c r="C267" s="212" t="s">
        <v>428</v>
      </c>
      <c r="D267" s="212" t="s">
        <v>211</v>
      </c>
      <c r="E267" s="213" t="s">
        <v>429</v>
      </c>
      <c r="F267" s="214" t="s">
        <v>430</v>
      </c>
      <c r="G267" s="215" t="s">
        <v>295</v>
      </c>
      <c r="H267" s="216">
        <v>1</v>
      </c>
      <c r="I267" s="217"/>
      <c r="J267" s="218">
        <f>ROUND(I267*H267,2)</f>
        <v>0</v>
      </c>
      <c r="K267" s="214" t="s">
        <v>149</v>
      </c>
      <c r="L267" s="219"/>
      <c r="M267" s="220" t="s">
        <v>19</v>
      </c>
      <c r="N267" s="221" t="s">
        <v>44</v>
      </c>
      <c r="O267" s="64"/>
      <c r="P267" s="179">
        <f>O267*H267</f>
        <v>0</v>
      </c>
      <c r="Q267" s="179">
        <v>2.5999999999999999E-3</v>
      </c>
      <c r="R267" s="179">
        <f>Q267*H267</f>
        <v>2.5999999999999999E-3</v>
      </c>
      <c r="S267" s="179">
        <v>0</v>
      </c>
      <c r="T267" s="180">
        <f>S267*H267</f>
        <v>0</v>
      </c>
      <c r="U267" s="34"/>
      <c r="V267" s="34"/>
      <c r="W267" s="34"/>
      <c r="X267" s="34"/>
      <c r="Y267" s="34"/>
      <c r="Z267" s="34"/>
      <c r="AA267" s="34"/>
      <c r="AB267" s="34"/>
      <c r="AC267" s="34"/>
      <c r="AD267" s="34"/>
      <c r="AE267" s="34"/>
      <c r="AR267" s="181" t="s">
        <v>193</v>
      </c>
      <c r="AT267" s="181" t="s">
        <v>211</v>
      </c>
      <c r="AU267" s="181" t="s">
        <v>84</v>
      </c>
      <c r="AY267" s="17" t="s">
        <v>144</v>
      </c>
      <c r="BE267" s="182">
        <f>IF(N267="základní",J267,0)</f>
        <v>0</v>
      </c>
      <c r="BF267" s="182">
        <f>IF(N267="snížená",J267,0)</f>
        <v>0</v>
      </c>
      <c r="BG267" s="182">
        <f>IF(N267="zákl. přenesená",J267,0)</f>
        <v>0</v>
      </c>
      <c r="BH267" s="182">
        <f>IF(N267="sníž. přenesená",J267,0)</f>
        <v>0</v>
      </c>
      <c r="BI267" s="182">
        <f>IF(N267="nulová",J267,0)</f>
        <v>0</v>
      </c>
      <c r="BJ267" s="17" t="s">
        <v>81</v>
      </c>
      <c r="BK267" s="182">
        <f>ROUND(I267*H267,2)</f>
        <v>0</v>
      </c>
      <c r="BL267" s="17" t="s">
        <v>150</v>
      </c>
      <c r="BM267" s="181" t="s">
        <v>431</v>
      </c>
    </row>
    <row r="268" spans="1:65" s="2" customFormat="1" ht="11.25">
      <c r="A268" s="34"/>
      <c r="B268" s="35"/>
      <c r="C268" s="36"/>
      <c r="D268" s="183" t="s">
        <v>152</v>
      </c>
      <c r="E268" s="36"/>
      <c r="F268" s="184" t="s">
        <v>432</v>
      </c>
      <c r="G268" s="36"/>
      <c r="H268" s="36"/>
      <c r="I268" s="185"/>
      <c r="J268" s="36"/>
      <c r="K268" s="36"/>
      <c r="L268" s="39"/>
      <c r="M268" s="186"/>
      <c r="N268" s="187"/>
      <c r="O268" s="64"/>
      <c r="P268" s="64"/>
      <c r="Q268" s="64"/>
      <c r="R268" s="64"/>
      <c r="S268" s="64"/>
      <c r="T268" s="65"/>
      <c r="U268" s="34"/>
      <c r="V268" s="34"/>
      <c r="W268" s="34"/>
      <c r="X268" s="34"/>
      <c r="Y268" s="34"/>
      <c r="Z268" s="34"/>
      <c r="AA268" s="34"/>
      <c r="AB268" s="34"/>
      <c r="AC268" s="34"/>
      <c r="AD268" s="34"/>
      <c r="AE268" s="34"/>
      <c r="AT268" s="17" t="s">
        <v>152</v>
      </c>
      <c r="AU268" s="17" t="s">
        <v>84</v>
      </c>
    </row>
    <row r="269" spans="1:65" s="2" customFormat="1" ht="24.2" customHeight="1">
      <c r="A269" s="34"/>
      <c r="B269" s="35"/>
      <c r="C269" s="212" t="s">
        <v>433</v>
      </c>
      <c r="D269" s="212" t="s">
        <v>211</v>
      </c>
      <c r="E269" s="213" t="s">
        <v>434</v>
      </c>
      <c r="F269" s="214" t="s">
        <v>435</v>
      </c>
      <c r="G269" s="215" t="s">
        <v>295</v>
      </c>
      <c r="H269" s="216">
        <v>1</v>
      </c>
      <c r="I269" s="217"/>
      <c r="J269" s="218">
        <f>ROUND(I269*H269,2)</f>
        <v>0</v>
      </c>
      <c r="K269" s="214" t="s">
        <v>149</v>
      </c>
      <c r="L269" s="219"/>
      <c r="M269" s="220" t="s">
        <v>19</v>
      </c>
      <c r="N269" s="221" t="s">
        <v>44</v>
      </c>
      <c r="O269" s="64"/>
      <c r="P269" s="179">
        <f>O269*H269</f>
        <v>0</v>
      </c>
      <c r="Q269" s="179">
        <v>4.4999999999999997E-3</v>
      </c>
      <c r="R269" s="179">
        <f>Q269*H269</f>
        <v>4.4999999999999997E-3</v>
      </c>
      <c r="S269" s="179">
        <v>0</v>
      </c>
      <c r="T269" s="180">
        <f>S269*H269</f>
        <v>0</v>
      </c>
      <c r="U269" s="34"/>
      <c r="V269" s="34"/>
      <c r="W269" s="34"/>
      <c r="X269" s="34"/>
      <c r="Y269" s="34"/>
      <c r="Z269" s="34"/>
      <c r="AA269" s="34"/>
      <c r="AB269" s="34"/>
      <c r="AC269" s="34"/>
      <c r="AD269" s="34"/>
      <c r="AE269" s="34"/>
      <c r="AR269" s="181" t="s">
        <v>193</v>
      </c>
      <c r="AT269" s="181" t="s">
        <v>211</v>
      </c>
      <c r="AU269" s="181" t="s">
        <v>84</v>
      </c>
      <c r="AY269" s="17" t="s">
        <v>144</v>
      </c>
      <c r="BE269" s="182">
        <f>IF(N269="základní",J269,0)</f>
        <v>0</v>
      </c>
      <c r="BF269" s="182">
        <f>IF(N269="snížená",J269,0)</f>
        <v>0</v>
      </c>
      <c r="BG269" s="182">
        <f>IF(N269="zákl. přenesená",J269,0)</f>
        <v>0</v>
      </c>
      <c r="BH269" s="182">
        <f>IF(N269="sníž. přenesená",J269,0)</f>
        <v>0</v>
      </c>
      <c r="BI269" s="182">
        <f>IF(N269="nulová",J269,0)</f>
        <v>0</v>
      </c>
      <c r="BJ269" s="17" t="s">
        <v>81</v>
      </c>
      <c r="BK269" s="182">
        <f>ROUND(I269*H269,2)</f>
        <v>0</v>
      </c>
      <c r="BL269" s="17" t="s">
        <v>150</v>
      </c>
      <c r="BM269" s="181" t="s">
        <v>436</v>
      </c>
    </row>
    <row r="270" spans="1:65" s="2" customFormat="1" ht="11.25">
      <c r="A270" s="34"/>
      <c r="B270" s="35"/>
      <c r="C270" s="36"/>
      <c r="D270" s="183" t="s">
        <v>152</v>
      </c>
      <c r="E270" s="36"/>
      <c r="F270" s="184" t="s">
        <v>437</v>
      </c>
      <c r="G270" s="36"/>
      <c r="H270" s="36"/>
      <c r="I270" s="185"/>
      <c r="J270" s="36"/>
      <c r="K270" s="36"/>
      <c r="L270" s="39"/>
      <c r="M270" s="186"/>
      <c r="N270" s="187"/>
      <c r="O270" s="64"/>
      <c r="P270" s="64"/>
      <c r="Q270" s="64"/>
      <c r="R270" s="64"/>
      <c r="S270" s="64"/>
      <c r="T270" s="65"/>
      <c r="U270" s="34"/>
      <c r="V270" s="34"/>
      <c r="W270" s="34"/>
      <c r="X270" s="34"/>
      <c r="Y270" s="34"/>
      <c r="Z270" s="34"/>
      <c r="AA270" s="34"/>
      <c r="AB270" s="34"/>
      <c r="AC270" s="34"/>
      <c r="AD270" s="34"/>
      <c r="AE270" s="34"/>
      <c r="AT270" s="17" t="s">
        <v>152</v>
      </c>
      <c r="AU270" s="17" t="s">
        <v>84</v>
      </c>
    </row>
    <row r="271" spans="1:65" s="2" customFormat="1" ht="24.2" customHeight="1">
      <c r="A271" s="34"/>
      <c r="B271" s="35"/>
      <c r="C271" s="212" t="s">
        <v>438</v>
      </c>
      <c r="D271" s="212" t="s">
        <v>211</v>
      </c>
      <c r="E271" s="213" t="s">
        <v>439</v>
      </c>
      <c r="F271" s="214" t="s">
        <v>440</v>
      </c>
      <c r="G271" s="215" t="s">
        <v>295</v>
      </c>
      <c r="H271" s="216">
        <v>2</v>
      </c>
      <c r="I271" s="217"/>
      <c r="J271" s="218">
        <f>ROUND(I271*H271,2)</f>
        <v>0</v>
      </c>
      <c r="K271" s="214" t="s">
        <v>149</v>
      </c>
      <c r="L271" s="219"/>
      <c r="M271" s="220" t="s">
        <v>19</v>
      </c>
      <c r="N271" s="221" t="s">
        <v>44</v>
      </c>
      <c r="O271" s="64"/>
      <c r="P271" s="179">
        <f>O271*H271</f>
        <v>0</v>
      </c>
      <c r="Q271" s="179">
        <v>7.7000000000000002E-3</v>
      </c>
      <c r="R271" s="179">
        <f>Q271*H271</f>
        <v>1.54E-2</v>
      </c>
      <c r="S271" s="179">
        <v>0</v>
      </c>
      <c r="T271" s="180">
        <f>S271*H271</f>
        <v>0</v>
      </c>
      <c r="U271" s="34"/>
      <c r="V271" s="34"/>
      <c r="W271" s="34"/>
      <c r="X271" s="34"/>
      <c r="Y271" s="34"/>
      <c r="Z271" s="34"/>
      <c r="AA271" s="34"/>
      <c r="AB271" s="34"/>
      <c r="AC271" s="34"/>
      <c r="AD271" s="34"/>
      <c r="AE271" s="34"/>
      <c r="AR271" s="181" t="s">
        <v>193</v>
      </c>
      <c r="AT271" s="181" t="s">
        <v>211</v>
      </c>
      <c r="AU271" s="181" t="s">
        <v>84</v>
      </c>
      <c r="AY271" s="17" t="s">
        <v>144</v>
      </c>
      <c r="BE271" s="182">
        <f>IF(N271="základní",J271,0)</f>
        <v>0</v>
      </c>
      <c r="BF271" s="182">
        <f>IF(N271="snížená",J271,0)</f>
        <v>0</v>
      </c>
      <c r="BG271" s="182">
        <f>IF(N271="zákl. přenesená",J271,0)</f>
        <v>0</v>
      </c>
      <c r="BH271" s="182">
        <f>IF(N271="sníž. přenesená",J271,0)</f>
        <v>0</v>
      </c>
      <c r="BI271" s="182">
        <f>IF(N271="nulová",J271,0)</f>
        <v>0</v>
      </c>
      <c r="BJ271" s="17" t="s">
        <v>81</v>
      </c>
      <c r="BK271" s="182">
        <f>ROUND(I271*H271,2)</f>
        <v>0</v>
      </c>
      <c r="BL271" s="17" t="s">
        <v>150</v>
      </c>
      <c r="BM271" s="181" t="s">
        <v>441</v>
      </c>
    </row>
    <row r="272" spans="1:65" s="2" customFormat="1" ht="11.25">
      <c r="A272" s="34"/>
      <c r="B272" s="35"/>
      <c r="C272" s="36"/>
      <c r="D272" s="183" t="s">
        <v>152</v>
      </c>
      <c r="E272" s="36"/>
      <c r="F272" s="184" t="s">
        <v>442</v>
      </c>
      <c r="G272" s="36"/>
      <c r="H272" s="36"/>
      <c r="I272" s="185"/>
      <c r="J272" s="36"/>
      <c r="K272" s="36"/>
      <c r="L272" s="39"/>
      <c r="M272" s="186"/>
      <c r="N272" s="187"/>
      <c r="O272" s="64"/>
      <c r="P272" s="64"/>
      <c r="Q272" s="64"/>
      <c r="R272" s="64"/>
      <c r="S272" s="64"/>
      <c r="T272" s="65"/>
      <c r="U272" s="34"/>
      <c r="V272" s="34"/>
      <c r="W272" s="34"/>
      <c r="X272" s="34"/>
      <c r="Y272" s="34"/>
      <c r="Z272" s="34"/>
      <c r="AA272" s="34"/>
      <c r="AB272" s="34"/>
      <c r="AC272" s="34"/>
      <c r="AD272" s="34"/>
      <c r="AE272" s="34"/>
      <c r="AT272" s="17" t="s">
        <v>152</v>
      </c>
      <c r="AU272" s="17" t="s">
        <v>84</v>
      </c>
    </row>
    <row r="273" spans="1:65" s="2" customFormat="1" ht="24.2" customHeight="1">
      <c r="A273" s="34"/>
      <c r="B273" s="35"/>
      <c r="C273" s="170" t="s">
        <v>443</v>
      </c>
      <c r="D273" s="170" t="s">
        <v>146</v>
      </c>
      <c r="E273" s="171" t="s">
        <v>444</v>
      </c>
      <c r="F273" s="172" t="s">
        <v>445</v>
      </c>
      <c r="G273" s="173" t="s">
        <v>295</v>
      </c>
      <c r="H273" s="174">
        <v>12</v>
      </c>
      <c r="I273" s="175"/>
      <c r="J273" s="176">
        <f>ROUND(I273*H273,2)</f>
        <v>0</v>
      </c>
      <c r="K273" s="172" t="s">
        <v>149</v>
      </c>
      <c r="L273" s="39"/>
      <c r="M273" s="177" t="s">
        <v>19</v>
      </c>
      <c r="N273" s="178" t="s">
        <v>44</v>
      </c>
      <c r="O273" s="64"/>
      <c r="P273" s="179">
        <f>O273*H273</f>
        <v>0</v>
      </c>
      <c r="Q273" s="179">
        <v>0.10940999999999999</v>
      </c>
      <c r="R273" s="179">
        <f>Q273*H273</f>
        <v>1.3129199999999999</v>
      </c>
      <c r="S273" s="179">
        <v>0</v>
      </c>
      <c r="T273" s="180">
        <f>S273*H273</f>
        <v>0</v>
      </c>
      <c r="U273" s="34"/>
      <c r="V273" s="34"/>
      <c r="W273" s="34"/>
      <c r="X273" s="34"/>
      <c r="Y273" s="34"/>
      <c r="Z273" s="34"/>
      <c r="AA273" s="34"/>
      <c r="AB273" s="34"/>
      <c r="AC273" s="34"/>
      <c r="AD273" s="34"/>
      <c r="AE273" s="34"/>
      <c r="AR273" s="181" t="s">
        <v>150</v>
      </c>
      <c r="AT273" s="181" t="s">
        <v>146</v>
      </c>
      <c r="AU273" s="181" t="s">
        <v>84</v>
      </c>
      <c r="AY273" s="17" t="s">
        <v>144</v>
      </c>
      <c r="BE273" s="182">
        <f>IF(N273="základní",J273,0)</f>
        <v>0</v>
      </c>
      <c r="BF273" s="182">
        <f>IF(N273="snížená",J273,0)</f>
        <v>0</v>
      </c>
      <c r="BG273" s="182">
        <f>IF(N273="zákl. přenesená",J273,0)</f>
        <v>0</v>
      </c>
      <c r="BH273" s="182">
        <f>IF(N273="sníž. přenesená",J273,0)</f>
        <v>0</v>
      </c>
      <c r="BI273" s="182">
        <f>IF(N273="nulová",J273,0)</f>
        <v>0</v>
      </c>
      <c r="BJ273" s="17" t="s">
        <v>81</v>
      </c>
      <c r="BK273" s="182">
        <f>ROUND(I273*H273,2)</f>
        <v>0</v>
      </c>
      <c r="BL273" s="17" t="s">
        <v>150</v>
      </c>
      <c r="BM273" s="181" t="s">
        <v>446</v>
      </c>
    </row>
    <row r="274" spans="1:65" s="2" customFormat="1" ht="11.25">
      <c r="A274" s="34"/>
      <c r="B274" s="35"/>
      <c r="C274" s="36"/>
      <c r="D274" s="183" t="s">
        <v>152</v>
      </c>
      <c r="E274" s="36"/>
      <c r="F274" s="184" t="s">
        <v>447</v>
      </c>
      <c r="G274" s="36"/>
      <c r="H274" s="36"/>
      <c r="I274" s="185"/>
      <c r="J274" s="36"/>
      <c r="K274" s="36"/>
      <c r="L274" s="39"/>
      <c r="M274" s="186"/>
      <c r="N274" s="187"/>
      <c r="O274" s="64"/>
      <c r="P274" s="64"/>
      <c r="Q274" s="64"/>
      <c r="R274" s="64"/>
      <c r="S274" s="64"/>
      <c r="T274" s="65"/>
      <c r="U274" s="34"/>
      <c r="V274" s="34"/>
      <c r="W274" s="34"/>
      <c r="X274" s="34"/>
      <c r="Y274" s="34"/>
      <c r="Z274" s="34"/>
      <c r="AA274" s="34"/>
      <c r="AB274" s="34"/>
      <c r="AC274" s="34"/>
      <c r="AD274" s="34"/>
      <c r="AE274" s="34"/>
      <c r="AT274" s="17" t="s">
        <v>152</v>
      </c>
      <c r="AU274" s="17" t="s">
        <v>84</v>
      </c>
    </row>
    <row r="275" spans="1:65" s="2" customFormat="1" ht="117">
      <c r="A275" s="34"/>
      <c r="B275" s="35"/>
      <c r="C275" s="36"/>
      <c r="D275" s="188" t="s">
        <v>154</v>
      </c>
      <c r="E275" s="36"/>
      <c r="F275" s="189" t="s">
        <v>448</v>
      </c>
      <c r="G275" s="36"/>
      <c r="H275" s="36"/>
      <c r="I275" s="185"/>
      <c r="J275" s="36"/>
      <c r="K275" s="36"/>
      <c r="L275" s="39"/>
      <c r="M275" s="186"/>
      <c r="N275" s="187"/>
      <c r="O275" s="64"/>
      <c r="P275" s="64"/>
      <c r="Q275" s="64"/>
      <c r="R275" s="64"/>
      <c r="S275" s="64"/>
      <c r="T275" s="65"/>
      <c r="U275" s="34"/>
      <c r="V275" s="34"/>
      <c r="W275" s="34"/>
      <c r="X275" s="34"/>
      <c r="Y275" s="34"/>
      <c r="Z275" s="34"/>
      <c r="AA275" s="34"/>
      <c r="AB275" s="34"/>
      <c r="AC275" s="34"/>
      <c r="AD275" s="34"/>
      <c r="AE275" s="34"/>
      <c r="AT275" s="17" t="s">
        <v>154</v>
      </c>
      <c r="AU275" s="17" t="s">
        <v>84</v>
      </c>
    </row>
    <row r="276" spans="1:65" s="2" customFormat="1" ht="21.75" customHeight="1">
      <c r="A276" s="34"/>
      <c r="B276" s="35"/>
      <c r="C276" s="212" t="s">
        <v>449</v>
      </c>
      <c r="D276" s="212" t="s">
        <v>211</v>
      </c>
      <c r="E276" s="213" t="s">
        <v>450</v>
      </c>
      <c r="F276" s="214" t="s">
        <v>451</v>
      </c>
      <c r="G276" s="215" t="s">
        <v>295</v>
      </c>
      <c r="H276" s="216">
        <v>12</v>
      </c>
      <c r="I276" s="217"/>
      <c r="J276" s="218">
        <f>ROUND(I276*H276,2)</f>
        <v>0</v>
      </c>
      <c r="K276" s="214" t="s">
        <v>149</v>
      </c>
      <c r="L276" s="219"/>
      <c r="M276" s="220" t="s">
        <v>19</v>
      </c>
      <c r="N276" s="221" t="s">
        <v>44</v>
      </c>
      <c r="O276" s="64"/>
      <c r="P276" s="179">
        <f>O276*H276</f>
        <v>0</v>
      </c>
      <c r="Q276" s="179">
        <v>6.4999999999999997E-3</v>
      </c>
      <c r="R276" s="179">
        <f>Q276*H276</f>
        <v>7.8E-2</v>
      </c>
      <c r="S276" s="179">
        <v>0</v>
      </c>
      <c r="T276" s="180">
        <f>S276*H276</f>
        <v>0</v>
      </c>
      <c r="U276" s="34"/>
      <c r="V276" s="34"/>
      <c r="W276" s="34"/>
      <c r="X276" s="34"/>
      <c r="Y276" s="34"/>
      <c r="Z276" s="34"/>
      <c r="AA276" s="34"/>
      <c r="AB276" s="34"/>
      <c r="AC276" s="34"/>
      <c r="AD276" s="34"/>
      <c r="AE276" s="34"/>
      <c r="AR276" s="181" t="s">
        <v>193</v>
      </c>
      <c r="AT276" s="181" t="s">
        <v>211</v>
      </c>
      <c r="AU276" s="181" t="s">
        <v>84</v>
      </c>
      <c r="AY276" s="17" t="s">
        <v>144</v>
      </c>
      <c r="BE276" s="182">
        <f>IF(N276="základní",J276,0)</f>
        <v>0</v>
      </c>
      <c r="BF276" s="182">
        <f>IF(N276="snížená",J276,0)</f>
        <v>0</v>
      </c>
      <c r="BG276" s="182">
        <f>IF(N276="zákl. přenesená",J276,0)</f>
        <v>0</v>
      </c>
      <c r="BH276" s="182">
        <f>IF(N276="sníž. přenesená",J276,0)</f>
        <v>0</v>
      </c>
      <c r="BI276" s="182">
        <f>IF(N276="nulová",J276,0)</f>
        <v>0</v>
      </c>
      <c r="BJ276" s="17" t="s">
        <v>81</v>
      </c>
      <c r="BK276" s="182">
        <f>ROUND(I276*H276,2)</f>
        <v>0</v>
      </c>
      <c r="BL276" s="17" t="s">
        <v>150</v>
      </c>
      <c r="BM276" s="181" t="s">
        <v>452</v>
      </c>
    </row>
    <row r="277" spans="1:65" s="2" customFormat="1" ht="11.25">
      <c r="A277" s="34"/>
      <c r="B277" s="35"/>
      <c r="C277" s="36"/>
      <c r="D277" s="183" t="s">
        <v>152</v>
      </c>
      <c r="E277" s="36"/>
      <c r="F277" s="184" t="s">
        <v>453</v>
      </c>
      <c r="G277" s="36"/>
      <c r="H277" s="36"/>
      <c r="I277" s="185"/>
      <c r="J277" s="36"/>
      <c r="K277" s="36"/>
      <c r="L277" s="39"/>
      <c r="M277" s="186"/>
      <c r="N277" s="187"/>
      <c r="O277" s="64"/>
      <c r="P277" s="64"/>
      <c r="Q277" s="64"/>
      <c r="R277" s="64"/>
      <c r="S277" s="64"/>
      <c r="T277" s="65"/>
      <c r="U277" s="34"/>
      <c r="V277" s="34"/>
      <c r="W277" s="34"/>
      <c r="X277" s="34"/>
      <c r="Y277" s="34"/>
      <c r="Z277" s="34"/>
      <c r="AA277" s="34"/>
      <c r="AB277" s="34"/>
      <c r="AC277" s="34"/>
      <c r="AD277" s="34"/>
      <c r="AE277" s="34"/>
      <c r="AT277" s="17" t="s">
        <v>152</v>
      </c>
      <c r="AU277" s="17" t="s">
        <v>84</v>
      </c>
    </row>
    <row r="278" spans="1:65" s="2" customFormat="1" ht="16.5" customHeight="1">
      <c r="A278" s="34"/>
      <c r="B278" s="35"/>
      <c r="C278" s="212" t="s">
        <v>454</v>
      </c>
      <c r="D278" s="212" t="s">
        <v>211</v>
      </c>
      <c r="E278" s="213" t="s">
        <v>455</v>
      </c>
      <c r="F278" s="214" t="s">
        <v>456</v>
      </c>
      <c r="G278" s="215" t="s">
        <v>295</v>
      </c>
      <c r="H278" s="216">
        <v>12</v>
      </c>
      <c r="I278" s="217"/>
      <c r="J278" s="218">
        <f>ROUND(I278*H278,2)</f>
        <v>0</v>
      </c>
      <c r="K278" s="214" t="s">
        <v>149</v>
      </c>
      <c r="L278" s="219"/>
      <c r="M278" s="220" t="s">
        <v>19</v>
      </c>
      <c r="N278" s="221" t="s">
        <v>44</v>
      </c>
      <c r="O278" s="64"/>
      <c r="P278" s="179">
        <f>O278*H278</f>
        <v>0</v>
      </c>
      <c r="Q278" s="179">
        <v>1.4999999999999999E-4</v>
      </c>
      <c r="R278" s="179">
        <f>Q278*H278</f>
        <v>1.8E-3</v>
      </c>
      <c r="S278" s="179">
        <v>0</v>
      </c>
      <c r="T278" s="180">
        <f>S278*H278</f>
        <v>0</v>
      </c>
      <c r="U278" s="34"/>
      <c r="V278" s="34"/>
      <c r="W278" s="34"/>
      <c r="X278" s="34"/>
      <c r="Y278" s="34"/>
      <c r="Z278" s="34"/>
      <c r="AA278" s="34"/>
      <c r="AB278" s="34"/>
      <c r="AC278" s="34"/>
      <c r="AD278" s="34"/>
      <c r="AE278" s="34"/>
      <c r="AR278" s="181" t="s">
        <v>193</v>
      </c>
      <c r="AT278" s="181" t="s">
        <v>211</v>
      </c>
      <c r="AU278" s="181" t="s">
        <v>84</v>
      </c>
      <c r="AY278" s="17" t="s">
        <v>144</v>
      </c>
      <c r="BE278" s="182">
        <f>IF(N278="základní",J278,0)</f>
        <v>0</v>
      </c>
      <c r="BF278" s="182">
        <f>IF(N278="snížená",J278,0)</f>
        <v>0</v>
      </c>
      <c r="BG278" s="182">
        <f>IF(N278="zákl. přenesená",J278,0)</f>
        <v>0</v>
      </c>
      <c r="BH278" s="182">
        <f>IF(N278="sníž. přenesená",J278,0)</f>
        <v>0</v>
      </c>
      <c r="BI278" s="182">
        <f>IF(N278="nulová",J278,0)</f>
        <v>0</v>
      </c>
      <c r="BJ278" s="17" t="s">
        <v>81</v>
      </c>
      <c r="BK278" s="182">
        <f>ROUND(I278*H278,2)</f>
        <v>0</v>
      </c>
      <c r="BL278" s="17" t="s">
        <v>150</v>
      </c>
      <c r="BM278" s="181" t="s">
        <v>457</v>
      </c>
    </row>
    <row r="279" spans="1:65" s="2" customFormat="1" ht="11.25">
      <c r="A279" s="34"/>
      <c r="B279" s="35"/>
      <c r="C279" s="36"/>
      <c r="D279" s="183" t="s">
        <v>152</v>
      </c>
      <c r="E279" s="36"/>
      <c r="F279" s="184" t="s">
        <v>458</v>
      </c>
      <c r="G279" s="36"/>
      <c r="H279" s="36"/>
      <c r="I279" s="185"/>
      <c r="J279" s="36"/>
      <c r="K279" s="36"/>
      <c r="L279" s="39"/>
      <c r="M279" s="186"/>
      <c r="N279" s="187"/>
      <c r="O279" s="64"/>
      <c r="P279" s="64"/>
      <c r="Q279" s="64"/>
      <c r="R279" s="64"/>
      <c r="S279" s="64"/>
      <c r="T279" s="65"/>
      <c r="U279" s="34"/>
      <c r="V279" s="34"/>
      <c r="W279" s="34"/>
      <c r="X279" s="34"/>
      <c r="Y279" s="34"/>
      <c r="Z279" s="34"/>
      <c r="AA279" s="34"/>
      <c r="AB279" s="34"/>
      <c r="AC279" s="34"/>
      <c r="AD279" s="34"/>
      <c r="AE279" s="34"/>
      <c r="AT279" s="17" t="s">
        <v>152</v>
      </c>
      <c r="AU279" s="17" t="s">
        <v>84</v>
      </c>
    </row>
    <row r="280" spans="1:65" s="2" customFormat="1" ht="16.5" customHeight="1">
      <c r="A280" s="34"/>
      <c r="B280" s="35"/>
      <c r="C280" s="212" t="s">
        <v>459</v>
      </c>
      <c r="D280" s="212" t="s">
        <v>211</v>
      </c>
      <c r="E280" s="213" t="s">
        <v>460</v>
      </c>
      <c r="F280" s="214" t="s">
        <v>461</v>
      </c>
      <c r="G280" s="215" t="s">
        <v>295</v>
      </c>
      <c r="H280" s="216">
        <v>24</v>
      </c>
      <c r="I280" s="217"/>
      <c r="J280" s="218">
        <f>ROUND(I280*H280,2)</f>
        <v>0</v>
      </c>
      <c r="K280" s="214" t="s">
        <v>149</v>
      </c>
      <c r="L280" s="219"/>
      <c r="M280" s="220" t="s">
        <v>19</v>
      </c>
      <c r="N280" s="221" t="s">
        <v>44</v>
      </c>
      <c r="O280" s="64"/>
      <c r="P280" s="179">
        <f>O280*H280</f>
        <v>0</v>
      </c>
      <c r="Q280" s="179">
        <v>4.0000000000000002E-4</v>
      </c>
      <c r="R280" s="179">
        <f>Q280*H280</f>
        <v>9.6000000000000009E-3</v>
      </c>
      <c r="S280" s="179">
        <v>0</v>
      </c>
      <c r="T280" s="180">
        <f>S280*H280</f>
        <v>0</v>
      </c>
      <c r="U280" s="34"/>
      <c r="V280" s="34"/>
      <c r="W280" s="34"/>
      <c r="X280" s="34"/>
      <c r="Y280" s="34"/>
      <c r="Z280" s="34"/>
      <c r="AA280" s="34"/>
      <c r="AB280" s="34"/>
      <c r="AC280" s="34"/>
      <c r="AD280" s="34"/>
      <c r="AE280" s="34"/>
      <c r="AR280" s="181" t="s">
        <v>193</v>
      </c>
      <c r="AT280" s="181" t="s">
        <v>211</v>
      </c>
      <c r="AU280" s="181" t="s">
        <v>84</v>
      </c>
      <c r="AY280" s="17" t="s">
        <v>144</v>
      </c>
      <c r="BE280" s="182">
        <f>IF(N280="základní",J280,0)</f>
        <v>0</v>
      </c>
      <c r="BF280" s="182">
        <f>IF(N280="snížená",J280,0)</f>
        <v>0</v>
      </c>
      <c r="BG280" s="182">
        <f>IF(N280="zákl. přenesená",J280,0)</f>
        <v>0</v>
      </c>
      <c r="BH280" s="182">
        <f>IF(N280="sníž. přenesená",J280,0)</f>
        <v>0</v>
      </c>
      <c r="BI280" s="182">
        <f>IF(N280="nulová",J280,0)</f>
        <v>0</v>
      </c>
      <c r="BJ280" s="17" t="s">
        <v>81</v>
      </c>
      <c r="BK280" s="182">
        <f>ROUND(I280*H280,2)</f>
        <v>0</v>
      </c>
      <c r="BL280" s="17" t="s">
        <v>150</v>
      </c>
      <c r="BM280" s="181" t="s">
        <v>462</v>
      </c>
    </row>
    <row r="281" spans="1:65" s="2" customFormat="1" ht="11.25">
      <c r="A281" s="34"/>
      <c r="B281" s="35"/>
      <c r="C281" s="36"/>
      <c r="D281" s="183" t="s">
        <v>152</v>
      </c>
      <c r="E281" s="36"/>
      <c r="F281" s="184" t="s">
        <v>463</v>
      </c>
      <c r="G281" s="36"/>
      <c r="H281" s="36"/>
      <c r="I281" s="185"/>
      <c r="J281" s="36"/>
      <c r="K281" s="36"/>
      <c r="L281" s="39"/>
      <c r="M281" s="186"/>
      <c r="N281" s="187"/>
      <c r="O281" s="64"/>
      <c r="P281" s="64"/>
      <c r="Q281" s="64"/>
      <c r="R281" s="64"/>
      <c r="S281" s="64"/>
      <c r="T281" s="65"/>
      <c r="U281" s="34"/>
      <c r="V281" s="34"/>
      <c r="W281" s="34"/>
      <c r="X281" s="34"/>
      <c r="Y281" s="34"/>
      <c r="Z281" s="34"/>
      <c r="AA281" s="34"/>
      <c r="AB281" s="34"/>
      <c r="AC281" s="34"/>
      <c r="AD281" s="34"/>
      <c r="AE281" s="34"/>
      <c r="AT281" s="17" t="s">
        <v>152</v>
      </c>
      <c r="AU281" s="17" t="s">
        <v>84</v>
      </c>
    </row>
    <row r="282" spans="1:65" s="13" customFormat="1" ht="11.25">
      <c r="B282" s="190"/>
      <c r="C282" s="191"/>
      <c r="D282" s="188" t="s">
        <v>171</v>
      </c>
      <c r="E282" s="192" t="s">
        <v>19</v>
      </c>
      <c r="F282" s="193" t="s">
        <v>464</v>
      </c>
      <c r="G282" s="191"/>
      <c r="H282" s="194">
        <v>24</v>
      </c>
      <c r="I282" s="195"/>
      <c r="J282" s="191"/>
      <c r="K282" s="191"/>
      <c r="L282" s="196"/>
      <c r="M282" s="197"/>
      <c r="N282" s="198"/>
      <c r="O282" s="198"/>
      <c r="P282" s="198"/>
      <c r="Q282" s="198"/>
      <c r="R282" s="198"/>
      <c r="S282" s="198"/>
      <c r="T282" s="199"/>
      <c r="AT282" s="200" t="s">
        <v>171</v>
      </c>
      <c r="AU282" s="200" t="s">
        <v>84</v>
      </c>
      <c r="AV282" s="13" t="s">
        <v>84</v>
      </c>
      <c r="AW282" s="13" t="s">
        <v>34</v>
      </c>
      <c r="AX282" s="13" t="s">
        <v>81</v>
      </c>
      <c r="AY282" s="200" t="s">
        <v>144</v>
      </c>
    </row>
    <row r="283" spans="1:65" s="2" customFormat="1" ht="33" customHeight="1">
      <c r="A283" s="34"/>
      <c r="B283" s="35"/>
      <c r="C283" s="170" t="s">
        <v>465</v>
      </c>
      <c r="D283" s="170" t="s">
        <v>146</v>
      </c>
      <c r="E283" s="171" t="s">
        <v>466</v>
      </c>
      <c r="F283" s="172" t="s">
        <v>467</v>
      </c>
      <c r="G283" s="173" t="s">
        <v>182</v>
      </c>
      <c r="H283" s="174">
        <v>528</v>
      </c>
      <c r="I283" s="175"/>
      <c r="J283" s="176">
        <f>ROUND(I283*H283,2)</f>
        <v>0</v>
      </c>
      <c r="K283" s="172" t="s">
        <v>149</v>
      </c>
      <c r="L283" s="39"/>
      <c r="M283" s="177" t="s">
        <v>19</v>
      </c>
      <c r="N283" s="178" t="s">
        <v>44</v>
      </c>
      <c r="O283" s="64"/>
      <c r="P283" s="179">
        <f>O283*H283</f>
        <v>0</v>
      </c>
      <c r="Q283" s="179">
        <v>6.4999999999999997E-4</v>
      </c>
      <c r="R283" s="179">
        <f>Q283*H283</f>
        <v>0.34320000000000001</v>
      </c>
      <c r="S283" s="179">
        <v>0</v>
      </c>
      <c r="T283" s="180">
        <f>S283*H283</f>
        <v>0</v>
      </c>
      <c r="U283" s="34"/>
      <c r="V283" s="34"/>
      <c r="W283" s="34"/>
      <c r="X283" s="34"/>
      <c r="Y283" s="34"/>
      <c r="Z283" s="34"/>
      <c r="AA283" s="34"/>
      <c r="AB283" s="34"/>
      <c r="AC283" s="34"/>
      <c r="AD283" s="34"/>
      <c r="AE283" s="34"/>
      <c r="AR283" s="181" t="s">
        <v>150</v>
      </c>
      <c r="AT283" s="181" t="s">
        <v>146</v>
      </c>
      <c r="AU283" s="181" t="s">
        <v>84</v>
      </c>
      <c r="AY283" s="17" t="s">
        <v>144</v>
      </c>
      <c r="BE283" s="182">
        <f>IF(N283="základní",J283,0)</f>
        <v>0</v>
      </c>
      <c r="BF283" s="182">
        <f>IF(N283="snížená",J283,0)</f>
        <v>0</v>
      </c>
      <c r="BG283" s="182">
        <f>IF(N283="zákl. přenesená",J283,0)</f>
        <v>0</v>
      </c>
      <c r="BH283" s="182">
        <f>IF(N283="sníž. přenesená",J283,0)</f>
        <v>0</v>
      </c>
      <c r="BI283" s="182">
        <f>IF(N283="nulová",J283,0)</f>
        <v>0</v>
      </c>
      <c r="BJ283" s="17" t="s">
        <v>81</v>
      </c>
      <c r="BK283" s="182">
        <f>ROUND(I283*H283,2)</f>
        <v>0</v>
      </c>
      <c r="BL283" s="17" t="s">
        <v>150</v>
      </c>
      <c r="BM283" s="181" t="s">
        <v>468</v>
      </c>
    </row>
    <row r="284" spans="1:65" s="2" customFormat="1" ht="11.25">
      <c r="A284" s="34"/>
      <c r="B284" s="35"/>
      <c r="C284" s="36"/>
      <c r="D284" s="183" t="s">
        <v>152</v>
      </c>
      <c r="E284" s="36"/>
      <c r="F284" s="184" t="s">
        <v>469</v>
      </c>
      <c r="G284" s="36"/>
      <c r="H284" s="36"/>
      <c r="I284" s="185"/>
      <c r="J284" s="36"/>
      <c r="K284" s="36"/>
      <c r="L284" s="39"/>
      <c r="M284" s="186"/>
      <c r="N284" s="187"/>
      <c r="O284" s="64"/>
      <c r="P284" s="64"/>
      <c r="Q284" s="64"/>
      <c r="R284" s="64"/>
      <c r="S284" s="64"/>
      <c r="T284" s="65"/>
      <c r="U284" s="34"/>
      <c r="V284" s="34"/>
      <c r="W284" s="34"/>
      <c r="X284" s="34"/>
      <c r="Y284" s="34"/>
      <c r="Z284" s="34"/>
      <c r="AA284" s="34"/>
      <c r="AB284" s="34"/>
      <c r="AC284" s="34"/>
      <c r="AD284" s="34"/>
      <c r="AE284" s="34"/>
      <c r="AT284" s="17" t="s">
        <v>152</v>
      </c>
      <c r="AU284" s="17" t="s">
        <v>84</v>
      </c>
    </row>
    <row r="285" spans="1:65" s="2" customFormat="1" ht="146.25">
      <c r="A285" s="34"/>
      <c r="B285" s="35"/>
      <c r="C285" s="36"/>
      <c r="D285" s="188" t="s">
        <v>154</v>
      </c>
      <c r="E285" s="36"/>
      <c r="F285" s="189" t="s">
        <v>470</v>
      </c>
      <c r="G285" s="36"/>
      <c r="H285" s="36"/>
      <c r="I285" s="185"/>
      <c r="J285" s="36"/>
      <c r="K285" s="36"/>
      <c r="L285" s="39"/>
      <c r="M285" s="186"/>
      <c r="N285" s="187"/>
      <c r="O285" s="64"/>
      <c r="P285" s="64"/>
      <c r="Q285" s="64"/>
      <c r="R285" s="64"/>
      <c r="S285" s="64"/>
      <c r="T285" s="65"/>
      <c r="U285" s="34"/>
      <c r="V285" s="34"/>
      <c r="W285" s="34"/>
      <c r="X285" s="34"/>
      <c r="Y285" s="34"/>
      <c r="Z285" s="34"/>
      <c r="AA285" s="34"/>
      <c r="AB285" s="34"/>
      <c r="AC285" s="34"/>
      <c r="AD285" s="34"/>
      <c r="AE285" s="34"/>
      <c r="AT285" s="17" t="s">
        <v>154</v>
      </c>
      <c r="AU285" s="17" t="s">
        <v>84</v>
      </c>
    </row>
    <row r="286" spans="1:65" s="2" customFormat="1" ht="33" customHeight="1">
      <c r="A286" s="34"/>
      <c r="B286" s="35"/>
      <c r="C286" s="170" t="s">
        <v>471</v>
      </c>
      <c r="D286" s="170" t="s">
        <v>146</v>
      </c>
      <c r="E286" s="171" t="s">
        <v>472</v>
      </c>
      <c r="F286" s="172" t="s">
        <v>473</v>
      </c>
      <c r="G286" s="173" t="s">
        <v>182</v>
      </c>
      <c r="H286" s="174">
        <v>108</v>
      </c>
      <c r="I286" s="175"/>
      <c r="J286" s="176">
        <f>ROUND(I286*H286,2)</f>
        <v>0</v>
      </c>
      <c r="K286" s="172" t="s">
        <v>149</v>
      </c>
      <c r="L286" s="39"/>
      <c r="M286" s="177" t="s">
        <v>19</v>
      </c>
      <c r="N286" s="178" t="s">
        <v>44</v>
      </c>
      <c r="O286" s="64"/>
      <c r="P286" s="179">
        <f>O286*H286</f>
        <v>0</v>
      </c>
      <c r="Q286" s="179">
        <v>3.8000000000000002E-4</v>
      </c>
      <c r="R286" s="179">
        <f>Q286*H286</f>
        <v>4.104E-2</v>
      </c>
      <c r="S286" s="179">
        <v>0</v>
      </c>
      <c r="T286" s="180">
        <f>S286*H286</f>
        <v>0</v>
      </c>
      <c r="U286" s="34"/>
      <c r="V286" s="34"/>
      <c r="W286" s="34"/>
      <c r="X286" s="34"/>
      <c r="Y286" s="34"/>
      <c r="Z286" s="34"/>
      <c r="AA286" s="34"/>
      <c r="AB286" s="34"/>
      <c r="AC286" s="34"/>
      <c r="AD286" s="34"/>
      <c r="AE286" s="34"/>
      <c r="AR286" s="181" t="s">
        <v>150</v>
      </c>
      <c r="AT286" s="181" t="s">
        <v>146</v>
      </c>
      <c r="AU286" s="181" t="s">
        <v>84</v>
      </c>
      <c r="AY286" s="17" t="s">
        <v>144</v>
      </c>
      <c r="BE286" s="182">
        <f>IF(N286="základní",J286,0)</f>
        <v>0</v>
      </c>
      <c r="BF286" s="182">
        <f>IF(N286="snížená",J286,0)</f>
        <v>0</v>
      </c>
      <c r="BG286" s="182">
        <f>IF(N286="zákl. přenesená",J286,0)</f>
        <v>0</v>
      </c>
      <c r="BH286" s="182">
        <f>IF(N286="sníž. přenesená",J286,0)</f>
        <v>0</v>
      </c>
      <c r="BI286" s="182">
        <f>IF(N286="nulová",J286,0)</f>
        <v>0</v>
      </c>
      <c r="BJ286" s="17" t="s">
        <v>81</v>
      </c>
      <c r="BK286" s="182">
        <f>ROUND(I286*H286,2)</f>
        <v>0</v>
      </c>
      <c r="BL286" s="17" t="s">
        <v>150</v>
      </c>
      <c r="BM286" s="181" t="s">
        <v>474</v>
      </c>
    </row>
    <row r="287" spans="1:65" s="2" customFormat="1" ht="11.25">
      <c r="A287" s="34"/>
      <c r="B287" s="35"/>
      <c r="C287" s="36"/>
      <c r="D287" s="183" t="s">
        <v>152</v>
      </c>
      <c r="E287" s="36"/>
      <c r="F287" s="184" t="s">
        <v>475</v>
      </c>
      <c r="G287" s="36"/>
      <c r="H287" s="36"/>
      <c r="I287" s="185"/>
      <c r="J287" s="36"/>
      <c r="K287" s="36"/>
      <c r="L287" s="39"/>
      <c r="M287" s="186"/>
      <c r="N287" s="187"/>
      <c r="O287" s="64"/>
      <c r="P287" s="64"/>
      <c r="Q287" s="64"/>
      <c r="R287" s="64"/>
      <c r="S287" s="64"/>
      <c r="T287" s="65"/>
      <c r="U287" s="34"/>
      <c r="V287" s="34"/>
      <c r="W287" s="34"/>
      <c r="X287" s="34"/>
      <c r="Y287" s="34"/>
      <c r="Z287" s="34"/>
      <c r="AA287" s="34"/>
      <c r="AB287" s="34"/>
      <c r="AC287" s="34"/>
      <c r="AD287" s="34"/>
      <c r="AE287" s="34"/>
      <c r="AT287" s="17" t="s">
        <v>152</v>
      </c>
      <c r="AU287" s="17" t="s">
        <v>84</v>
      </c>
    </row>
    <row r="288" spans="1:65" s="2" customFormat="1" ht="146.25">
      <c r="A288" s="34"/>
      <c r="B288" s="35"/>
      <c r="C288" s="36"/>
      <c r="D288" s="188" t="s">
        <v>154</v>
      </c>
      <c r="E288" s="36"/>
      <c r="F288" s="189" t="s">
        <v>470</v>
      </c>
      <c r="G288" s="36"/>
      <c r="H288" s="36"/>
      <c r="I288" s="185"/>
      <c r="J288" s="36"/>
      <c r="K288" s="36"/>
      <c r="L288" s="39"/>
      <c r="M288" s="186"/>
      <c r="N288" s="187"/>
      <c r="O288" s="64"/>
      <c r="P288" s="64"/>
      <c r="Q288" s="64"/>
      <c r="R288" s="64"/>
      <c r="S288" s="64"/>
      <c r="T288" s="65"/>
      <c r="U288" s="34"/>
      <c r="V288" s="34"/>
      <c r="W288" s="34"/>
      <c r="X288" s="34"/>
      <c r="Y288" s="34"/>
      <c r="Z288" s="34"/>
      <c r="AA288" s="34"/>
      <c r="AB288" s="34"/>
      <c r="AC288" s="34"/>
      <c r="AD288" s="34"/>
      <c r="AE288" s="34"/>
      <c r="AT288" s="17" t="s">
        <v>154</v>
      </c>
      <c r="AU288" s="17" t="s">
        <v>84</v>
      </c>
    </row>
    <row r="289" spans="1:65" s="2" customFormat="1" ht="37.9" customHeight="1">
      <c r="A289" s="34"/>
      <c r="B289" s="35"/>
      <c r="C289" s="170" t="s">
        <v>476</v>
      </c>
      <c r="D289" s="170" t="s">
        <v>146</v>
      </c>
      <c r="E289" s="171" t="s">
        <v>477</v>
      </c>
      <c r="F289" s="172" t="s">
        <v>478</v>
      </c>
      <c r="G289" s="173" t="s">
        <v>182</v>
      </c>
      <c r="H289" s="174">
        <v>636</v>
      </c>
      <c r="I289" s="175"/>
      <c r="J289" s="176">
        <f>ROUND(I289*H289,2)</f>
        <v>0</v>
      </c>
      <c r="K289" s="172" t="s">
        <v>149</v>
      </c>
      <c r="L289" s="39"/>
      <c r="M289" s="177" t="s">
        <v>19</v>
      </c>
      <c r="N289" s="178" t="s">
        <v>44</v>
      </c>
      <c r="O289" s="64"/>
      <c r="P289" s="179">
        <f>O289*H289</f>
        <v>0</v>
      </c>
      <c r="Q289" s="179">
        <v>0</v>
      </c>
      <c r="R289" s="179">
        <f>Q289*H289</f>
        <v>0</v>
      </c>
      <c r="S289" s="179">
        <v>0</v>
      </c>
      <c r="T289" s="180">
        <f>S289*H289</f>
        <v>0</v>
      </c>
      <c r="U289" s="34"/>
      <c r="V289" s="34"/>
      <c r="W289" s="34"/>
      <c r="X289" s="34"/>
      <c r="Y289" s="34"/>
      <c r="Z289" s="34"/>
      <c r="AA289" s="34"/>
      <c r="AB289" s="34"/>
      <c r="AC289" s="34"/>
      <c r="AD289" s="34"/>
      <c r="AE289" s="34"/>
      <c r="AR289" s="181" t="s">
        <v>150</v>
      </c>
      <c r="AT289" s="181" t="s">
        <v>146</v>
      </c>
      <c r="AU289" s="181" t="s">
        <v>84</v>
      </c>
      <c r="AY289" s="17" t="s">
        <v>144</v>
      </c>
      <c r="BE289" s="182">
        <f>IF(N289="základní",J289,0)</f>
        <v>0</v>
      </c>
      <c r="BF289" s="182">
        <f>IF(N289="snížená",J289,0)</f>
        <v>0</v>
      </c>
      <c r="BG289" s="182">
        <f>IF(N289="zákl. přenesená",J289,0)</f>
        <v>0</v>
      </c>
      <c r="BH289" s="182">
        <f>IF(N289="sníž. přenesená",J289,0)</f>
        <v>0</v>
      </c>
      <c r="BI289" s="182">
        <f>IF(N289="nulová",J289,0)</f>
        <v>0</v>
      </c>
      <c r="BJ289" s="17" t="s">
        <v>81</v>
      </c>
      <c r="BK289" s="182">
        <f>ROUND(I289*H289,2)</f>
        <v>0</v>
      </c>
      <c r="BL289" s="17" t="s">
        <v>150</v>
      </c>
      <c r="BM289" s="181" t="s">
        <v>479</v>
      </c>
    </row>
    <row r="290" spans="1:65" s="2" customFormat="1" ht="11.25">
      <c r="A290" s="34"/>
      <c r="B290" s="35"/>
      <c r="C290" s="36"/>
      <c r="D290" s="183" t="s">
        <v>152</v>
      </c>
      <c r="E290" s="36"/>
      <c r="F290" s="184" t="s">
        <v>480</v>
      </c>
      <c r="G290" s="36"/>
      <c r="H290" s="36"/>
      <c r="I290" s="185"/>
      <c r="J290" s="36"/>
      <c r="K290" s="36"/>
      <c r="L290" s="39"/>
      <c r="M290" s="186"/>
      <c r="N290" s="187"/>
      <c r="O290" s="64"/>
      <c r="P290" s="64"/>
      <c r="Q290" s="64"/>
      <c r="R290" s="64"/>
      <c r="S290" s="64"/>
      <c r="T290" s="65"/>
      <c r="U290" s="34"/>
      <c r="V290" s="34"/>
      <c r="W290" s="34"/>
      <c r="X290" s="34"/>
      <c r="Y290" s="34"/>
      <c r="Z290" s="34"/>
      <c r="AA290" s="34"/>
      <c r="AB290" s="34"/>
      <c r="AC290" s="34"/>
      <c r="AD290" s="34"/>
      <c r="AE290" s="34"/>
      <c r="AT290" s="17" t="s">
        <v>152</v>
      </c>
      <c r="AU290" s="17" t="s">
        <v>84</v>
      </c>
    </row>
    <row r="291" spans="1:65" s="2" customFormat="1" ht="58.5">
      <c r="A291" s="34"/>
      <c r="B291" s="35"/>
      <c r="C291" s="36"/>
      <c r="D291" s="188" t="s">
        <v>154</v>
      </c>
      <c r="E291" s="36"/>
      <c r="F291" s="189" t="s">
        <v>481</v>
      </c>
      <c r="G291" s="36"/>
      <c r="H291" s="36"/>
      <c r="I291" s="185"/>
      <c r="J291" s="36"/>
      <c r="K291" s="36"/>
      <c r="L291" s="39"/>
      <c r="M291" s="186"/>
      <c r="N291" s="187"/>
      <c r="O291" s="64"/>
      <c r="P291" s="64"/>
      <c r="Q291" s="64"/>
      <c r="R291" s="64"/>
      <c r="S291" s="64"/>
      <c r="T291" s="65"/>
      <c r="U291" s="34"/>
      <c r="V291" s="34"/>
      <c r="W291" s="34"/>
      <c r="X291" s="34"/>
      <c r="Y291" s="34"/>
      <c r="Z291" s="34"/>
      <c r="AA291" s="34"/>
      <c r="AB291" s="34"/>
      <c r="AC291" s="34"/>
      <c r="AD291" s="34"/>
      <c r="AE291" s="34"/>
      <c r="AT291" s="17" t="s">
        <v>154</v>
      </c>
      <c r="AU291" s="17" t="s">
        <v>84</v>
      </c>
    </row>
    <row r="292" spans="1:65" s="13" customFormat="1" ht="11.25">
      <c r="B292" s="190"/>
      <c r="C292" s="191"/>
      <c r="D292" s="188" t="s">
        <v>171</v>
      </c>
      <c r="E292" s="192" t="s">
        <v>19</v>
      </c>
      <c r="F292" s="193" t="s">
        <v>482</v>
      </c>
      <c r="G292" s="191"/>
      <c r="H292" s="194">
        <v>636</v>
      </c>
      <c r="I292" s="195"/>
      <c r="J292" s="191"/>
      <c r="K292" s="191"/>
      <c r="L292" s="196"/>
      <c r="M292" s="197"/>
      <c r="N292" s="198"/>
      <c r="O292" s="198"/>
      <c r="P292" s="198"/>
      <c r="Q292" s="198"/>
      <c r="R292" s="198"/>
      <c r="S292" s="198"/>
      <c r="T292" s="199"/>
      <c r="AT292" s="200" t="s">
        <v>171</v>
      </c>
      <c r="AU292" s="200" t="s">
        <v>84</v>
      </c>
      <c r="AV292" s="13" t="s">
        <v>84</v>
      </c>
      <c r="AW292" s="13" t="s">
        <v>34</v>
      </c>
      <c r="AX292" s="13" t="s">
        <v>81</v>
      </c>
      <c r="AY292" s="200" t="s">
        <v>144</v>
      </c>
    </row>
    <row r="293" spans="1:65" s="2" customFormat="1" ht="49.15" customHeight="1">
      <c r="A293" s="34"/>
      <c r="B293" s="35"/>
      <c r="C293" s="170" t="s">
        <v>483</v>
      </c>
      <c r="D293" s="170" t="s">
        <v>146</v>
      </c>
      <c r="E293" s="171" t="s">
        <v>484</v>
      </c>
      <c r="F293" s="172" t="s">
        <v>485</v>
      </c>
      <c r="G293" s="173" t="s">
        <v>182</v>
      </c>
      <c r="H293" s="174">
        <v>19</v>
      </c>
      <c r="I293" s="175"/>
      <c r="J293" s="176">
        <f>ROUND(I293*H293,2)</f>
        <v>0</v>
      </c>
      <c r="K293" s="172" t="s">
        <v>149</v>
      </c>
      <c r="L293" s="39"/>
      <c r="M293" s="177" t="s">
        <v>19</v>
      </c>
      <c r="N293" s="178" t="s">
        <v>44</v>
      </c>
      <c r="O293" s="64"/>
      <c r="P293" s="179">
        <f>O293*H293</f>
        <v>0</v>
      </c>
      <c r="Q293" s="179">
        <v>0.20219000000000001</v>
      </c>
      <c r="R293" s="179">
        <f>Q293*H293</f>
        <v>3.8416100000000002</v>
      </c>
      <c r="S293" s="179">
        <v>0</v>
      </c>
      <c r="T293" s="180">
        <f>S293*H293</f>
        <v>0</v>
      </c>
      <c r="U293" s="34"/>
      <c r="V293" s="34"/>
      <c r="W293" s="34"/>
      <c r="X293" s="34"/>
      <c r="Y293" s="34"/>
      <c r="Z293" s="34"/>
      <c r="AA293" s="34"/>
      <c r="AB293" s="34"/>
      <c r="AC293" s="34"/>
      <c r="AD293" s="34"/>
      <c r="AE293" s="34"/>
      <c r="AR293" s="181" t="s">
        <v>150</v>
      </c>
      <c r="AT293" s="181" t="s">
        <v>146</v>
      </c>
      <c r="AU293" s="181" t="s">
        <v>84</v>
      </c>
      <c r="AY293" s="17" t="s">
        <v>144</v>
      </c>
      <c r="BE293" s="182">
        <f>IF(N293="základní",J293,0)</f>
        <v>0</v>
      </c>
      <c r="BF293" s="182">
        <f>IF(N293="snížená",J293,0)</f>
        <v>0</v>
      </c>
      <c r="BG293" s="182">
        <f>IF(N293="zákl. přenesená",J293,0)</f>
        <v>0</v>
      </c>
      <c r="BH293" s="182">
        <f>IF(N293="sníž. přenesená",J293,0)</f>
        <v>0</v>
      </c>
      <c r="BI293" s="182">
        <f>IF(N293="nulová",J293,0)</f>
        <v>0</v>
      </c>
      <c r="BJ293" s="17" t="s">
        <v>81</v>
      </c>
      <c r="BK293" s="182">
        <f>ROUND(I293*H293,2)</f>
        <v>0</v>
      </c>
      <c r="BL293" s="17" t="s">
        <v>150</v>
      </c>
      <c r="BM293" s="181" t="s">
        <v>486</v>
      </c>
    </row>
    <row r="294" spans="1:65" s="2" customFormat="1" ht="11.25">
      <c r="A294" s="34"/>
      <c r="B294" s="35"/>
      <c r="C294" s="36"/>
      <c r="D294" s="183" t="s">
        <v>152</v>
      </c>
      <c r="E294" s="36"/>
      <c r="F294" s="184" t="s">
        <v>487</v>
      </c>
      <c r="G294" s="36"/>
      <c r="H294" s="36"/>
      <c r="I294" s="185"/>
      <c r="J294" s="36"/>
      <c r="K294" s="36"/>
      <c r="L294" s="39"/>
      <c r="M294" s="186"/>
      <c r="N294" s="187"/>
      <c r="O294" s="64"/>
      <c r="P294" s="64"/>
      <c r="Q294" s="64"/>
      <c r="R294" s="64"/>
      <c r="S294" s="64"/>
      <c r="T294" s="65"/>
      <c r="U294" s="34"/>
      <c r="V294" s="34"/>
      <c r="W294" s="34"/>
      <c r="X294" s="34"/>
      <c r="Y294" s="34"/>
      <c r="Z294" s="34"/>
      <c r="AA294" s="34"/>
      <c r="AB294" s="34"/>
      <c r="AC294" s="34"/>
      <c r="AD294" s="34"/>
      <c r="AE294" s="34"/>
      <c r="AT294" s="17" t="s">
        <v>152</v>
      </c>
      <c r="AU294" s="17" t="s">
        <v>84</v>
      </c>
    </row>
    <row r="295" spans="1:65" s="2" customFormat="1" ht="126.75">
      <c r="A295" s="34"/>
      <c r="B295" s="35"/>
      <c r="C295" s="36"/>
      <c r="D295" s="188" t="s">
        <v>154</v>
      </c>
      <c r="E295" s="36"/>
      <c r="F295" s="189" t="s">
        <v>488</v>
      </c>
      <c r="G295" s="36"/>
      <c r="H295" s="36"/>
      <c r="I295" s="185"/>
      <c r="J295" s="36"/>
      <c r="K295" s="36"/>
      <c r="L295" s="39"/>
      <c r="M295" s="186"/>
      <c r="N295" s="187"/>
      <c r="O295" s="64"/>
      <c r="P295" s="64"/>
      <c r="Q295" s="64"/>
      <c r="R295" s="64"/>
      <c r="S295" s="64"/>
      <c r="T295" s="65"/>
      <c r="U295" s="34"/>
      <c r="V295" s="34"/>
      <c r="W295" s="34"/>
      <c r="X295" s="34"/>
      <c r="Y295" s="34"/>
      <c r="Z295" s="34"/>
      <c r="AA295" s="34"/>
      <c r="AB295" s="34"/>
      <c r="AC295" s="34"/>
      <c r="AD295" s="34"/>
      <c r="AE295" s="34"/>
      <c r="AT295" s="17" t="s">
        <v>154</v>
      </c>
      <c r="AU295" s="17" t="s">
        <v>84</v>
      </c>
    </row>
    <row r="296" spans="1:65" s="2" customFormat="1" ht="24.2" customHeight="1">
      <c r="A296" s="34"/>
      <c r="B296" s="35"/>
      <c r="C296" s="212" t="s">
        <v>489</v>
      </c>
      <c r="D296" s="212" t="s">
        <v>211</v>
      </c>
      <c r="E296" s="213" t="s">
        <v>490</v>
      </c>
      <c r="F296" s="214" t="s">
        <v>491</v>
      </c>
      <c r="G296" s="215" t="s">
        <v>182</v>
      </c>
      <c r="H296" s="216">
        <v>19.38</v>
      </c>
      <c r="I296" s="217"/>
      <c r="J296" s="218">
        <f>ROUND(I296*H296,2)</f>
        <v>0</v>
      </c>
      <c r="K296" s="214" t="s">
        <v>149</v>
      </c>
      <c r="L296" s="219"/>
      <c r="M296" s="220" t="s">
        <v>19</v>
      </c>
      <c r="N296" s="221" t="s">
        <v>44</v>
      </c>
      <c r="O296" s="64"/>
      <c r="P296" s="179">
        <f>O296*H296</f>
        <v>0</v>
      </c>
      <c r="Q296" s="179">
        <v>9.3509999999999996E-2</v>
      </c>
      <c r="R296" s="179">
        <f>Q296*H296</f>
        <v>1.8122237999999997</v>
      </c>
      <c r="S296" s="179">
        <v>0</v>
      </c>
      <c r="T296" s="180">
        <f>S296*H296</f>
        <v>0</v>
      </c>
      <c r="U296" s="34"/>
      <c r="V296" s="34"/>
      <c r="W296" s="34"/>
      <c r="X296" s="34"/>
      <c r="Y296" s="34"/>
      <c r="Z296" s="34"/>
      <c r="AA296" s="34"/>
      <c r="AB296" s="34"/>
      <c r="AC296" s="34"/>
      <c r="AD296" s="34"/>
      <c r="AE296" s="34"/>
      <c r="AR296" s="181" t="s">
        <v>193</v>
      </c>
      <c r="AT296" s="181" t="s">
        <v>211</v>
      </c>
      <c r="AU296" s="181" t="s">
        <v>84</v>
      </c>
      <c r="AY296" s="17" t="s">
        <v>144</v>
      </c>
      <c r="BE296" s="182">
        <f>IF(N296="základní",J296,0)</f>
        <v>0</v>
      </c>
      <c r="BF296" s="182">
        <f>IF(N296="snížená",J296,0)</f>
        <v>0</v>
      </c>
      <c r="BG296" s="182">
        <f>IF(N296="zákl. přenesená",J296,0)</f>
        <v>0</v>
      </c>
      <c r="BH296" s="182">
        <f>IF(N296="sníž. přenesená",J296,0)</f>
        <v>0</v>
      </c>
      <c r="BI296" s="182">
        <f>IF(N296="nulová",J296,0)</f>
        <v>0</v>
      </c>
      <c r="BJ296" s="17" t="s">
        <v>81</v>
      </c>
      <c r="BK296" s="182">
        <f>ROUND(I296*H296,2)</f>
        <v>0</v>
      </c>
      <c r="BL296" s="17" t="s">
        <v>150</v>
      </c>
      <c r="BM296" s="181" t="s">
        <v>492</v>
      </c>
    </row>
    <row r="297" spans="1:65" s="2" customFormat="1" ht="11.25">
      <c r="A297" s="34"/>
      <c r="B297" s="35"/>
      <c r="C297" s="36"/>
      <c r="D297" s="183" t="s">
        <v>152</v>
      </c>
      <c r="E297" s="36"/>
      <c r="F297" s="184" t="s">
        <v>493</v>
      </c>
      <c r="G297" s="36"/>
      <c r="H297" s="36"/>
      <c r="I297" s="185"/>
      <c r="J297" s="36"/>
      <c r="K297" s="36"/>
      <c r="L297" s="39"/>
      <c r="M297" s="186"/>
      <c r="N297" s="187"/>
      <c r="O297" s="64"/>
      <c r="P297" s="64"/>
      <c r="Q297" s="64"/>
      <c r="R297" s="64"/>
      <c r="S297" s="64"/>
      <c r="T297" s="65"/>
      <c r="U297" s="34"/>
      <c r="V297" s="34"/>
      <c r="W297" s="34"/>
      <c r="X297" s="34"/>
      <c r="Y297" s="34"/>
      <c r="Z297" s="34"/>
      <c r="AA297" s="34"/>
      <c r="AB297" s="34"/>
      <c r="AC297" s="34"/>
      <c r="AD297" s="34"/>
      <c r="AE297" s="34"/>
      <c r="AT297" s="17" t="s">
        <v>152</v>
      </c>
      <c r="AU297" s="17" t="s">
        <v>84</v>
      </c>
    </row>
    <row r="298" spans="1:65" s="13" customFormat="1" ht="11.25">
      <c r="B298" s="190"/>
      <c r="C298" s="191"/>
      <c r="D298" s="188" t="s">
        <v>171</v>
      </c>
      <c r="E298" s="191"/>
      <c r="F298" s="193" t="s">
        <v>494</v>
      </c>
      <c r="G298" s="191"/>
      <c r="H298" s="194">
        <v>19.38</v>
      </c>
      <c r="I298" s="195"/>
      <c r="J298" s="191"/>
      <c r="K298" s="191"/>
      <c r="L298" s="196"/>
      <c r="M298" s="197"/>
      <c r="N298" s="198"/>
      <c r="O298" s="198"/>
      <c r="P298" s="198"/>
      <c r="Q298" s="198"/>
      <c r="R298" s="198"/>
      <c r="S298" s="198"/>
      <c r="T298" s="199"/>
      <c r="AT298" s="200" t="s">
        <v>171</v>
      </c>
      <c r="AU298" s="200" t="s">
        <v>84</v>
      </c>
      <c r="AV298" s="13" t="s">
        <v>84</v>
      </c>
      <c r="AW298" s="13" t="s">
        <v>4</v>
      </c>
      <c r="AX298" s="13" t="s">
        <v>81</v>
      </c>
      <c r="AY298" s="200" t="s">
        <v>144</v>
      </c>
    </row>
    <row r="299" spans="1:65" s="2" customFormat="1" ht="49.15" customHeight="1">
      <c r="A299" s="34"/>
      <c r="B299" s="35"/>
      <c r="C299" s="170" t="s">
        <v>495</v>
      </c>
      <c r="D299" s="170" t="s">
        <v>146</v>
      </c>
      <c r="E299" s="171" t="s">
        <v>496</v>
      </c>
      <c r="F299" s="172" t="s">
        <v>497</v>
      </c>
      <c r="G299" s="173" t="s">
        <v>182</v>
      </c>
      <c r="H299" s="174">
        <v>232</v>
      </c>
      <c r="I299" s="175"/>
      <c r="J299" s="176">
        <f>ROUND(I299*H299,2)</f>
        <v>0</v>
      </c>
      <c r="K299" s="172" t="s">
        <v>149</v>
      </c>
      <c r="L299" s="39"/>
      <c r="M299" s="177" t="s">
        <v>19</v>
      </c>
      <c r="N299" s="178" t="s">
        <v>44</v>
      </c>
      <c r="O299" s="64"/>
      <c r="P299" s="179">
        <f>O299*H299</f>
        <v>0</v>
      </c>
      <c r="Q299" s="179">
        <v>0.15540000000000001</v>
      </c>
      <c r="R299" s="179">
        <f>Q299*H299</f>
        <v>36.052800000000005</v>
      </c>
      <c r="S299" s="179">
        <v>0</v>
      </c>
      <c r="T299" s="180">
        <f>S299*H299</f>
        <v>0</v>
      </c>
      <c r="U299" s="34"/>
      <c r="V299" s="34"/>
      <c r="W299" s="34"/>
      <c r="X299" s="34"/>
      <c r="Y299" s="34"/>
      <c r="Z299" s="34"/>
      <c r="AA299" s="34"/>
      <c r="AB299" s="34"/>
      <c r="AC299" s="34"/>
      <c r="AD299" s="34"/>
      <c r="AE299" s="34"/>
      <c r="AR299" s="181" t="s">
        <v>150</v>
      </c>
      <c r="AT299" s="181" t="s">
        <v>146</v>
      </c>
      <c r="AU299" s="181" t="s">
        <v>84</v>
      </c>
      <c r="AY299" s="17" t="s">
        <v>144</v>
      </c>
      <c r="BE299" s="182">
        <f>IF(N299="základní",J299,0)</f>
        <v>0</v>
      </c>
      <c r="BF299" s="182">
        <f>IF(N299="snížená",J299,0)</f>
        <v>0</v>
      </c>
      <c r="BG299" s="182">
        <f>IF(N299="zákl. přenesená",J299,0)</f>
        <v>0</v>
      </c>
      <c r="BH299" s="182">
        <f>IF(N299="sníž. přenesená",J299,0)</f>
        <v>0</v>
      </c>
      <c r="BI299" s="182">
        <f>IF(N299="nulová",J299,0)</f>
        <v>0</v>
      </c>
      <c r="BJ299" s="17" t="s">
        <v>81</v>
      </c>
      <c r="BK299" s="182">
        <f>ROUND(I299*H299,2)</f>
        <v>0</v>
      </c>
      <c r="BL299" s="17" t="s">
        <v>150</v>
      </c>
      <c r="BM299" s="181" t="s">
        <v>498</v>
      </c>
    </row>
    <row r="300" spans="1:65" s="2" customFormat="1" ht="11.25">
      <c r="A300" s="34"/>
      <c r="B300" s="35"/>
      <c r="C300" s="36"/>
      <c r="D300" s="183" t="s">
        <v>152</v>
      </c>
      <c r="E300" s="36"/>
      <c r="F300" s="184" t="s">
        <v>499</v>
      </c>
      <c r="G300" s="36"/>
      <c r="H300" s="36"/>
      <c r="I300" s="185"/>
      <c r="J300" s="36"/>
      <c r="K300" s="36"/>
      <c r="L300" s="39"/>
      <c r="M300" s="186"/>
      <c r="N300" s="187"/>
      <c r="O300" s="64"/>
      <c r="P300" s="64"/>
      <c r="Q300" s="64"/>
      <c r="R300" s="64"/>
      <c r="S300" s="64"/>
      <c r="T300" s="65"/>
      <c r="U300" s="34"/>
      <c r="V300" s="34"/>
      <c r="W300" s="34"/>
      <c r="X300" s="34"/>
      <c r="Y300" s="34"/>
      <c r="Z300" s="34"/>
      <c r="AA300" s="34"/>
      <c r="AB300" s="34"/>
      <c r="AC300" s="34"/>
      <c r="AD300" s="34"/>
      <c r="AE300" s="34"/>
      <c r="AT300" s="17" t="s">
        <v>152</v>
      </c>
      <c r="AU300" s="17" t="s">
        <v>84</v>
      </c>
    </row>
    <row r="301" spans="1:65" s="2" customFormat="1" ht="126.75">
      <c r="A301" s="34"/>
      <c r="B301" s="35"/>
      <c r="C301" s="36"/>
      <c r="D301" s="188" t="s">
        <v>154</v>
      </c>
      <c r="E301" s="36"/>
      <c r="F301" s="189" t="s">
        <v>488</v>
      </c>
      <c r="G301" s="36"/>
      <c r="H301" s="36"/>
      <c r="I301" s="185"/>
      <c r="J301" s="36"/>
      <c r="K301" s="36"/>
      <c r="L301" s="39"/>
      <c r="M301" s="186"/>
      <c r="N301" s="187"/>
      <c r="O301" s="64"/>
      <c r="P301" s="64"/>
      <c r="Q301" s="64"/>
      <c r="R301" s="64"/>
      <c r="S301" s="64"/>
      <c r="T301" s="65"/>
      <c r="U301" s="34"/>
      <c r="V301" s="34"/>
      <c r="W301" s="34"/>
      <c r="X301" s="34"/>
      <c r="Y301" s="34"/>
      <c r="Z301" s="34"/>
      <c r="AA301" s="34"/>
      <c r="AB301" s="34"/>
      <c r="AC301" s="34"/>
      <c r="AD301" s="34"/>
      <c r="AE301" s="34"/>
      <c r="AT301" s="17" t="s">
        <v>154</v>
      </c>
      <c r="AU301" s="17" t="s">
        <v>84</v>
      </c>
    </row>
    <row r="302" spans="1:65" s="2" customFormat="1" ht="16.5" customHeight="1">
      <c r="A302" s="34"/>
      <c r="B302" s="35"/>
      <c r="C302" s="212" t="s">
        <v>500</v>
      </c>
      <c r="D302" s="212" t="s">
        <v>211</v>
      </c>
      <c r="E302" s="213" t="s">
        <v>501</v>
      </c>
      <c r="F302" s="214" t="s">
        <v>502</v>
      </c>
      <c r="G302" s="215" t="s">
        <v>182</v>
      </c>
      <c r="H302" s="216">
        <v>236.64</v>
      </c>
      <c r="I302" s="217"/>
      <c r="J302" s="218">
        <f>ROUND(I302*H302,2)</f>
        <v>0</v>
      </c>
      <c r="K302" s="214" t="s">
        <v>149</v>
      </c>
      <c r="L302" s="219"/>
      <c r="M302" s="220" t="s">
        <v>19</v>
      </c>
      <c r="N302" s="221" t="s">
        <v>44</v>
      </c>
      <c r="O302" s="64"/>
      <c r="P302" s="179">
        <f>O302*H302</f>
        <v>0</v>
      </c>
      <c r="Q302" s="179">
        <v>0.10199999999999999</v>
      </c>
      <c r="R302" s="179">
        <f>Q302*H302</f>
        <v>24.137279999999997</v>
      </c>
      <c r="S302" s="179">
        <v>0</v>
      </c>
      <c r="T302" s="180">
        <f>S302*H302</f>
        <v>0</v>
      </c>
      <c r="U302" s="34"/>
      <c r="V302" s="34"/>
      <c r="W302" s="34"/>
      <c r="X302" s="34"/>
      <c r="Y302" s="34"/>
      <c r="Z302" s="34"/>
      <c r="AA302" s="34"/>
      <c r="AB302" s="34"/>
      <c r="AC302" s="34"/>
      <c r="AD302" s="34"/>
      <c r="AE302" s="34"/>
      <c r="AR302" s="181" t="s">
        <v>193</v>
      </c>
      <c r="AT302" s="181" t="s">
        <v>211</v>
      </c>
      <c r="AU302" s="181" t="s">
        <v>84</v>
      </c>
      <c r="AY302" s="17" t="s">
        <v>144</v>
      </c>
      <c r="BE302" s="182">
        <f>IF(N302="základní",J302,0)</f>
        <v>0</v>
      </c>
      <c r="BF302" s="182">
        <f>IF(N302="snížená",J302,0)</f>
        <v>0</v>
      </c>
      <c r="BG302" s="182">
        <f>IF(N302="zákl. přenesená",J302,0)</f>
        <v>0</v>
      </c>
      <c r="BH302" s="182">
        <f>IF(N302="sníž. přenesená",J302,0)</f>
        <v>0</v>
      </c>
      <c r="BI302" s="182">
        <f>IF(N302="nulová",J302,0)</f>
        <v>0</v>
      </c>
      <c r="BJ302" s="17" t="s">
        <v>81</v>
      </c>
      <c r="BK302" s="182">
        <f>ROUND(I302*H302,2)</f>
        <v>0</v>
      </c>
      <c r="BL302" s="17" t="s">
        <v>150</v>
      </c>
      <c r="BM302" s="181" t="s">
        <v>503</v>
      </c>
    </row>
    <row r="303" spans="1:65" s="2" customFormat="1" ht="11.25">
      <c r="A303" s="34"/>
      <c r="B303" s="35"/>
      <c r="C303" s="36"/>
      <c r="D303" s="183" t="s">
        <v>152</v>
      </c>
      <c r="E303" s="36"/>
      <c r="F303" s="184" t="s">
        <v>504</v>
      </c>
      <c r="G303" s="36"/>
      <c r="H303" s="36"/>
      <c r="I303" s="185"/>
      <c r="J303" s="36"/>
      <c r="K303" s="36"/>
      <c r="L303" s="39"/>
      <c r="M303" s="186"/>
      <c r="N303" s="187"/>
      <c r="O303" s="64"/>
      <c r="P303" s="64"/>
      <c r="Q303" s="64"/>
      <c r="R303" s="64"/>
      <c r="S303" s="64"/>
      <c r="T303" s="65"/>
      <c r="U303" s="34"/>
      <c r="V303" s="34"/>
      <c r="W303" s="34"/>
      <c r="X303" s="34"/>
      <c r="Y303" s="34"/>
      <c r="Z303" s="34"/>
      <c r="AA303" s="34"/>
      <c r="AB303" s="34"/>
      <c r="AC303" s="34"/>
      <c r="AD303" s="34"/>
      <c r="AE303" s="34"/>
      <c r="AT303" s="17" t="s">
        <v>152</v>
      </c>
      <c r="AU303" s="17" t="s">
        <v>84</v>
      </c>
    </row>
    <row r="304" spans="1:65" s="13" customFormat="1" ht="11.25">
      <c r="B304" s="190"/>
      <c r="C304" s="191"/>
      <c r="D304" s="188" t="s">
        <v>171</v>
      </c>
      <c r="E304" s="191"/>
      <c r="F304" s="193" t="s">
        <v>505</v>
      </c>
      <c r="G304" s="191"/>
      <c r="H304" s="194">
        <v>236.64</v>
      </c>
      <c r="I304" s="195"/>
      <c r="J304" s="191"/>
      <c r="K304" s="191"/>
      <c r="L304" s="196"/>
      <c r="M304" s="197"/>
      <c r="N304" s="198"/>
      <c r="O304" s="198"/>
      <c r="P304" s="198"/>
      <c r="Q304" s="198"/>
      <c r="R304" s="198"/>
      <c r="S304" s="198"/>
      <c r="T304" s="199"/>
      <c r="AT304" s="200" t="s">
        <v>171</v>
      </c>
      <c r="AU304" s="200" t="s">
        <v>84</v>
      </c>
      <c r="AV304" s="13" t="s">
        <v>84</v>
      </c>
      <c r="AW304" s="13" t="s">
        <v>4</v>
      </c>
      <c r="AX304" s="13" t="s">
        <v>81</v>
      </c>
      <c r="AY304" s="200" t="s">
        <v>144</v>
      </c>
    </row>
    <row r="305" spans="1:65" s="2" customFormat="1" ht="37.9" customHeight="1">
      <c r="A305" s="34"/>
      <c r="B305" s="35"/>
      <c r="C305" s="170" t="s">
        <v>506</v>
      </c>
      <c r="D305" s="170" t="s">
        <v>146</v>
      </c>
      <c r="E305" s="171" t="s">
        <v>507</v>
      </c>
      <c r="F305" s="172" t="s">
        <v>508</v>
      </c>
      <c r="G305" s="173" t="s">
        <v>182</v>
      </c>
      <c r="H305" s="174">
        <v>132.55000000000001</v>
      </c>
      <c r="I305" s="175"/>
      <c r="J305" s="176">
        <f>ROUND(I305*H305,2)</f>
        <v>0</v>
      </c>
      <c r="K305" s="172" t="s">
        <v>149</v>
      </c>
      <c r="L305" s="39"/>
      <c r="M305" s="177" t="s">
        <v>19</v>
      </c>
      <c r="N305" s="178" t="s">
        <v>44</v>
      </c>
      <c r="O305" s="64"/>
      <c r="P305" s="179">
        <f>O305*H305</f>
        <v>0</v>
      </c>
      <c r="Q305" s="179">
        <v>1.0000000000000001E-5</v>
      </c>
      <c r="R305" s="179">
        <f>Q305*H305</f>
        <v>1.3255000000000003E-3</v>
      </c>
      <c r="S305" s="179">
        <v>0</v>
      </c>
      <c r="T305" s="180">
        <f>S305*H305</f>
        <v>0</v>
      </c>
      <c r="U305" s="34"/>
      <c r="V305" s="34"/>
      <c r="W305" s="34"/>
      <c r="X305" s="34"/>
      <c r="Y305" s="34"/>
      <c r="Z305" s="34"/>
      <c r="AA305" s="34"/>
      <c r="AB305" s="34"/>
      <c r="AC305" s="34"/>
      <c r="AD305" s="34"/>
      <c r="AE305" s="34"/>
      <c r="AR305" s="181" t="s">
        <v>150</v>
      </c>
      <c r="AT305" s="181" t="s">
        <v>146</v>
      </c>
      <c r="AU305" s="181" t="s">
        <v>84</v>
      </c>
      <c r="AY305" s="17" t="s">
        <v>144</v>
      </c>
      <c r="BE305" s="182">
        <f>IF(N305="základní",J305,0)</f>
        <v>0</v>
      </c>
      <c r="BF305" s="182">
        <f>IF(N305="snížená",J305,0)</f>
        <v>0</v>
      </c>
      <c r="BG305" s="182">
        <f>IF(N305="zákl. přenesená",J305,0)</f>
        <v>0</v>
      </c>
      <c r="BH305" s="182">
        <f>IF(N305="sníž. přenesená",J305,0)</f>
        <v>0</v>
      </c>
      <c r="BI305" s="182">
        <f>IF(N305="nulová",J305,0)</f>
        <v>0</v>
      </c>
      <c r="BJ305" s="17" t="s">
        <v>81</v>
      </c>
      <c r="BK305" s="182">
        <f>ROUND(I305*H305,2)</f>
        <v>0</v>
      </c>
      <c r="BL305" s="17" t="s">
        <v>150</v>
      </c>
      <c r="BM305" s="181" t="s">
        <v>509</v>
      </c>
    </row>
    <row r="306" spans="1:65" s="2" customFormat="1" ht="11.25">
      <c r="A306" s="34"/>
      <c r="B306" s="35"/>
      <c r="C306" s="36"/>
      <c r="D306" s="183" t="s">
        <v>152</v>
      </c>
      <c r="E306" s="36"/>
      <c r="F306" s="184" t="s">
        <v>510</v>
      </c>
      <c r="G306" s="36"/>
      <c r="H306" s="36"/>
      <c r="I306" s="185"/>
      <c r="J306" s="36"/>
      <c r="K306" s="36"/>
      <c r="L306" s="39"/>
      <c r="M306" s="186"/>
      <c r="N306" s="187"/>
      <c r="O306" s="64"/>
      <c r="P306" s="64"/>
      <c r="Q306" s="64"/>
      <c r="R306" s="64"/>
      <c r="S306" s="64"/>
      <c r="T306" s="65"/>
      <c r="U306" s="34"/>
      <c r="V306" s="34"/>
      <c r="W306" s="34"/>
      <c r="X306" s="34"/>
      <c r="Y306" s="34"/>
      <c r="Z306" s="34"/>
      <c r="AA306" s="34"/>
      <c r="AB306" s="34"/>
      <c r="AC306" s="34"/>
      <c r="AD306" s="34"/>
      <c r="AE306" s="34"/>
      <c r="AT306" s="17" t="s">
        <v>152</v>
      </c>
      <c r="AU306" s="17" t="s">
        <v>84</v>
      </c>
    </row>
    <row r="307" spans="1:65" s="2" customFormat="1" ht="29.25">
      <c r="A307" s="34"/>
      <c r="B307" s="35"/>
      <c r="C307" s="36"/>
      <c r="D307" s="188" t="s">
        <v>154</v>
      </c>
      <c r="E307" s="36"/>
      <c r="F307" s="189" t="s">
        <v>511</v>
      </c>
      <c r="G307" s="36"/>
      <c r="H307" s="36"/>
      <c r="I307" s="185"/>
      <c r="J307" s="36"/>
      <c r="K307" s="36"/>
      <c r="L307" s="39"/>
      <c r="M307" s="186"/>
      <c r="N307" s="187"/>
      <c r="O307" s="64"/>
      <c r="P307" s="64"/>
      <c r="Q307" s="64"/>
      <c r="R307" s="64"/>
      <c r="S307" s="64"/>
      <c r="T307" s="65"/>
      <c r="U307" s="34"/>
      <c r="V307" s="34"/>
      <c r="W307" s="34"/>
      <c r="X307" s="34"/>
      <c r="Y307" s="34"/>
      <c r="Z307" s="34"/>
      <c r="AA307" s="34"/>
      <c r="AB307" s="34"/>
      <c r="AC307" s="34"/>
      <c r="AD307" s="34"/>
      <c r="AE307" s="34"/>
      <c r="AT307" s="17" t="s">
        <v>154</v>
      </c>
      <c r="AU307" s="17" t="s">
        <v>84</v>
      </c>
    </row>
    <row r="308" spans="1:65" s="13" customFormat="1" ht="11.25">
      <c r="B308" s="190"/>
      <c r="C308" s="191"/>
      <c r="D308" s="188" t="s">
        <v>171</v>
      </c>
      <c r="E308" s="192" t="s">
        <v>19</v>
      </c>
      <c r="F308" s="193" t="s">
        <v>512</v>
      </c>
      <c r="G308" s="191"/>
      <c r="H308" s="194">
        <v>132.55000000000001</v>
      </c>
      <c r="I308" s="195"/>
      <c r="J308" s="191"/>
      <c r="K308" s="191"/>
      <c r="L308" s="196"/>
      <c r="M308" s="197"/>
      <c r="N308" s="198"/>
      <c r="O308" s="198"/>
      <c r="P308" s="198"/>
      <c r="Q308" s="198"/>
      <c r="R308" s="198"/>
      <c r="S308" s="198"/>
      <c r="T308" s="199"/>
      <c r="AT308" s="200" t="s">
        <v>171</v>
      </c>
      <c r="AU308" s="200" t="s">
        <v>84</v>
      </c>
      <c r="AV308" s="13" t="s">
        <v>84</v>
      </c>
      <c r="AW308" s="13" t="s">
        <v>34</v>
      </c>
      <c r="AX308" s="13" t="s">
        <v>81</v>
      </c>
      <c r="AY308" s="200" t="s">
        <v>144</v>
      </c>
    </row>
    <row r="309" spans="1:65" s="2" customFormat="1" ht="37.9" customHeight="1">
      <c r="A309" s="34"/>
      <c r="B309" s="35"/>
      <c r="C309" s="170" t="s">
        <v>513</v>
      </c>
      <c r="D309" s="170" t="s">
        <v>146</v>
      </c>
      <c r="E309" s="171" t="s">
        <v>514</v>
      </c>
      <c r="F309" s="172" t="s">
        <v>515</v>
      </c>
      <c r="G309" s="173" t="s">
        <v>182</v>
      </c>
      <c r="H309" s="174">
        <v>132.55000000000001</v>
      </c>
      <c r="I309" s="175"/>
      <c r="J309" s="176">
        <f>ROUND(I309*H309,2)</f>
        <v>0</v>
      </c>
      <c r="K309" s="172" t="s">
        <v>149</v>
      </c>
      <c r="L309" s="39"/>
      <c r="M309" s="177" t="s">
        <v>19</v>
      </c>
      <c r="N309" s="178" t="s">
        <v>44</v>
      </c>
      <c r="O309" s="64"/>
      <c r="P309" s="179">
        <f>O309*H309</f>
        <v>0</v>
      </c>
      <c r="Q309" s="179">
        <v>1.0000000000000001E-5</v>
      </c>
      <c r="R309" s="179">
        <f>Q309*H309</f>
        <v>1.3255000000000003E-3</v>
      </c>
      <c r="S309" s="179">
        <v>0</v>
      </c>
      <c r="T309" s="180">
        <f>S309*H309</f>
        <v>0</v>
      </c>
      <c r="U309" s="34"/>
      <c r="V309" s="34"/>
      <c r="W309" s="34"/>
      <c r="X309" s="34"/>
      <c r="Y309" s="34"/>
      <c r="Z309" s="34"/>
      <c r="AA309" s="34"/>
      <c r="AB309" s="34"/>
      <c r="AC309" s="34"/>
      <c r="AD309" s="34"/>
      <c r="AE309" s="34"/>
      <c r="AR309" s="181" t="s">
        <v>150</v>
      </c>
      <c r="AT309" s="181" t="s">
        <v>146</v>
      </c>
      <c r="AU309" s="181" t="s">
        <v>84</v>
      </c>
      <c r="AY309" s="17" t="s">
        <v>144</v>
      </c>
      <c r="BE309" s="182">
        <f>IF(N309="základní",J309,0)</f>
        <v>0</v>
      </c>
      <c r="BF309" s="182">
        <f>IF(N309="snížená",J309,0)</f>
        <v>0</v>
      </c>
      <c r="BG309" s="182">
        <f>IF(N309="zákl. přenesená",J309,0)</f>
        <v>0</v>
      </c>
      <c r="BH309" s="182">
        <f>IF(N309="sníž. přenesená",J309,0)</f>
        <v>0</v>
      </c>
      <c r="BI309" s="182">
        <f>IF(N309="nulová",J309,0)</f>
        <v>0</v>
      </c>
      <c r="BJ309" s="17" t="s">
        <v>81</v>
      </c>
      <c r="BK309" s="182">
        <f>ROUND(I309*H309,2)</f>
        <v>0</v>
      </c>
      <c r="BL309" s="17" t="s">
        <v>150</v>
      </c>
      <c r="BM309" s="181" t="s">
        <v>516</v>
      </c>
    </row>
    <row r="310" spans="1:65" s="2" customFormat="1" ht="11.25">
      <c r="A310" s="34"/>
      <c r="B310" s="35"/>
      <c r="C310" s="36"/>
      <c r="D310" s="183" t="s">
        <v>152</v>
      </c>
      <c r="E310" s="36"/>
      <c r="F310" s="184" t="s">
        <v>517</v>
      </c>
      <c r="G310" s="36"/>
      <c r="H310" s="36"/>
      <c r="I310" s="185"/>
      <c r="J310" s="36"/>
      <c r="K310" s="36"/>
      <c r="L310" s="39"/>
      <c r="M310" s="186"/>
      <c r="N310" s="187"/>
      <c r="O310" s="64"/>
      <c r="P310" s="64"/>
      <c r="Q310" s="64"/>
      <c r="R310" s="64"/>
      <c r="S310" s="64"/>
      <c r="T310" s="65"/>
      <c r="U310" s="34"/>
      <c r="V310" s="34"/>
      <c r="W310" s="34"/>
      <c r="X310" s="34"/>
      <c r="Y310" s="34"/>
      <c r="Z310" s="34"/>
      <c r="AA310" s="34"/>
      <c r="AB310" s="34"/>
      <c r="AC310" s="34"/>
      <c r="AD310" s="34"/>
      <c r="AE310" s="34"/>
      <c r="AT310" s="17" t="s">
        <v>152</v>
      </c>
      <c r="AU310" s="17" t="s">
        <v>84</v>
      </c>
    </row>
    <row r="311" spans="1:65" s="2" customFormat="1" ht="29.25">
      <c r="A311" s="34"/>
      <c r="B311" s="35"/>
      <c r="C311" s="36"/>
      <c r="D311" s="188" t="s">
        <v>154</v>
      </c>
      <c r="E311" s="36"/>
      <c r="F311" s="189" t="s">
        <v>511</v>
      </c>
      <c r="G311" s="36"/>
      <c r="H311" s="36"/>
      <c r="I311" s="185"/>
      <c r="J311" s="36"/>
      <c r="K311" s="36"/>
      <c r="L311" s="39"/>
      <c r="M311" s="186"/>
      <c r="N311" s="187"/>
      <c r="O311" s="64"/>
      <c r="P311" s="64"/>
      <c r="Q311" s="64"/>
      <c r="R311" s="64"/>
      <c r="S311" s="64"/>
      <c r="T311" s="65"/>
      <c r="U311" s="34"/>
      <c r="V311" s="34"/>
      <c r="W311" s="34"/>
      <c r="X311" s="34"/>
      <c r="Y311" s="34"/>
      <c r="Z311" s="34"/>
      <c r="AA311" s="34"/>
      <c r="AB311" s="34"/>
      <c r="AC311" s="34"/>
      <c r="AD311" s="34"/>
      <c r="AE311" s="34"/>
      <c r="AT311" s="17" t="s">
        <v>154</v>
      </c>
      <c r="AU311" s="17" t="s">
        <v>84</v>
      </c>
    </row>
    <row r="312" spans="1:65" s="2" customFormat="1" ht="55.5" customHeight="1">
      <c r="A312" s="34"/>
      <c r="B312" s="35"/>
      <c r="C312" s="170" t="s">
        <v>518</v>
      </c>
      <c r="D312" s="170" t="s">
        <v>146</v>
      </c>
      <c r="E312" s="171" t="s">
        <v>519</v>
      </c>
      <c r="F312" s="172" t="s">
        <v>520</v>
      </c>
      <c r="G312" s="173" t="s">
        <v>182</v>
      </c>
      <c r="H312" s="174">
        <v>132.55000000000001</v>
      </c>
      <c r="I312" s="175"/>
      <c r="J312" s="176">
        <f>ROUND(I312*H312,2)</f>
        <v>0</v>
      </c>
      <c r="K312" s="172" t="s">
        <v>149</v>
      </c>
      <c r="L312" s="39"/>
      <c r="M312" s="177" t="s">
        <v>19</v>
      </c>
      <c r="N312" s="178" t="s">
        <v>44</v>
      </c>
      <c r="O312" s="64"/>
      <c r="P312" s="179">
        <f>O312*H312</f>
        <v>0</v>
      </c>
      <c r="Q312" s="179">
        <v>9.0000000000000006E-5</v>
      </c>
      <c r="R312" s="179">
        <f>Q312*H312</f>
        <v>1.1929500000000003E-2</v>
      </c>
      <c r="S312" s="179">
        <v>0</v>
      </c>
      <c r="T312" s="180">
        <f>S312*H312</f>
        <v>0</v>
      </c>
      <c r="U312" s="34"/>
      <c r="V312" s="34"/>
      <c r="W312" s="34"/>
      <c r="X312" s="34"/>
      <c r="Y312" s="34"/>
      <c r="Z312" s="34"/>
      <c r="AA312" s="34"/>
      <c r="AB312" s="34"/>
      <c r="AC312" s="34"/>
      <c r="AD312" s="34"/>
      <c r="AE312" s="34"/>
      <c r="AR312" s="181" t="s">
        <v>150</v>
      </c>
      <c r="AT312" s="181" t="s">
        <v>146</v>
      </c>
      <c r="AU312" s="181" t="s">
        <v>84</v>
      </c>
      <c r="AY312" s="17" t="s">
        <v>144</v>
      </c>
      <c r="BE312" s="182">
        <f>IF(N312="základní",J312,0)</f>
        <v>0</v>
      </c>
      <c r="BF312" s="182">
        <f>IF(N312="snížená",J312,0)</f>
        <v>0</v>
      </c>
      <c r="BG312" s="182">
        <f>IF(N312="zákl. přenesená",J312,0)</f>
        <v>0</v>
      </c>
      <c r="BH312" s="182">
        <f>IF(N312="sníž. přenesená",J312,0)</f>
        <v>0</v>
      </c>
      <c r="BI312" s="182">
        <f>IF(N312="nulová",J312,0)</f>
        <v>0</v>
      </c>
      <c r="BJ312" s="17" t="s">
        <v>81</v>
      </c>
      <c r="BK312" s="182">
        <f>ROUND(I312*H312,2)</f>
        <v>0</v>
      </c>
      <c r="BL312" s="17" t="s">
        <v>150</v>
      </c>
      <c r="BM312" s="181" t="s">
        <v>521</v>
      </c>
    </row>
    <row r="313" spans="1:65" s="2" customFormat="1" ht="11.25">
      <c r="A313" s="34"/>
      <c r="B313" s="35"/>
      <c r="C313" s="36"/>
      <c r="D313" s="183" t="s">
        <v>152</v>
      </c>
      <c r="E313" s="36"/>
      <c r="F313" s="184" t="s">
        <v>522</v>
      </c>
      <c r="G313" s="36"/>
      <c r="H313" s="36"/>
      <c r="I313" s="185"/>
      <c r="J313" s="36"/>
      <c r="K313" s="36"/>
      <c r="L313" s="39"/>
      <c r="M313" s="186"/>
      <c r="N313" s="187"/>
      <c r="O313" s="64"/>
      <c r="P313" s="64"/>
      <c r="Q313" s="64"/>
      <c r="R313" s="64"/>
      <c r="S313" s="64"/>
      <c r="T313" s="65"/>
      <c r="U313" s="34"/>
      <c r="V313" s="34"/>
      <c r="W313" s="34"/>
      <c r="X313" s="34"/>
      <c r="Y313" s="34"/>
      <c r="Z313" s="34"/>
      <c r="AA313" s="34"/>
      <c r="AB313" s="34"/>
      <c r="AC313" s="34"/>
      <c r="AD313" s="34"/>
      <c r="AE313" s="34"/>
      <c r="AT313" s="17" t="s">
        <v>152</v>
      </c>
      <c r="AU313" s="17" t="s">
        <v>84</v>
      </c>
    </row>
    <row r="314" spans="1:65" s="2" customFormat="1" ht="48.75">
      <c r="A314" s="34"/>
      <c r="B314" s="35"/>
      <c r="C314" s="36"/>
      <c r="D314" s="188" t="s">
        <v>154</v>
      </c>
      <c r="E314" s="36"/>
      <c r="F314" s="189" t="s">
        <v>523</v>
      </c>
      <c r="G314" s="36"/>
      <c r="H314" s="36"/>
      <c r="I314" s="185"/>
      <c r="J314" s="36"/>
      <c r="K314" s="36"/>
      <c r="L314" s="39"/>
      <c r="M314" s="186"/>
      <c r="N314" s="187"/>
      <c r="O314" s="64"/>
      <c r="P314" s="64"/>
      <c r="Q314" s="64"/>
      <c r="R314" s="64"/>
      <c r="S314" s="64"/>
      <c r="T314" s="65"/>
      <c r="U314" s="34"/>
      <c r="V314" s="34"/>
      <c r="W314" s="34"/>
      <c r="X314" s="34"/>
      <c r="Y314" s="34"/>
      <c r="Z314" s="34"/>
      <c r="AA314" s="34"/>
      <c r="AB314" s="34"/>
      <c r="AC314" s="34"/>
      <c r="AD314" s="34"/>
      <c r="AE314" s="34"/>
      <c r="AT314" s="17" t="s">
        <v>154</v>
      </c>
      <c r="AU314" s="17" t="s">
        <v>84</v>
      </c>
    </row>
    <row r="315" spans="1:65" s="2" customFormat="1" ht="24.2" customHeight="1">
      <c r="A315" s="34"/>
      <c r="B315" s="35"/>
      <c r="C315" s="170" t="s">
        <v>524</v>
      </c>
      <c r="D315" s="170" t="s">
        <v>146</v>
      </c>
      <c r="E315" s="171" t="s">
        <v>525</v>
      </c>
      <c r="F315" s="172" t="s">
        <v>526</v>
      </c>
      <c r="G315" s="173" t="s">
        <v>89</v>
      </c>
      <c r="H315" s="174">
        <v>2330</v>
      </c>
      <c r="I315" s="175"/>
      <c r="J315" s="176">
        <f>ROUND(I315*H315,2)</f>
        <v>0</v>
      </c>
      <c r="K315" s="172" t="s">
        <v>19</v>
      </c>
      <c r="L315" s="39"/>
      <c r="M315" s="177" t="s">
        <v>19</v>
      </c>
      <c r="N315" s="178" t="s">
        <v>44</v>
      </c>
      <c r="O315" s="64"/>
      <c r="P315" s="179">
        <f>O315*H315</f>
        <v>0</v>
      </c>
      <c r="Q315" s="179">
        <v>1.3860000000000001E-2</v>
      </c>
      <c r="R315" s="179">
        <f>Q315*H315</f>
        <v>32.293800000000005</v>
      </c>
      <c r="S315" s="179">
        <v>0</v>
      </c>
      <c r="T315" s="180">
        <f>S315*H315</f>
        <v>0</v>
      </c>
      <c r="U315" s="34"/>
      <c r="V315" s="34"/>
      <c r="W315" s="34"/>
      <c r="X315" s="34"/>
      <c r="Y315" s="34"/>
      <c r="Z315" s="34"/>
      <c r="AA315" s="34"/>
      <c r="AB315" s="34"/>
      <c r="AC315" s="34"/>
      <c r="AD315" s="34"/>
      <c r="AE315" s="34"/>
      <c r="AR315" s="181" t="s">
        <v>150</v>
      </c>
      <c r="AT315" s="181" t="s">
        <v>146</v>
      </c>
      <c r="AU315" s="181" t="s">
        <v>84</v>
      </c>
      <c r="AY315" s="17" t="s">
        <v>144</v>
      </c>
      <c r="BE315" s="182">
        <f>IF(N315="základní",J315,0)</f>
        <v>0</v>
      </c>
      <c r="BF315" s="182">
        <f>IF(N315="snížená",J315,0)</f>
        <v>0</v>
      </c>
      <c r="BG315" s="182">
        <f>IF(N315="zákl. přenesená",J315,0)</f>
        <v>0</v>
      </c>
      <c r="BH315" s="182">
        <f>IF(N315="sníž. přenesená",J315,0)</f>
        <v>0</v>
      </c>
      <c r="BI315" s="182">
        <f>IF(N315="nulová",J315,0)</f>
        <v>0</v>
      </c>
      <c r="BJ315" s="17" t="s">
        <v>81</v>
      </c>
      <c r="BK315" s="182">
        <f>ROUND(I315*H315,2)</f>
        <v>0</v>
      </c>
      <c r="BL315" s="17" t="s">
        <v>150</v>
      </c>
      <c r="BM315" s="181" t="s">
        <v>527</v>
      </c>
    </row>
    <row r="316" spans="1:65" s="2" customFormat="1" ht="117">
      <c r="A316" s="34"/>
      <c r="B316" s="35"/>
      <c r="C316" s="36"/>
      <c r="D316" s="188" t="s">
        <v>154</v>
      </c>
      <c r="E316" s="36"/>
      <c r="F316" s="189" t="s">
        <v>528</v>
      </c>
      <c r="G316" s="36"/>
      <c r="H316" s="36"/>
      <c r="I316" s="185"/>
      <c r="J316" s="36"/>
      <c r="K316" s="36"/>
      <c r="L316" s="39"/>
      <c r="M316" s="186"/>
      <c r="N316" s="187"/>
      <c r="O316" s="64"/>
      <c r="P316" s="64"/>
      <c r="Q316" s="64"/>
      <c r="R316" s="64"/>
      <c r="S316" s="64"/>
      <c r="T316" s="65"/>
      <c r="U316" s="34"/>
      <c r="V316" s="34"/>
      <c r="W316" s="34"/>
      <c r="X316" s="34"/>
      <c r="Y316" s="34"/>
      <c r="Z316" s="34"/>
      <c r="AA316" s="34"/>
      <c r="AB316" s="34"/>
      <c r="AC316" s="34"/>
      <c r="AD316" s="34"/>
      <c r="AE316" s="34"/>
      <c r="AT316" s="17" t="s">
        <v>154</v>
      </c>
      <c r="AU316" s="17" t="s">
        <v>84</v>
      </c>
    </row>
    <row r="317" spans="1:65" s="13" customFormat="1" ht="11.25">
      <c r="B317" s="190"/>
      <c r="C317" s="191"/>
      <c r="D317" s="188" t="s">
        <v>171</v>
      </c>
      <c r="E317" s="192" t="s">
        <v>19</v>
      </c>
      <c r="F317" s="193" t="s">
        <v>99</v>
      </c>
      <c r="G317" s="191"/>
      <c r="H317" s="194">
        <v>2330</v>
      </c>
      <c r="I317" s="195"/>
      <c r="J317" s="191"/>
      <c r="K317" s="191"/>
      <c r="L317" s="196"/>
      <c r="M317" s="197"/>
      <c r="N317" s="198"/>
      <c r="O317" s="198"/>
      <c r="P317" s="198"/>
      <c r="Q317" s="198"/>
      <c r="R317" s="198"/>
      <c r="S317" s="198"/>
      <c r="T317" s="199"/>
      <c r="AT317" s="200" t="s">
        <v>171</v>
      </c>
      <c r="AU317" s="200" t="s">
        <v>84</v>
      </c>
      <c r="AV317" s="13" t="s">
        <v>84</v>
      </c>
      <c r="AW317" s="13" t="s">
        <v>34</v>
      </c>
      <c r="AX317" s="13" t="s">
        <v>81</v>
      </c>
      <c r="AY317" s="200" t="s">
        <v>144</v>
      </c>
    </row>
    <row r="318" spans="1:65" s="2" customFormat="1" ht="24.2" customHeight="1">
      <c r="A318" s="34"/>
      <c r="B318" s="35"/>
      <c r="C318" s="170" t="s">
        <v>529</v>
      </c>
      <c r="D318" s="170" t="s">
        <v>146</v>
      </c>
      <c r="E318" s="171" t="s">
        <v>530</v>
      </c>
      <c r="F318" s="172" t="s">
        <v>531</v>
      </c>
      <c r="G318" s="173" t="s">
        <v>89</v>
      </c>
      <c r="H318" s="174">
        <v>995</v>
      </c>
      <c r="I318" s="175"/>
      <c r="J318" s="176">
        <f>ROUND(I318*H318,2)</f>
        <v>0</v>
      </c>
      <c r="K318" s="172" t="s">
        <v>149</v>
      </c>
      <c r="L318" s="39"/>
      <c r="M318" s="177" t="s">
        <v>19</v>
      </c>
      <c r="N318" s="178" t="s">
        <v>44</v>
      </c>
      <c r="O318" s="64"/>
      <c r="P318" s="179">
        <f>O318*H318</f>
        <v>0</v>
      </c>
      <c r="Q318" s="179">
        <v>6.8999999999999997E-4</v>
      </c>
      <c r="R318" s="179">
        <f>Q318*H318</f>
        <v>0.68654999999999999</v>
      </c>
      <c r="S318" s="179">
        <v>0</v>
      </c>
      <c r="T318" s="180">
        <f>S318*H318</f>
        <v>0</v>
      </c>
      <c r="U318" s="34"/>
      <c r="V318" s="34"/>
      <c r="W318" s="34"/>
      <c r="X318" s="34"/>
      <c r="Y318" s="34"/>
      <c r="Z318" s="34"/>
      <c r="AA318" s="34"/>
      <c r="AB318" s="34"/>
      <c r="AC318" s="34"/>
      <c r="AD318" s="34"/>
      <c r="AE318" s="34"/>
      <c r="AR318" s="181" t="s">
        <v>150</v>
      </c>
      <c r="AT318" s="181" t="s">
        <v>146</v>
      </c>
      <c r="AU318" s="181" t="s">
        <v>84</v>
      </c>
      <c r="AY318" s="17" t="s">
        <v>144</v>
      </c>
      <c r="BE318" s="182">
        <f>IF(N318="základní",J318,0)</f>
        <v>0</v>
      </c>
      <c r="BF318" s="182">
        <f>IF(N318="snížená",J318,0)</f>
        <v>0</v>
      </c>
      <c r="BG318" s="182">
        <f>IF(N318="zákl. přenesená",J318,0)</f>
        <v>0</v>
      </c>
      <c r="BH318" s="182">
        <f>IF(N318="sníž. přenesená",J318,0)</f>
        <v>0</v>
      </c>
      <c r="BI318" s="182">
        <f>IF(N318="nulová",J318,0)</f>
        <v>0</v>
      </c>
      <c r="BJ318" s="17" t="s">
        <v>81</v>
      </c>
      <c r="BK318" s="182">
        <f>ROUND(I318*H318,2)</f>
        <v>0</v>
      </c>
      <c r="BL318" s="17" t="s">
        <v>150</v>
      </c>
      <c r="BM318" s="181" t="s">
        <v>532</v>
      </c>
    </row>
    <row r="319" spans="1:65" s="2" customFormat="1" ht="11.25">
      <c r="A319" s="34"/>
      <c r="B319" s="35"/>
      <c r="C319" s="36"/>
      <c r="D319" s="183" t="s">
        <v>152</v>
      </c>
      <c r="E319" s="36"/>
      <c r="F319" s="184" t="s">
        <v>533</v>
      </c>
      <c r="G319" s="36"/>
      <c r="H319" s="36"/>
      <c r="I319" s="185"/>
      <c r="J319" s="36"/>
      <c r="K319" s="36"/>
      <c r="L319" s="39"/>
      <c r="M319" s="186"/>
      <c r="N319" s="187"/>
      <c r="O319" s="64"/>
      <c r="P319" s="64"/>
      <c r="Q319" s="64"/>
      <c r="R319" s="64"/>
      <c r="S319" s="64"/>
      <c r="T319" s="65"/>
      <c r="U319" s="34"/>
      <c r="V319" s="34"/>
      <c r="W319" s="34"/>
      <c r="X319" s="34"/>
      <c r="Y319" s="34"/>
      <c r="Z319" s="34"/>
      <c r="AA319" s="34"/>
      <c r="AB319" s="34"/>
      <c r="AC319" s="34"/>
      <c r="AD319" s="34"/>
      <c r="AE319" s="34"/>
      <c r="AT319" s="17" t="s">
        <v>152</v>
      </c>
      <c r="AU319" s="17" t="s">
        <v>84</v>
      </c>
    </row>
    <row r="320" spans="1:65" s="2" customFormat="1" ht="39">
      <c r="A320" s="34"/>
      <c r="B320" s="35"/>
      <c r="C320" s="36"/>
      <c r="D320" s="188" t="s">
        <v>154</v>
      </c>
      <c r="E320" s="36"/>
      <c r="F320" s="189" t="s">
        <v>534</v>
      </c>
      <c r="G320" s="36"/>
      <c r="H320" s="36"/>
      <c r="I320" s="185"/>
      <c r="J320" s="36"/>
      <c r="K320" s="36"/>
      <c r="L320" s="39"/>
      <c r="M320" s="186"/>
      <c r="N320" s="187"/>
      <c r="O320" s="64"/>
      <c r="P320" s="64"/>
      <c r="Q320" s="64"/>
      <c r="R320" s="64"/>
      <c r="S320" s="64"/>
      <c r="T320" s="65"/>
      <c r="U320" s="34"/>
      <c r="V320" s="34"/>
      <c r="W320" s="34"/>
      <c r="X320" s="34"/>
      <c r="Y320" s="34"/>
      <c r="Z320" s="34"/>
      <c r="AA320" s="34"/>
      <c r="AB320" s="34"/>
      <c r="AC320" s="34"/>
      <c r="AD320" s="34"/>
      <c r="AE320" s="34"/>
      <c r="AT320" s="17" t="s">
        <v>154</v>
      </c>
      <c r="AU320" s="17" t="s">
        <v>84</v>
      </c>
    </row>
    <row r="321" spans="1:65" s="13" customFormat="1" ht="11.25">
      <c r="B321" s="190"/>
      <c r="C321" s="191"/>
      <c r="D321" s="188" t="s">
        <v>171</v>
      </c>
      <c r="E321" s="192" t="s">
        <v>19</v>
      </c>
      <c r="F321" s="193" t="s">
        <v>106</v>
      </c>
      <c r="G321" s="191"/>
      <c r="H321" s="194">
        <v>995</v>
      </c>
      <c r="I321" s="195"/>
      <c r="J321" s="191"/>
      <c r="K321" s="191"/>
      <c r="L321" s="196"/>
      <c r="M321" s="197"/>
      <c r="N321" s="198"/>
      <c r="O321" s="198"/>
      <c r="P321" s="198"/>
      <c r="Q321" s="198"/>
      <c r="R321" s="198"/>
      <c r="S321" s="198"/>
      <c r="T321" s="199"/>
      <c r="AT321" s="200" t="s">
        <v>171</v>
      </c>
      <c r="AU321" s="200" t="s">
        <v>84</v>
      </c>
      <c r="AV321" s="13" t="s">
        <v>84</v>
      </c>
      <c r="AW321" s="13" t="s">
        <v>34</v>
      </c>
      <c r="AX321" s="13" t="s">
        <v>81</v>
      </c>
      <c r="AY321" s="200" t="s">
        <v>144</v>
      </c>
    </row>
    <row r="322" spans="1:65" s="2" customFormat="1" ht="24.2" customHeight="1">
      <c r="A322" s="34"/>
      <c r="B322" s="35"/>
      <c r="C322" s="170" t="s">
        <v>535</v>
      </c>
      <c r="D322" s="170" t="s">
        <v>146</v>
      </c>
      <c r="E322" s="171" t="s">
        <v>536</v>
      </c>
      <c r="F322" s="172" t="s">
        <v>537</v>
      </c>
      <c r="G322" s="173" t="s">
        <v>182</v>
      </c>
      <c r="H322" s="174">
        <v>69</v>
      </c>
      <c r="I322" s="175"/>
      <c r="J322" s="176">
        <f>ROUND(I322*H322,2)</f>
        <v>0</v>
      </c>
      <c r="K322" s="172" t="s">
        <v>149</v>
      </c>
      <c r="L322" s="39"/>
      <c r="M322" s="177" t="s">
        <v>19</v>
      </c>
      <c r="N322" s="178" t="s">
        <v>44</v>
      </c>
      <c r="O322" s="64"/>
      <c r="P322" s="179">
        <f>O322*H322</f>
        <v>0</v>
      </c>
      <c r="Q322" s="179">
        <v>0</v>
      </c>
      <c r="R322" s="179">
        <f>Q322*H322</f>
        <v>0</v>
      </c>
      <c r="S322" s="179">
        <v>0</v>
      </c>
      <c r="T322" s="180">
        <f>S322*H322</f>
        <v>0</v>
      </c>
      <c r="U322" s="34"/>
      <c r="V322" s="34"/>
      <c r="W322" s="34"/>
      <c r="X322" s="34"/>
      <c r="Y322" s="34"/>
      <c r="Z322" s="34"/>
      <c r="AA322" s="34"/>
      <c r="AB322" s="34"/>
      <c r="AC322" s="34"/>
      <c r="AD322" s="34"/>
      <c r="AE322" s="34"/>
      <c r="AR322" s="181" t="s">
        <v>150</v>
      </c>
      <c r="AT322" s="181" t="s">
        <v>146</v>
      </c>
      <c r="AU322" s="181" t="s">
        <v>84</v>
      </c>
      <c r="AY322" s="17" t="s">
        <v>144</v>
      </c>
      <c r="BE322" s="182">
        <f>IF(N322="základní",J322,0)</f>
        <v>0</v>
      </c>
      <c r="BF322" s="182">
        <f>IF(N322="snížená",J322,0)</f>
        <v>0</v>
      </c>
      <c r="BG322" s="182">
        <f>IF(N322="zákl. přenesená",J322,0)</f>
        <v>0</v>
      </c>
      <c r="BH322" s="182">
        <f>IF(N322="sníž. přenesená",J322,0)</f>
        <v>0</v>
      </c>
      <c r="BI322" s="182">
        <f>IF(N322="nulová",J322,0)</f>
        <v>0</v>
      </c>
      <c r="BJ322" s="17" t="s">
        <v>81</v>
      </c>
      <c r="BK322" s="182">
        <f>ROUND(I322*H322,2)</f>
        <v>0</v>
      </c>
      <c r="BL322" s="17" t="s">
        <v>150</v>
      </c>
      <c r="BM322" s="181" t="s">
        <v>538</v>
      </c>
    </row>
    <row r="323" spans="1:65" s="2" customFormat="1" ht="11.25">
      <c r="A323" s="34"/>
      <c r="B323" s="35"/>
      <c r="C323" s="36"/>
      <c r="D323" s="183" t="s">
        <v>152</v>
      </c>
      <c r="E323" s="36"/>
      <c r="F323" s="184" t="s">
        <v>539</v>
      </c>
      <c r="G323" s="36"/>
      <c r="H323" s="36"/>
      <c r="I323" s="185"/>
      <c r="J323" s="36"/>
      <c r="K323" s="36"/>
      <c r="L323" s="39"/>
      <c r="M323" s="186"/>
      <c r="N323" s="187"/>
      <c r="O323" s="64"/>
      <c r="P323" s="64"/>
      <c r="Q323" s="64"/>
      <c r="R323" s="64"/>
      <c r="S323" s="64"/>
      <c r="T323" s="65"/>
      <c r="U323" s="34"/>
      <c r="V323" s="34"/>
      <c r="W323" s="34"/>
      <c r="X323" s="34"/>
      <c r="Y323" s="34"/>
      <c r="Z323" s="34"/>
      <c r="AA323" s="34"/>
      <c r="AB323" s="34"/>
      <c r="AC323" s="34"/>
      <c r="AD323" s="34"/>
      <c r="AE323" s="34"/>
      <c r="AT323" s="17" t="s">
        <v>152</v>
      </c>
      <c r="AU323" s="17" t="s">
        <v>84</v>
      </c>
    </row>
    <row r="324" spans="1:65" s="2" customFormat="1" ht="29.25">
      <c r="A324" s="34"/>
      <c r="B324" s="35"/>
      <c r="C324" s="36"/>
      <c r="D324" s="188" t="s">
        <v>154</v>
      </c>
      <c r="E324" s="36"/>
      <c r="F324" s="189" t="s">
        <v>540</v>
      </c>
      <c r="G324" s="36"/>
      <c r="H324" s="36"/>
      <c r="I324" s="185"/>
      <c r="J324" s="36"/>
      <c r="K324" s="36"/>
      <c r="L324" s="39"/>
      <c r="M324" s="186"/>
      <c r="N324" s="187"/>
      <c r="O324" s="64"/>
      <c r="P324" s="64"/>
      <c r="Q324" s="64"/>
      <c r="R324" s="64"/>
      <c r="S324" s="64"/>
      <c r="T324" s="65"/>
      <c r="U324" s="34"/>
      <c r="V324" s="34"/>
      <c r="W324" s="34"/>
      <c r="X324" s="34"/>
      <c r="Y324" s="34"/>
      <c r="Z324" s="34"/>
      <c r="AA324" s="34"/>
      <c r="AB324" s="34"/>
      <c r="AC324" s="34"/>
      <c r="AD324" s="34"/>
      <c r="AE324" s="34"/>
      <c r="AT324" s="17" t="s">
        <v>154</v>
      </c>
      <c r="AU324" s="17" t="s">
        <v>84</v>
      </c>
    </row>
    <row r="325" spans="1:65" s="2" customFormat="1" ht="24.2" customHeight="1">
      <c r="A325" s="34"/>
      <c r="B325" s="35"/>
      <c r="C325" s="170" t="s">
        <v>541</v>
      </c>
      <c r="D325" s="170" t="s">
        <v>146</v>
      </c>
      <c r="E325" s="171" t="s">
        <v>542</v>
      </c>
      <c r="F325" s="172" t="s">
        <v>543</v>
      </c>
      <c r="G325" s="173" t="s">
        <v>182</v>
      </c>
      <c r="H325" s="174">
        <v>328</v>
      </c>
      <c r="I325" s="175"/>
      <c r="J325" s="176">
        <f>ROUND(I325*H325,2)</f>
        <v>0</v>
      </c>
      <c r="K325" s="172" t="s">
        <v>149</v>
      </c>
      <c r="L325" s="39"/>
      <c r="M325" s="177" t="s">
        <v>19</v>
      </c>
      <c r="N325" s="178" t="s">
        <v>44</v>
      </c>
      <c r="O325" s="64"/>
      <c r="P325" s="179">
        <f>O325*H325</f>
        <v>0</v>
      </c>
      <c r="Q325" s="179">
        <v>1.1E-4</v>
      </c>
      <c r="R325" s="179">
        <f>Q325*H325</f>
        <v>3.6080000000000001E-2</v>
      </c>
      <c r="S325" s="179">
        <v>0</v>
      </c>
      <c r="T325" s="180">
        <f>S325*H325</f>
        <v>0</v>
      </c>
      <c r="U325" s="34"/>
      <c r="V325" s="34"/>
      <c r="W325" s="34"/>
      <c r="X325" s="34"/>
      <c r="Y325" s="34"/>
      <c r="Z325" s="34"/>
      <c r="AA325" s="34"/>
      <c r="AB325" s="34"/>
      <c r="AC325" s="34"/>
      <c r="AD325" s="34"/>
      <c r="AE325" s="34"/>
      <c r="AR325" s="181" t="s">
        <v>150</v>
      </c>
      <c r="AT325" s="181" t="s">
        <v>146</v>
      </c>
      <c r="AU325" s="181" t="s">
        <v>84</v>
      </c>
      <c r="AY325" s="17" t="s">
        <v>144</v>
      </c>
      <c r="BE325" s="182">
        <f>IF(N325="základní",J325,0)</f>
        <v>0</v>
      </c>
      <c r="BF325" s="182">
        <f>IF(N325="snížená",J325,0)</f>
        <v>0</v>
      </c>
      <c r="BG325" s="182">
        <f>IF(N325="zákl. přenesená",J325,0)</f>
        <v>0</v>
      </c>
      <c r="BH325" s="182">
        <f>IF(N325="sníž. přenesená",J325,0)</f>
        <v>0</v>
      </c>
      <c r="BI325" s="182">
        <f>IF(N325="nulová",J325,0)</f>
        <v>0</v>
      </c>
      <c r="BJ325" s="17" t="s">
        <v>81</v>
      </c>
      <c r="BK325" s="182">
        <f>ROUND(I325*H325,2)</f>
        <v>0</v>
      </c>
      <c r="BL325" s="17" t="s">
        <v>150</v>
      </c>
      <c r="BM325" s="181" t="s">
        <v>544</v>
      </c>
    </row>
    <row r="326" spans="1:65" s="2" customFormat="1" ht="11.25">
      <c r="A326" s="34"/>
      <c r="B326" s="35"/>
      <c r="C326" s="36"/>
      <c r="D326" s="183" t="s">
        <v>152</v>
      </c>
      <c r="E326" s="36"/>
      <c r="F326" s="184" t="s">
        <v>545</v>
      </c>
      <c r="G326" s="36"/>
      <c r="H326" s="36"/>
      <c r="I326" s="185"/>
      <c r="J326" s="36"/>
      <c r="K326" s="36"/>
      <c r="L326" s="39"/>
      <c r="M326" s="186"/>
      <c r="N326" s="187"/>
      <c r="O326" s="64"/>
      <c r="P326" s="64"/>
      <c r="Q326" s="64"/>
      <c r="R326" s="64"/>
      <c r="S326" s="64"/>
      <c r="T326" s="65"/>
      <c r="U326" s="34"/>
      <c r="V326" s="34"/>
      <c r="W326" s="34"/>
      <c r="X326" s="34"/>
      <c r="Y326" s="34"/>
      <c r="Z326" s="34"/>
      <c r="AA326" s="34"/>
      <c r="AB326" s="34"/>
      <c r="AC326" s="34"/>
      <c r="AD326" s="34"/>
      <c r="AE326" s="34"/>
      <c r="AT326" s="17" t="s">
        <v>152</v>
      </c>
      <c r="AU326" s="17" t="s">
        <v>84</v>
      </c>
    </row>
    <row r="327" spans="1:65" s="2" customFormat="1" ht="29.25">
      <c r="A327" s="34"/>
      <c r="B327" s="35"/>
      <c r="C327" s="36"/>
      <c r="D327" s="188" t="s">
        <v>154</v>
      </c>
      <c r="E327" s="36"/>
      <c r="F327" s="189" t="s">
        <v>540</v>
      </c>
      <c r="G327" s="36"/>
      <c r="H327" s="36"/>
      <c r="I327" s="185"/>
      <c r="J327" s="36"/>
      <c r="K327" s="36"/>
      <c r="L327" s="39"/>
      <c r="M327" s="186"/>
      <c r="N327" s="187"/>
      <c r="O327" s="64"/>
      <c r="P327" s="64"/>
      <c r="Q327" s="64"/>
      <c r="R327" s="64"/>
      <c r="S327" s="64"/>
      <c r="T327" s="65"/>
      <c r="U327" s="34"/>
      <c r="V327" s="34"/>
      <c r="W327" s="34"/>
      <c r="X327" s="34"/>
      <c r="Y327" s="34"/>
      <c r="Z327" s="34"/>
      <c r="AA327" s="34"/>
      <c r="AB327" s="34"/>
      <c r="AC327" s="34"/>
      <c r="AD327" s="34"/>
      <c r="AE327" s="34"/>
      <c r="AT327" s="17" t="s">
        <v>154</v>
      </c>
      <c r="AU327" s="17" t="s">
        <v>84</v>
      </c>
    </row>
    <row r="328" spans="1:65" s="2" customFormat="1" ht="44.25" customHeight="1">
      <c r="A328" s="34"/>
      <c r="B328" s="35"/>
      <c r="C328" s="170" t="s">
        <v>546</v>
      </c>
      <c r="D328" s="170" t="s">
        <v>146</v>
      </c>
      <c r="E328" s="171" t="s">
        <v>547</v>
      </c>
      <c r="F328" s="172" t="s">
        <v>548</v>
      </c>
      <c r="G328" s="173" t="s">
        <v>182</v>
      </c>
      <c r="H328" s="174">
        <v>68.98</v>
      </c>
      <c r="I328" s="175"/>
      <c r="J328" s="176">
        <f>ROUND(I328*H328,2)</f>
        <v>0</v>
      </c>
      <c r="K328" s="172" t="s">
        <v>149</v>
      </c>
      <c r="L328" s="39"/>
      <c r="M328" s="177" t="s">
        <v>19</v>
      </c>
      <c r="N328" s="178" t="s">
        <v>44</v>
      </c>
      <c r="O328" s="64"/>
      <c r="P328" s="179">
        <f>O328*H328</f>
        <v>0</v>
      </c>
      <c r="Q328" s="179">
        <v>0.59184000000000003</v>
      </c>
      <c r="R328" s="179">
        <f>Q328*H328</f>
        <v>40.825123200000007</v>
      </c>
      <c r="S328" s="179">
        <v>0</v>
      </c>
      <c r="T328" s="180">
        <f>S328*H328</f>
        <v>0</v>
      </c>
      <c r="U328" s="34"/>
      <c r="V328" s="34"/>
      <c r="W328" s="34"/>
      <c r="X328" s="34"/>
      <c r="Y328" s="34"/>
      <c r="Z328" s="34"/>
      <c r="AA328" s="34"/>
      <c r="AB328" s="34"/>
      <c r="AC328" s="34"/>
      <c r="AD328" s="34"/>
      <c r="AE328" s="34"/>
      <c r="AR328" s="181" t="s">
        <v>150</v>
      </c>
      <c r="AT328" s="181" t="s">
        <v>146</v>
      </c>
      <c r="AU328" s="181" t="s">
        <v>84</v>
      </c>
      <c r="AY328" s="17" t="s">
        <v>144</v>
      </c>
      <c r="BE328" s="182">
        <f>IF(N328="základní",J328,0)</f>
        <v>0</v>
      </c>
      <c r="BF328" s="182">
        <f>IF(N328="snížená",J328,0)</f>
        <v>0</v>
      </c>
      <c r="BG328" s="182">
        <f>IF(N328="zákl. přenesená",J328,0)</f>
        <v>0</v>
      </c>
      <c r="BH328" s="182">
        <f>IF(N328="sníž. přenesená",J328,0)</f>
        <v>0</v>
      </c>
      <c r="BI328" s="182">
        <f>IF(N328="nulová",J328,0)</f>
        <v>0</v>
      </c>
      <c r="BJ328" s="17" t="s">
        <v>81</v>
      </c>
      <c r="BK328" s="182">
        <f>ROUND(I328*H328,2)</f>
        <v>0</v>
      </c>
      <c r="BL328" s="17" t="s">
        <v>150</v>
      </c>
      <c r="BM328" s="181" t="s">
        <v>549</v>
      </c>
    </row>
    <row r="329" spans="1:65" s="2" customFormat="1" ht="11.25">
      <c r="A329" s="34"/>
      <c r="B329" s="35"/>
      <c r="C329" s="36"/>
      <c r="D329" s="183" t="s">
        <v>152</v>
      </c>
      <c r="E329" s="36"/>
      <c r="F329" s="184" t="s">
        <v>550</v>
      </c>
      <c r="G329" s="36"/>
      <c r="H329" s="36"/>
      <c r="I329" s="185"/>
      <c r="J329" s="36"/>
      <c r="K329" s="36"/>
      <c r="L329" s="39"/>
      <c r="M329" s="186"/>
      <c r="N329" s="187"/>
      <c r="O329" s="64"/>
      <c r="P329" s="64"/>
      <c r="Q329" s="64"/>
      <c r="R329" s="64"/>
      <c r="S329" s="64"/>
      <c r="T329" s="65"/>
      <c r="U329" s="34"/>
      <c r="V329" s="34"/>
      <c r="W329" s="34"/>
      <c r="X329" s="34"/>
      <c r="Y329" s="34"/>
      <c r="Z329" s="34"/>
      <c r="AA329" s="34"/>
      <c r="AB329" s="34"/>
      <c r="AC329" s="34"/>
      <c r="AD329" s="34"/>
      <c r="AE329" s="34"/>
      <c r="AT329" s="17" t="s">
        <v>152</v>
      </c>
      <c r="AU329" s="17" t="s">
        <v>84</v>
      </c>
    </row>
    <row r="330" spans="1:65" s="2" customFormat="1" ht="48.75">
      <c r="A330" s="34"/>
      <c r="B330" s="35"/>
      <c r="C330" s="36"/>
      <c r="D330" s="188" t="s">
        <v>154</v>
      </c>
      <c r="E330" s="36"/>
      <c r="F330" s="189" t="s">
        <v>551</v>
      </c>
      <c r="G330" s="36"/>
      <c r="H330" s="36"/>
      <c r="I330" s="185"/>
      <c r="J330" s="36"/>
      <c r="K330" s="36"/>
      <c r="L330" s="39"/>
      <c r="M330" s="186"/>
      <c r="N330" s="187"/>
      <c r="O330" s="64"/>
      <c r="P330" s="64"/>
      <c r="Q330" s="64"/>
      <c r="R330" s="64"/>
      <c r="S330" s="64"/>
      <c r="T330" s="65"/>
      <c r="U330" s="34"/>
      <c r="V330" s="34"/>
      <c r="W330" s="34"/>
      <c r="X330" s="34"/>
      <c r="Y330" s="34"/>
      <c r="Z330" s="34"/>
      <c r="AA330" s="34"/>
      <c r="AB330" s="34"/>
      <c r="AC330" s="34"/>
      <c r="AD330" s="34"/>
      <c r="AE330" s="34"/>
      <c r="AT330" s="17" t="s">
        <v>154</v>
      </c>
      <c r="AU330" s="17" t="s">
        <v>84</v>
      </c>
    </row>
    <row r="331" spans="1:65" s="13" customFormat="1" ht="11.25">
      <c r="B331" s="190"/>
      <c r="C331" s="191"/>
      <c r="D331" s="188" t="s">
        <v>171</v>
      </c>
      <c r="E331" s="192" t="s">
        <v>19</v>
      </c>
      <c r="F331" s="193" t="s">
        <v>552</v>
      </c>
      <c r="G331" s="191"/>
      <c r="H331" s="194">
        <v>68.98</v>
      </c>
      <c r="I331" s="195"/>
      <c r="J331" s="191"/>
      <c r="K331" s="191"/>
      <c r="L331" s="196"/>
      <c r="M331" s="197"/>
      <c r="N331" s="198"/>
      <c r="O331" s="198"/>
      <c r="P331" s="198"/>
      <c r="Q331" s="198"/>
      <c r="R331" s="198"/>
      <c r="S331" s="198"/>
      <c r="T331" s="199"/>
      <c r="AT331" s="200" t="s">
        <v>171</v>
      </c>
      <c r="AU331" s="200" t="s">
        <v>84</v>
      </c>
      <c r="AV331" s="13" t="s">
        <v>84</v>
      </c>
      <c r="AW331" s="13" t="s">
        <v>34</v>
      </c>
      <c r="AX331" s="13" t="s">
        <v>81</v>
      </c>
      <c r="AY331" s="200" t="s">
        <v>144</v>
      </c>
    </row>
    <row r="332" spans="1:65" s="2" customFormat="1" ht="37.9" customHeight="1">
      <c r="A332" s="34"/>
      <c r="B332" s="35"/>
      <c r="C332" s="170" t="s">
        <v>553</v>
      </c>
      <c r="D332" s="170" t="s">
        <v>146</v>
      </c>
      <c r="E332" s="171" t="s">
        <v>554</v>
      </c>
      <c r="F332" s="172" t="s">
        <v>555</v>
      </c>
      <c r="G332" s="173" t="s">
        <v>89</v>
      </c>
      <c r="H332" s="174">
        <v>2849</v>
      </c>
      <c r="I332" s="175"/>
      <c r="J332" s="176">
        <f>ROUND(I332*H332,2)</f>
        <v>0</v>
      </c>
      <c r="K332" s="172" t="s">
        <v>149</v>
      </c>
      <c r="L332" s="39"/>
      <c r="M332" s="177" t="s">
        <v>19</v>
      </c>
      <c r="N332" s="178" t="s">
        <v>44</v>
      </c>
      <c r="O332" s="64"/>
      <c r="P332" s="179">
        <f>O332*H332</f>
        <v>0</v>
      </c>
      <c r="Q332" s="179">
        <v>0</v>
      </c>
      <c r="R332" s="179">
        <f>Q332*H332</f>
        <v>0</v>
      </c>
      <c r="S332" s="179">
        <v>0.01</v>
      </c>
      <c r="T332" s="180">
        <f>S332*H332</f>
        <v>28.490000000000002</v>
      </c>
      <c r="U332" s="34"/>
      <c r="V332" s="34"/>
      <c r="W332" s="34"/>
      <c r="X332" s="34"/>
      <c r="Y332" s="34"/>
      <c r="Z332" s="34"/>
      <c r="AA332" s="34"/>
      <c r="AB332" s="34"/>
      <c r="AC332" s="34"/>
      <c r="AD332" s="34"/>
      <c r="AE332" s="34"/>
      <c r="AR332" s="181" t="s">
        <v>150</v>
      </c>
      <c r="AT332" s="181" t="s">
        <v>146</v>
      </c>
      <c r="AU332" s="181" t="s">
        <v>84</v>
      </c>
      <c r="AY332" s="17" t="s">
        <v>144</v>
      </c>
      <c r="BE332" s="182">
        <f>IF(N332="základní",J332,0)</f>
        <v>0</v>
      </c>
      <c r="BF332" s="182">
        <f>IF(N332="snížená",J332,0)</f>
        <v>0</v>
      </c>
      <c r="BG332" s="182">
        <f>IF(N332="zákl. přenesená",J332,0)</f>
        <v>0</v>
      </c>
      <c r="BH332" s="182">
        <f>IF(N332="sníž. přenesená",J332,0)</f>
        <v>0</v>
      </c>
      <c r="BI332" s="182">
        <f>IF(N332="nulová",J332,0)</f>
        <v>0</v>
      </c>
      <c r="BJ332" s="17" t="s">
        <v>81</v>
      </c>
      <c r="BK332" s="182">
        <f>ROUND(I332*H332,2)</f>
        <v>0</v>
      </c>
      <c r="BL332" s="17" t="s">
        <v>150</v>
      </c>
      <c r="BM332" s="181" t="s">
        <v>556</v>
      </c>
    </row>
    <row r="333" spans="1:65" s="2" customFormat="1" ht="11.25">
      <c r="A333" s="34"/>
      <c r="B333" s="35"/>
      <c r="C333" s="36"/>
      <c r="D333" s="183" t="s">
        <v>152</v>
      </c>
      <c r="E333" s="36"/>
      <c r="F333" s="184" t="s">
        <v>557</v>
      </c>
      <c r="G333" s="36"/>
      <c r="H333" s="36"/>
      <c r="I333" s="185"/>
      <c r="J333" s="36"/>
      <c r="K333" s="36"/>
      <c r="L333" s="39"/>
      <c r="M333" s="186"/>
      <c r="N333" s="187"/>
      <c r="O333" s="64"/>
      <c r="P333" s="64"/>
      <c r="Q333" s="64"/>
      <c r="R333" s="64"/>
      <c r="S333" s="64"/>
      <c r="T333" s="65"/>
      <c r="U333" s="34"/>
      <c r="V333" s="34"/>
      <c r="W333" s="34"/>
      <c r="X333" s="34"/>
      <c r="Y333" s="34"/>
      <c r="Z333" s="34"/>
      <c r="AA333" s="34"/>
      <c r="AB333" s="34"/>
      <c r="AC333" s="34"/>
      <c r="AD333" s="34"/>
      <c r="AE333" s="34"/>
      <c r="AT333" s="17" t="s">
        <v>152</v>
      </c>
      <c r="AU333" s="17" t="s">
        <v>84</v>
      </c>
    </row>
    <row r="334" spans="1:65" s="2" customFormat="1" ht="97.5">
      <c r="A334" s="34"/>
      <c r="B334" s="35"/>
      <c r="C334" s="36"/>
      <c r="D334" s="188" t="s">
        <v>154</v>
      </c>
      <c r="E334" s="36"/>
      <c r="F334" s="189" t="s">
        <v>558</v>
      </c>
      <c r="G334" s="36"/>
      <c r="H334" s="36"/>
      <c r="I334" s="185"/>
      <c r="J334" s="36"/>
      <c r="K334" s="36"/>
      <c r="L334" s="39"/>
      <c r="M334" s="186"/>
      <c r="N334" s="187"/>
      <c r="O334" s="64"/>
      <c r="P334" s="64"/>
      <c r="Q334" s="64"/>
      <c r="R334" s="64"/>
      <c r="S334" s="64"/>
      <c r="T334" s="65"/>
      <c r="U334" s="34"/>
      <c r="V334" s="34"/>
      <c r="W334" s="34"/>
      <c r="X334" s="34"/>
      <c r="Y334" s="34"/>
      <c r="Z334" s="34"/>
      <c r="AA334" s="34"/>
      <c r="AB334" s="34"/>
      <c r="AC334" s="34"/>
      <c r="AD334" s="34"/>
      <c r="AE334" s="34"/>
      <c r="AT334" s="17" t="s">
        <v>154</v>
      </c>
      <c r="AU334" s="17" t="s">
        <v>84</v>
      </c>
    </row>
    <row r="335" spans="1:65" s="13" customFormat="1" ht="11.25">
      <c r="B335" s="190"/>
      <c r="C335" s="191"/>
      <c r="D335" s="188" t="s">
        <v>171</v>
      </c>
      <c r="E335" s="192" t="s">
        <v>19</v>
      </c>
      <c r="F335" s="193" t="s">
        <v>559</v>
      </c>
      <c r="G335" s="191"/>
      <c r="H335" s="194">
        <v>2849</v>
      </c>
      <c r="I335" s="195"/>
      <c r="J335" s="191"/>
      <c r="K335" s="191"/>
      <c r="L335" s="196"/>
      <c r="M335" s="197"/>
      <c r="N335" s="198"/>
      <c r="O335" s="198"/>
      <c r="P335" s="198"/>
      <c r="Q335" s="198"/>
      <c r="R335" s="198"/>
      <c r="S335" s="198"/>
      <c r="T335" s="199"/>
      <c r="AT335" s="200" t="s">
        <v>171</v>
      </c>
      <c r="AU335" s="200" t="s">
        <v>84</v>
      </c>
      <c r="AV335" s="13" t="s">
        <v>84</v>
      </c>
      <c r="AW335" s="13" t="s">
        <v>34</v>
      </c>
      <c r="AX335" s="13" t="s">
        <v>81</v>
      </c>
      <c r="AY335" s="200" t="s">
        <v>144</v>
      </c>
    </row>
    <row r="336" spans="1:65" s="2" customFormat="1" ht="78" customHeight="1">
      <c r="A336" s="34"/>
      <c r="B336" s="35"/>
      <c r="C336" s="170" t="s">
        <v>560</v>
      </c>
      <c r="D336" s="170" t="s">
        <v>146</v>
      </c>
      <c r="E336" s="171" t="s">
        <v>561</v>
      </c>
      <c r="F336" s="172" t="s">
        <v>562</v>
      </c>
      <c r="G336" s="173" t="s">
        <v>182</v>
      </c>
      <c r="H336" s="174">
        <v>30</v>
      </c>
      <c r="I336" s="175"/>
      <c r="J336" s="176">
        <f>ROUND(I336*H336,2)</f>
        <v>0</v>
      </c>
      <c r="K336" s="172" t="s">
        <v>149</v>
      </c>
      <c r="L336" s="39"/>
      <c r="M336" s="177" t="s">
        <v>19</v>
      </c>
      <c r="N336" s="178" t="s">
        <v>44</v>
      </c>
      <c r="O336" s="64"/>
      <c r="P336" s="179">
        <f>O336*H336</f>
        <v>0</v>
      </c>
      <c r="Q336" s="179">
        <v>9.0000000000000006E-5</v>
      </c>
      <c r="R336" s="179">
        <f>Q336*H336</f>
        <v>2.7000000000000001E-3</v>
      </c>
      <c r="S336" s="179">
        <v>4.2000000000000003E-2</v>
      </c>
      <c r="T336" s="180">
        <f>S336*H336</f>
        <v>1.26</v>
      </c>
      <c r="U336" s="34"/>
      <c r="V336" s="34"/>
      <c r="W336" s="34"/>
      <c r="X336" s="34"/>
      <c r="Y336" s="34"/>
      <c r="Z336" s="34"/>
      <c r="AA336" s="34"/>
      <c r="AB336" s="34"/>
      <c r="AC336" s="34"/>
      <c r="AD336" s="34"/>
      <c r="AE336" s="34"/>
      <c r="AR336" s="181" t="s">
        <v>150</v>
      </c>
      <c r="AT336" s="181" t="s">
        <v>146</v>
      </c>
      <c r="AU336" s="181" t="s">
        <v>84</v>
      </c>
      <c r="AY336" s="17" t="s">
        <v>144</v>
      </c>
      <c r="BE336" s="182">
        <f>IF(N336="základní",J336,0)</f>
        <v>0</v>
      </c>
      <c r="BF336" s="182">
        <f>IF(N336="snížená",J336,0)</f>
        <v>0</v>
      </c>
      <c r="BG336" s="182">
        <f>IF(N336="zákl. přenesená",J336,0)</f>
        <v>0</v>
      </c>
      <c r="BH336" s="182">
        <f>IF(N336="sníž. přenesená",J336,0)</f>
        <v>0</v>
      </c>
      <c r="BI336" s="182">
        <f>IF(N336="nulová",J336,0)</f>
        <v>0</v>
      </c>
      <c r="BJ336" s="17" t="s">
        <v>81</v>
      </c>
      <c r="BK336" s="182">
        <f>ROUND(I336*H336,2)</f>
        <v>0</v>
      </c>
      <c r="BL336" s="17" t="s">
        <v>150</v>
      </c>
      <c r="BM336" s="181" t="s">
        <v>563</v>
      </c>
    </row>
    <row r="337" spans="1:65" s="2" customFormat="1" ht="11.25">
      <c r="A337" s="34"/>
      <c r="B337" s="35"/>
      <c r="C337" s="36"/>
      <c r="D337" s="183" t="s">
        <v>152</v>
      </c>
      <c r="E337" s="36"/>
      <c r="F337" s="184" t="s">
        <v>564</v>
      </c>
      <c r="G337" s="36"/>
      <c r="H337" s="36"/>
      <c r="I337" s="185"/>
      <c r="J337" s="36"/>
      <c r="K337" s="36"/>
      <c r="L337" s="39"/>
      <c r="M337" s="186"/>
      <c r="N337" s="187"/>
      <c r="O337" s="64"/>
      <c r="P337" s="64"/>
      <c r="Q337" s="64"/>
      <c r="R337" s="64"/>
      <c r="S337" s="64"/>
      <c r="T337" s="65"/>
      <c r="U337" s="34"/>
      <c r="V337" s="34"/>
      <c r="W337" s="34"/>
      <c r="X337" s="34"/>
      <c r="Y337" s="34"/>
      <c r="Z337" s="34"/>
      <c r="AA337" s="34"/>
      <c r="AB337" s="34"/>
      <c r="AC337" s="34"/>
      <c r="AD337" s="34"/>
      <c r="AE337" s="34"/>
      <c r="AT337" s="17" t="s">
        <v>152</v>
      </c>
      <c r="AU337" s="17" t="s">
        <v>84</v>
      </c>
    </row>
    <row r="338" spans="1:65" s="2" customFormat="1" ht="126.75">
      <c r="A338" s="34"/>
      <c r="B338" s="35"/>
      <c r="C338" s="36"/>
      <c r="D338" s="188" t="s">
        <v>154</v>
      </c>
      <c r="E338" s="36"/>
      <c r="F338" s="189" t="s">
        <v>565</v>
      </c>
      <c r="G338" s="36"/>
      <c r="H338" s="36"/>
      <c r="I338" s="185"/>
      <c r="J338" s="36"/>
      <c r="K338" s="36"/>
      <c r="L338" s="39"/>
      <c r="M338" s="186"/>
      <c r="N338" s="187"/>
      <c r="O338" s="64"/>
      <c r="P338" s="64"/>
      <c r="Q338" s="64"/>
      <c r="R338" s="64"/>
      <c r="S338" s="64"/>
      <c r="T338" s="65"/>
      <c r="U338" s="34"/>
      <c r="V338" s="34"/>
      <c r="W338" s="34"/>
      <c r="X338" s="34"/>
      <c r="Y338" s="34"/>
      <c r="Z338" s="34"/>
      <c r="AA338" s="34"/>
      <c r="AB338" s="34"/>
      <c r="AC338" s="34"/>
      <c r="AD338" s="34"/>
      <c r="AE338" s="34"/>
      <c r="AT338" s="17" t="s">
        <v>154</v>
      </c>
      <c r="AU338" s="17" t="s">
        <v>84</v>
      </c>
    </row>
    <row r="339" spans="1:65" s="12" customFormat="1" ht="22.9" customHeight="1">
      <c r="B339" s="154"/>
      <c r="C339" s="155"/>
      <c r="D339" s="156" t="s">
        <v>72</v>
      </c>
      <c r="E339" s="168" t="s">
        <v>566</v>
      </c>
      <c r="F339" s="168" t="s">
        <v>567</v>
      </c>
      <c r="G339" s="155"/>
      <c r="H339" s="155"/>
      <c r="I339" s="158"/>
      <c r="J339" s="169">
        <f>BK339</f>
        <v>0</v>
      </c>
      <c r="K339" s="155"/>
      <c r="L339" s="160"/>
      <c r="M339" s="161"/>
      <c r="N339" s="162"/>
      <c r="O339" s="162"/>
      <c r="P339" s="163">
        <f>SUM(P340:P373)</f>
        <v>0</v>
      </c>
      <c r="Q339" s="162"/>
      <c r="R339" s="163">
        <f>SUM(R340:R373)</f>
        <v>0</v>
      </c>
      <c r="S339" s="162"/>
      <c r="T339" s="164">
        <f>SUM(T340:T373)</f>
        <v>0</v>
      </c>
      <c r="AR339" s="165" t="s">
        <v>81</v>
      </c>
      <c r="AT339" s="166" t="s">
        <v>72</v>
      </c>
      <c r="AU339" s="166" t="s">
        <v>81</v>
      </c>
      <c r="AY339" s="165" t="s">
        <v>144</v>
      </c>
      <c r="BK339" s="167">
        <f>SUM(BK340:BK373)</f>
        <v>0</v>
      </c>
    </row>
    <row r="340" spans="1:65" s="2" customFormat="1" ht="37.9" customHeight="1">
      <c r="A340" s="34"/>
      <c r="B340" s="35"/>
      <c r="C340" s="170" t="s">
        <v>568</v>
      </c>
      <c r="D340" s="170" t="s">
        <v>146</v>
      </c>
      <c r="E340" s="171" t="s">
        <v>569</v>
      </c>
      <c r="F340" s="172" t="s">
        <v>570</v>
      </c>
      <c r="G340" s="173" t="s">
        <v>214</v>
      </c>
      <c r="H340" s="174">
        <v>1.26</v>
      </c>
      <c r="I340" s="175"/>
      <c r="J340" s="176">
        <f>ROUND(I340*H340,2)</f>
        <v>0</v>
      </c>
      <c r="K340" s="172" t="s">
        <v>19</v>
      </c>
      <c r="L340" s="39"/>
      <c r="M340" s="177" t="s">
        <v>19</v>
      </c>
      <c r="N340" s="178" t="s">
        <v>44</v>
      </c>
      <c r="O340" s="64"/>
      <c r="P340" s="179">
        <f>O340*H340</f>
        <v>0</v>
      </c>
      <c r="Q340" s="179">
        <v>0</v>
      </c>
      <c r="R340" s="179">
        <f>Q340*H340</f>
        <v>0</v>
      </c>
      <c r="S340" s="179">
        <v>0</v>
      </c>
      <c r="T340" s="180">
        <f>S340*H340</f>
        <v>0</v>
      </c>
      <c r="U340" s="34"/>
      <c r="V340" s="34"/>
      <c r="W340" s="34"/>
      <c r="X340" s="34"/>
      <c r="Y340" s="34"/>
      <c r="Z340" s="34"/>
      <c r="AA340" s="34"/>
      <c r="AB340" s="34"/>
      <c r="AC340" s="34"/>
      <c r="AD340" s="34"/>
      <c r="AE340" s="34"/>
      <c r="AR340" s="181" t="s">
        <v>150</v>
      </c>
      <c r="AT340" s="181" t="s">
        <v>146</v>
      </c>
      <c r="AU340" s="181" t="s">
        <v>84</v>
      </c>
      <c r="AY340" s="17" t="s">
        <v>144</v>
      </c>
      <c r="BE340" s="182">
        <f>IF(N340="základní",J340,0)</f>
        <v>0</v>
      </c>
      <c r="BF340" s="182">
        <f>IF(N340="snížená",J340,0)</f>
        <v>0</v>
      </c>
      <c r="BG340" s="182">
        <f>IF(N340="zákl. přenesená",J340,0)</f>
        <v>0</v>
      </c>
      <c r="BH340" s="182">
        <f>IF(N340="sníž. přenesená",J340,0)</f>
        <v>0</v>
      </c>
      <c r="BI340" s="182">
        <f>IF(N340="nulová",J340,0)</f>
        <v>0</v>
      </c>
      <c r="BJ340" s="17" t="s">
        <v>81</v>
      </c>
      <c r="BK340" s="182">
        <f>ROUND(I340*H340,2)</f>
        <v>0</v>
      </c>
      <c r="BL340" s="17" t="s">
        <v>150</v>
      </c>
      <c r="BM340" s="181" t="s">
        <v>571</v>
      </c>
    </row>
    <row r="341" spans="1:65" s="2" customFormat="1" ht="97.5">
      <c r="A341" s="34"/>
      <c r="B341" s="35"/>
      <c r="C341" s="36"/>
      <c r="D341" s="188" t="s">
        <v>154</v>
      </c>
      <c r="E341" s="36"/>
      <c r="F341" s="189" t="s">
        <v>572</v>
      </c>
      <c r="G341" s="36"/>
      <c r="H341" s="36"/>
      <c r="I341" s="185"/>
      <c r="J341" s="36"/>
      <c r="K341" s="36"/>
      <c r="L341" s="39"/>
      <c r="M341" s="186"/>
      <c r="N341" s="187"/>
      <c r="O341" s="64"/>
      <c r="P341" s="64"/>
      <c r="Q341" s="64"/>
      <c r="R341" s="64"/>
      <c r="S341" s="64"/>
      <c r="T341" s="65"/>
      <c r="U341" s="34"/>
      <c r="V341" s="34"/>
      <c r="W341" s="34"/>
      <c r="X341" s="34"/>
      <c r="Y341" s="34"/>
      <c r="Z341" s="34"/>
      <c r="AA341" s="34"/>
      <c r="AB341" s="34"/>
      <c r="AC341" s="34"/>
      <c r="AD341" s="34"/>
      <c r="AE341" s="34"/>
      <c r="AT341" s="17" t="s">
        <v>154</v>
      </c>
      <c r="AU341" s="17" t="s">
        <v>84</v>
      </c>
    </row>
    <row r="342" spans="1:65" s="2" customFormat="1" ht="97.5">
      <c r="A342" s="34"/>
      <c r="B342" s="35"/>
      <c r="C342" s="36"/>
      <c r="D342" s="188" t="s">
        <v>403</v>
      </c>
      <c r="E342" s="36"/>
      <c r="F342" s="189" t="s">
        <v>573</v>
      </c>
      <c r="G342" s="36"/>
      <c r="H342" s="36"/>
      <c r="I342" s="185"/>
      <c r="J342" s="36"/>
      <c r="K342" s="36"/>
      <c r="L342" s="39"/>
      <c r="M342" s="186"/>
      <c r="N342" s="187"/>
      <c r="O342" s="64"/>
      <c r="P342" s="64"/>
      <c r="Q342" s="64"/>
      <c r="R342" s="64"/>
      <c r="S342" s="64"/>
      <c r="T342" s="65"/>
      <c r="U342" s="34"/>
      <c r="V342" s="34"/>
      <c r="W342" s="34"/>
      <c r="X342" s="34"/>
      <c r="Y342" s="34"/>
      <c r="Z342" s="34"/>
      <c r="AA342" s="34"/>
      <c r="AB342" s="34"/>
      <c r="AC342" s="34"/>
      <c r="AD342" s="34"/>
      <c r="AE342" s="34"/>
      <c r="AT342" s="17" t="s">
        <v>403</v>
      </c>
      <c r="AU342" s="17" t="s">
        <v>84</v>
      </c>
    </row>
    <row r="343" spans="1:65" s="13" customFormat="1" ht="11.25">
      <c r="B343" s="190"/>
      <c r="C343" s="191"/>
      <c r="D343" s="188" t="s">
        <v>171</v>
      </c>
      <c r="E343" s="192" t="s">
        <v>19</v>
      </c>
      <c r="F343" s="193" t="s">
        <v>574</v>
      </c>
      <c r="G343" s="191"/>
      <c r="H343" s="194">
        <v>1.26</v>
      </c>
      <c r="I343" s="195"/>
      <c r="J343" s="191"/>
      <c r="K343" s="191"/>
      <c r="L343" s="196"/>
      <c r="M343" s="197"/>
      <c r="N343" s="198"/>
      <c r="O343" s="198"/>
      <c r="P343" s="198"/>
      <c r="Q343" s="198"/>
      <c r="R343" s="198"/>
      <c r="S343" s="198"/>
      <c r="T343" s="199"/>
      <c r="AT343" s="200" t="s">
        <v>171</v>
      </c>
      <c r="AU343" s="200" t="s">
        <v>84</v>
      </c>
      <c r="AV343" s="13" t="s">
        <v>84</v>
      </c>
      <c r="AW343" s="13" t="s">
        <v>34</v>
      </c>
      <c r="AX343" s="13" t="s">
        <v>81</v>
      </c>
      <c r="AY343" s="200" t="s">
        <v>144</v>
      </c>
    </row>
    <row r="344" spans="1:65" s="2" customFormat="1" ht="37.9" customHeight="1">
      <c r="A344" s="34"/>
      <c r="B344" s="35"/>
      <c r="C344" s="170" t="s">
        <v>575</v>
      </c>
      <c r="D344" s="170" t="s">
        <v>146</v>
      </c>
      <c r="E344" s="171" t="s">
        <v>576</v>
      </c>
      <c r="F344" s="172" t="s">
        <v>577</v>
      </c>
      <c r="G344" s="173" t="s">
        <v>214</v>
      </c>
      <c r="H344" s="174">
        <v>773.72</v>
      </c>
      <c r="I344" s="175"/>
      <c r="J344" s="176">
        <f>ROUND(I344*H344,2)</f>
        <v>0</v>
      </c>
      <c r="K344" s="172" t="s">
        <v>149</v>
      </c>
      <c r="L344" s="39"/>
      <c r="M344" s="177" t="s">
        <v>19</v>
      </c>
      <c r="N344" s="178" t="s">
        <v>44</v>
      </c>
      <c r="O344" s="64"/>
      <c r="P344" s="179">
        <f>O344*H344</f>
        <v>0</v>
      </c>
      <c r="Q344" s="179">
        <v>0</v>
      </c>
      <c r="R344" s="179">
        <f>Q344*H344</f>
        <v>0</v>
      </c>
      <c r="S344" s="179">
        <v>0</v>
      </c>
      <c r="T344" s="180">
        <f>S344*H344</f>
        <v>0</v>
      </c>
      <c r="U344" s="34"/>
      <c r="V344" s="34"/>
      <c r="W344" s="34"/>
      <c r="X344" s="34"/>
      <c r="Y344" s="34"/>
      <c r="Z344" s="34"/>
      <c r="AA344" s="34"/>
      <c r="AB344" s="34"/>
      <c r="AC344" s="34"/>
      <c r="AD344" s="34"/>
      <c r="AE344" s="34"/>
      <c r="AR344" s="181" t="s">
        <v>150</v>
      </c>
      <c r="AT344" s="181" t="s">
        <v>146</v>
      </c>
      <c r="AU344" s="181" t="s">
        <v>84</v>
      </c>
      <c r="AY344" s="17" t="s">
        <v>144</v>
      </c>
      <c r="BE344" s="182">
        <f>IF(N344="základní",J344,0)</f>
        <v>0</v>
      </c>
      <c r="BF344" s="182">
        <f>IF(N344="snížená",J344,0)</f>
        <v>0</v>
      </c>
      <c r="BG344" s="182">
        <f>IF(N344="zákl. přenesená",J344,0)</f>
        <v>0</v>
      </c>
      <c r="BH344" s="182">
        <f>IF(N344="sníž. přenesená",J344,0)</f>
        <v>0</v>
      </c>
      <c r="BI344" s="182">
        <f>IF(N344="nulová",J344,0)</f>
        <v>0</v>
      </c>
      <c r="BJ344" s="17" t="s">
        <v>81</v>
      </c>
      <c r="BK344" s="182">
        <f>ROUND(I344*H344,2)</f>
        <v>0</v>
      </c>
      <c r="BL344" s="17" t="s">
        <v>150</v>
      </c>
      <c r="BM344" s="181" t="s">
        <v>578</v>
      </c>
    </row>
    <row r="345" spans="1:65" s="2" customFormat="1" ht="11.25">
      <c r="A345" s="34"/>
      <c r="B345" s="35"/>
      <c r="C345" s="36"/>
      <c r="D345" s="183" t="s">
        <v>152</v>
      </c>
      <c r="E345" s="36"/>
      <c r="F345" s="184" t="s">
        <v>579</v>
      </c>
      <c r="G345" s="36"/>
      <c r="H345" s="36"/>
      <c r="I345" s="185"/>
      <c r="J345" s="36"/>
      <c r="K345" s="36"/>
      <c r="L345" s="39"/>
      <c r="M345" s="186"/>
      <c r="N345" s="187"/>
      <c r="O345" s="64"/>
      <c r="P345" s="64"/>
      <c r="Q345" s="64"/>
      <c r="R345" s="64"/>
      <c r="S345" s="64"/>
      <c r="T345" s="65"/>
      <c r="U345" s="34"/>
      <c r="V345" s="34"/>
      <c r="W345" s="34"/>
      <c r="X345" s="34"/>
      <c r="Y345" s="34"/>
      <c r="Z345" s="34"/>
      <c r="AA345" s="34"/>
      <c r="AB345" s="34"/>
      <c r="AC345" s="34"/>
      <c r="AD345" s="34"/>
      <c r="AE345" s="34"/>
      <c r="AT345" s="17" t="s">
        <v>152</v>
      </c>
      <c r="AU345" s="17" t="s">
        <v>84</v>
      </c>
    </row>
    <row r="346" spans="1:65" s="2" customFormat="1" ht="117">
      <c r="A346" s="34"/>
      <c r="B346" s="35"/>
      <c r="C346" s="36"/>
      <c r="D346" s="188" t="s">
        <v>154</v>
      </c>
      <c r="E346" s="36"/>
      <c r="F346" s="189" t="s">
        <v>580</v>
      </c>
      <c r="G346" s="36"/>
      <c r="H346" s="36"/>
      <c r="I346" s="185"/>
      <c r="J346" s="36"/>
      <c r="K346" s="36"/>
      <c r="L346" s="39"/>
      <c r="M346" s="186"/>
      <c r="N346" s="187"/>
      <c r="O346" s="64"/>
      <c r="P346" s="64"/>
      <c r="Q346" s="64"/>
      <c r="R346" s="64"/>
      <c r="S346" s="64"/>
      <c r="T346" s="65"/>
      <c r="U346" s="34"/>
      <c r="V346" s="34"/>
      <c r="W346" s="34"/>
      <c r="X346" s="34"/>
      <c r="Y346" s="34"/>
      <c r="Z346" s="34"/>
      <c r="AA346" s="34"/>
      <c r="AB346" s="34"/>
      <c r="AC346" s="34"/>
      <c r="AD346" s="34"/>
      <c r="AE346" s="34"/>
      <c r="AT346" s="17" t="s">
        <v>154</v>
      </c>
      <c r="AU346" s="17" t="s">
        <v>84</v>
      </c>
    </row>
    <row r="347" spans="1:65" s="13" customFormat="1" ht="11.25">
      <c r="B347" s="190"/>
      <c r="C347" s="191"/>
      <c r="D347" s="188" t="s">
        <v>171</v>
      </c>
      <c r="E347" s="192" t="s">
        <v>19</v>
      </c>
      <c r="F347" s="193" t="s">
        <v>581</v>
      </c>
      <c r="G347" s="191"/>
      <c r="H347" s="194">
        <v>773.72</v>
      </c>
      <c r="I347" s="195"/>
      <c r="J347" s="191"/>
      <c r="K347" s="191"/>
      <c r="L347" s="196"/>
      <c r="M347" s="197"/>
      <c r="N347" s="198"/>
      <c r="O347" s="198"/>
      <c r="P347" s="198"/>
      <c r="Q347" s="198"/>
      <c r="R347" s="198"/>
      <c r="S347" s="198"/>
      <c r="T347" s="199"/>
      <c r="AT347" s="200" t="s">
        <v>171</v>
      </c>
      <c r="AU347" s="200" t="s">
        <v>84</v>
      </c>
      <c r="AV347" s="13" t="s">
        <v>84</v>
      </c>
      <c r="AW347" s="13" t="s">
        <v>34</v>
      </c>
      <c r="AX347" s="13" t="s">
        <v>81</v>
      </c>
      <c r="AY347" s="200" t="s">
        <v>144</v>
      </c>
    </row>
    <row r="348" spans="1:65" s="2" customFormat="1" ht="37.9" customHeight="1">
      <c r="A348" s="34"/>
      <c r="B348" s="35"/>
      <c r="C348" s="170" t="s">
        <v>582</v>
      </c>
      <c r="D348" s="170" t="s">
        <v>146</v>
      </c>
      <c r="E348" s="171" t="s">
        <v>583</v>
      </c>
      <c r="F348" s="172" t="s">
        <v>584</v>
      </c>
      <c r="G348" s="173" t="s">
        <v>214</v>
      </c>
      <c r="H348" s="174">
        <v>6963.48</v>
      </c>
      <c r="I348" s="175"/>
      <c r="J348" s="176">
        <f>ROUND(I348*H348,2)</f>
        <v>0</v>
      </c>
      <c r="K348" s="172" t="s">
        <v>149</v>
      </c>
      <c r="L348" s="39"/>
      <c r="M348" s="177" t="s">
        <v>19</v>
      </c>
      <c r="N348" s="178" t="s">
        <v>44</v>
      </c>
      <c r="O348" s="64"/>
      <c r="P348" s="179">
        <f>O348*H348</f>
        <v>0</v>
      </c>
      <c r="Q348" s="179">
        <v>0</v>
      </c>
      <c r="R348" s="179">
        <f>Q348*H348</f>
        <v>0</v>
      </c>
      <c r="S348" s="179">
        <v>0</v>
      </c>
      <c r="T348" s="180">
        <f>S348*H348</f>
        <v>0</v>
      </c>
      <c r="U348" s="34"/>
      <c r="V348" s="34"/>
      <c r="W348" s="34"/>
      <c r="X348" s="34"/>
      <c r="Y348" s="34"/>
      <c r="Z348" s="34"/>
      <c r="AA348" s="34"/>
      <c r="AB348" s="34"/>
      <c r="AC348" s="34"/>
      <c r="AD348" s="34"/>
      <c r="AE348" s="34"/>
      <c r="AR348" s="181" t="s">
        <v>150</v>
      </c>
      <c r="AT348" s="181" t="s">
        <v>146</v>
      </c>
      <c r="AU348" s="181" t="s">
        <v>84</v>
      </c>
      <c r="AY348" s="17" t="s">
        <v>144</v>
      </c>
      <c r="BE348" s="182">
        <f>IF(N348="základní",J348,0)</f>
        <v>0</v>
      </c>
      <c r="BF348" s="182">
        <f>IF(N348="snížená",J348,0)</f>
        <v>0</v>
      </c>
      <c r="BG348" s="182">
        <f>IF(N348="zákl. přenesená",J348,0)</f>
        <v>0</v>
      </c>
      <c r="BH348" s="182">
        <f>IF(N348="sníž. přenesená",J348,0)</f>
        <v>0</v>
      </c>
      <c r="BI348" s="182">
        <f>IF(N348="nulová",J348,0)</f>
        <v>0</v>
      </c>
      <c r="BJ348" s="17" t="s">
        <v>81</v>
      </c>
      <c r="BK348" s="182">
        <f>ROUND(I348*H348,2)</f>
        <v>0</v>
      </c>
      <c r="BL348" s="17" t="s">
        <v>150</v>
      </c>
      <c r="BM348" s="181" t="s">
        <v>585</v>
      </c>
    </row>
    <row r="349" spans="1:65" s="2" customFormat="1" ht="11.25">
      <c r="A349" s="34"/>
      <c r="B349" s="35"/>
      <c r="C349" s="36"/>
      <c r="D349" s="183" t="s">
        <v>152</v>
      </c>
      <c r="E349" s="36"/>
      <c r="F349" s="184" t="s">
        <v>586</v>
      </c>
      <c r="G349" s="36"/>
      <c r="H349" s="36"/>
      <c r="I349" s="185"/>
      <c r="J349" s="36"/>
      <c r="K349" s="36"/>
      <c r="L349" s="39"/>
      <c r="M349" s="186"/>
      <c r="N349" s="187"/>
      <c r="O349" s="64"/>
      <c r="P349" s="64"/>
      <c r="Q349" s="64"/>
      <c r="R349" s="64"/>
      <c r="S349" s="64"/>
      <c r="T349" s="65"/>
      <c r="U349" s="34"/>
      <c r="V349" s="34"/>
      <c r="W349" s="34"/>
      <c r="X349" s="34"/>
      <c r="Y349" s="34"/>
      <c r="Z349" s="34"/>
      <c r="AA349" s="34"/>
      <c r="AB349" s="34"/>
      <c r="AC349" s="34"/>
      <c r="AD349" s="34"/>
      <c r="AE349" s="34"/>
      <c r="AT349" s="17" t="s">
        <v>152</v>
      </c>
      <c r="AU349" s="17" t="s">
        <v>84</v>
      </c>
    </row>
    <row r="350" spans="1:65" s="2" customFormat="1" ht="117">
      <c r="A350" s="34"/>
      <c r="B350" s="35"/>
      <c r="C350" s="36"/>
      <c r="D350" s="188" t="s">
        <v>154</v>
      </c>
      <c r="E350" s="36"/>
      <c r="F350" s="189" t="s">
        <v>580</v>
      </c>
      <c r="G350" s="36"/>
      <c r="H350" s="36"/>
      <c r="I350" s="185"/>
      <c r="J350" s="36"/>
      <c r="K350" s="36"/>
      <c r="L350" s="39"/>
      <c r="M350" s="186"/>
      <c r="N350" s="187"/>
      <c r="O350" s="64"/>
      <c r="P350" s="64"/>
      <c r="Q350" s="64"/>
      <c r="R350" s="64"/>
      <c r="S350" s="64"/>
      <c r="T350" s="65"/>
      <c r="U350" s="34"/>
      <c r="V350" s="34"/>
      <c r="W350" s="34"/>
      <c r="X350" s="34"/>
      <c r="Y350" s="34"/>
      <c r="Z350" s="34"/>
      <c r="AA350" s="34"/>
      <c r="AB350" s="34"/>
      <c r="AC350" s="34"/>
      <c r="AD350" s="34"/>
      <c r="AE350" s="34"/>
      <c r="AT350" s="17" t="s">
        <v>154</v>
      </c>
      <c r="AU350" s="17" t="s">
        <v>84</v>
      </c>
    </row>
    <row r="351" spans="1:65" s="13" customFormat="1" ht="11.25">
      <c r="B351" s="190"/>
      <c r="C351" s="191"/>
      <c r="D351" s="188" t="s">
        <v>171</v>
      </c>
      <c r="E351" s="192" t="s">
        <v>19</v>
      </c>
      <c r="F351" s="193" t="s">
        <v>587</v>
      </c>
      <c r="G351" s="191"/>
      <c r="H351" s="194">
        <v>773.72</v>
      </c>
      <c r="I351" s="195"/>
      <c r="J351" s="191"/>
      <c r="K351" s="191"/>
      <c r="L351" s="196"/>
      <c r="M351" s="197"/>
      <c r="N351" s="198"/>
      <c r="O351" s="198"/>
      <c r="P351" s="198"/>
      <c r="Q351" s="198"/>
      <c r="R351" s="198"/>
      <c r="S351" s="198"/>
      <c r="T351" s="199"/>
      <c r="AT351" s="200" t="s">
        <v>171</v>
      </c>
      <c r="AU351" s="200" t="s">
        <v>84</v>
      </c>
      <c r="AV351" s="13" t="s">
        <v>84</v>
      </c>
      <c r="AW351" s="13" t="s">
        <v>34</v>
      </c>
      <c r="AX351" s="13" t="s">
        <v>81</v>
      </c>
      <c r="AY351" s="200" t="s">
        <v>144</v>
      </c>
    </row>
    <row r="352" spans="1:65" s="13" customFormat="1" ht="11.25">
      <c r="B352" s="190"/>
      <c r="C352" s="191"/>
      <c r="D352" s="188" t="s">
        <v>171</v>
      </c>
      <c r="E352" s="191"/>
      <c r="F352" s="193" t="s">
        <v>588</v>
      </c>
      <c r="G352" s="191"/>
      <c r="H352" s="194">
        <v>6963.48</v>
      </c>
      <c r="I352" s="195"/>
      <c r="J352" s="191"/>
      <c r="K352" s="191"/>
      <c r="L352" s="196"/>
      <c r="M352" s="197"/>
      <c r="N352" s="198"/>
      <c r="O352" s="198"/>
      <c r="P352" s="198"/>
      <c r="Q352" s="198"/>
      <c r="R352" s="198"/>
      <c r="S352" s="198"/>
      <c r="T352" s="199"/>
      <c r="AT352" s="200" t="s">
        <v>171</v>
      </c>
      <c r="AU352" s="200" t="s">
        <v>84</v>
      </c>
      <c r="AV352" s="13" t="s">
        <v>84</v>
      </c>
      <c r="AW352" s="13" t="s">
        <v>4</v>
      </c>
      <c r="AX352" s="13" t="s">
        <v>81</v>
      </c>
      <c r="AY352" s="200" t="s">
        <v>144</v>
      </c>
    </row>
    <row r="353" spans="1:65" s="2" customFormat="1" ht="37.9" customHeight="1">
      <c r="A353" s="34"/>
      <c r="B353" s="35"/>
      <c r="C353" s="170" t="s">
        <v>589</v>
      </c>
      <c r="D353" s="170" t="s">
        <v>146</v>
      </c>
      <c r="E353" s="171" t="s">
        <v>590</v>
      </c>
      <c r="F353" s="172" t="s">
        <v>591</v>
      </c>
      <c r="G353" s="173" t="s">
        <v>214</v>
      </c>
      <c r="H353" s="174">
        <v>778.846</v>
      </c>
      <c r="I353" s="175"/>
      <c r="J353" s="176">
        <f>ROUND(I353*H353,2)</f>
        <v>0</v>
      </c>
      <c r="K353" s="172" t="s">
        <v>149</v>
      </c>
      <c r="L353" s="39"/>
      <c r="M353" s="177" t="s">
        <v>19</v>
      </c>
      <c r="N353" s="178" t="s">
        <v>44</v>
      </c>
      <c r="O353" s="64"/>
      <c r="P353" s="179">
        <f>O353*H353</f>
        <v>0</v>
      </c>
      <c r="Q353" s="179">
        <v>0</v>
      </c>
      <c r="R353" s="179">
        <f>Q353*H353</f>
        <v>0</v>
      </c>
      <c r="S353" s="179">
        <v>0</v>
      </c>
      <c r="T353" s="180">
        <f>S353*H353</f>
        <v>0</v>
      </c>
      <c r="U353" s="34"/>
      <c r="V353" s="34"/>
      <c r="W353" s="34"/>
      <c r="X353" s="34"/>
      <c r="Y353" s="34"/>
      <c r="Z353" s="34"/>
      <c r="AA353" s="34"/>
      <c r="AB353" s="34"/>
      <c r="AC353" s="34"/>
      <c r="AD353" s="34"/>
      <c r="AE353" s="34"/>
      <c r="AR353" s="181" t="s">
        <v>150</v>
      </c>
      <c r="AT353" s="181" t="s">
        <v>146</v>
      </c>
      <c r="AU353" s="181" t="s">
        <v>84</v>
      </c>
      <c r="AY353" s="17" t="s">
        <v>144</v>
      </c>
      <c r="BE353" s="182">
        <f>IF(N353="základní",J353,0)</f>
        <v>0</v>
      </c>
      <c r="BF353" s="182">
        <f>IF(N353="snížená",J353,0)</f>
        <v>0</v>
      </c>
      <c r="BG353" s="182">
        <f>IF(N353="zákl. přenesená",J353,0)</f>
        <v>0</v>
      </c>
      <c r="BH353" s="182">
        <f>IF(N353="sníž. přenesená",J353,0)</f>
        <v>0</v>
      </c>
      <c r="BI353" s="182">
        <f>IF(N353="nulová",J353,0)</f>
        <v>0</v>
      </c>
      <c r="BJ353" s="17" t="s">
        <v>81</v>
      </c>
      <c r="BK353" s="182">
        <f>ROUND(I353*H353,2)</f>
        <v>0</v>
      </c>
      <c r="BL353" s="17" t="s">
        <v>150</v>
      </c>
      <c r="BM353" s="181" t="s">
        <v>592</v>
      </c>
    </row>
    <row r="354" spans="1:65" s="2" customFormat="1" ht="11.25">
      <c r="A354" s="34"/>
      <c r="B354" s="35"/>
      <c r="C354" s="36"/>
      <c r="D354" s="183" t="s">
        <v>152</v>
      </c>
      <c r="E354" s="36"/>
      <c r="F354" s="184" t="s">
        <v>593</v>
      </c>
      <c r="G354" s="36"/>
      <c r="H354" s="36"/>
      <c r="I354" s="185"/>
      <c r="J354" s="36"/>
      <c r="K354" s="36"/>
      <c r="L354" s="39"/>
      <c r="M354" s="186"/>
      <c r="N354" s="187"/>
      <c r="O354" s="64"/>
      <c r="P354" s="64"/>
      <c r="Q354" s="64"/>
      <c r="R354" s="64"/>
      <c r="S354" s="64"/>
      <c r="T354" s="65"/>
      <c r="U354" s="34"/>
      <c r="V354" s="34"/>
      <c r="W354" s="34"/>
      <c r="X354" s="34"/>
      <c r="Y354" s="34"/>
      <c r="Z354" s="34"/>
      <c r="AA354" s="34"/>
      <c r="AB354" s="34"/>
      <c r="AC354" s="34"/>
      <c r="AD354" s="34"/>
      <c r="AE354" s="34"/>
      <c r="AT354" s="17" t="s">
        <v>152</v>
      </c>
      <c r="AU354" s="17" t="s">
        <v>84</v>
      </c>
    </row>
    <row r="355" spans="1:65" s="2" customFormat="1" ht="117">
      <c r="A355" s="34"/>
      <c r="B355" s="35"/>
      <c r="C355" s="36"/>
      <c r="D355" s="188" t="s">
        <v>154</v>
      </c>
      <c r="E355" s="36"/>
      <c r="F355" s="189" t="s">
        <v>580</v>
      </c>
      <c r="G355" s="36"/>
      <c r="H355" s="36"/>
      <c r="I355" s="185"/>
      <c r="J355" s="36"/>
      <c r="K355" s="36"/>
      <c r="L355" s="39"/>
      <c r="M355" s="186"/>
      <c r="N355" s="187"/>
      <c r="O355" s="64"/>
      <c r="P355" s="64"/>
      <c r="Q355" s="64"/>
      <c r="R355" s="64"/>
      <c r="S355" s="64"/>
      <c r="T355" s="65"/>
      <c r="U355" s="34"/>
      <c r="V355" s="34"/>
      <c r="W355" s="34"/>
      <c r="X355" s="34"/>
      <c r="Y355" s="34"/>
      <c r="Z355" s="34"/>
      <c r="AA355" s="34"/>
      <c r="AB355" s="34"/>
      <c r="AC355" s="34"/>
      <c r="AD355" s="34"/>
      <c r="AE355" s="34"/>
      <c r="AT355" s="17" t="s">
        <v>154</v>
      </c>
      <c r="AU355" s="17" t="s">
        <v>84</v>
      </c>
    </row>
    <row r="356" spans="1:65" s="13" customFormat="1" ht="11.25">
      <c r="B356" s="190"/>
      <c r="C356" s="191"/>
      <c r="D356" s="188" t="s">
        <v>171</v>
      </c>
      <c r="E356" s="192" t="s">
        <v>19</v>
      </c>
      <c r="F356" s="193" t="s">
        <v>594</v>
      </c>
      <c r="G356" s="191"/>
      <c r="H356" s="194">
        <v>778.846</v>
      </c>
      <c r="I356" s="195"/>
      <c r="J356" s="191"/>
      <c r="K356" s="191"/>
      <c r="L356" s="196"/>
      <c r="M356" s="197"/>
      <c r="N356" s="198"/>
      <c r="O356" s="198"/>
      <c r="P356" s="198"/>
      <c r="Q356" s="198"/>
      <c r="R356" s="198"/>
      <c r="S356" s="198"/>
      <c r="T356" s="199"/>
      <c r="AT356" s="200" t="s">
        <v>171</v>
      </c>
      <c r="AU356" s="200" t="s">
        <v>84</v>
      </c>
      <c r="AV356" s="13" t="s">
        <v>84</v>
      </c>
      <c r="AW356" s="13" t="s">
        <v>34</v>
      </c>
      <c r="AX356" s="13" t="s">
        <v>81</v>
      </c>
      <c r="AY356" s="200" t="s">
        <v>144</v>
      </c>
    </row>
    <row r="357" spans="1:65" s="2" customFormat="1" ht="37.9" customHeight="1">
      <c r="A357" s="34"/>
      <c r="B357" s="35"/>
      <c r="C357" s="170" t="s">
        <v>595</v>
      </c>
      <c r="D357" s="170" t="s">
        <v>146</v>
      </c>
      <c r="E357" s="171" t="s">
        <v>596</v>
      </c>
      <c r="F357" s="172" t="s">
        <v>584</v>
      </c>
      <c r="G357" s="173" t="s">
        <v>214</v>
      </c>
      <c r="H357" s="174">
        <v>7009.6139999999996</v>
      </c>
      <c r="I357" s="175"/>
      <c r="J357" s="176">
        <f>ROUND(I357*H357,2)</f>
        <v>0</v>
      </c>
      <c r="K357" s="172" t="s">
        <v>149</v>
      </c>
      <c r="L357" s="39"/>
      <c r="M357" s="177" t="s">
        <v>19</v>
      </c>
      <c r="N357" s="178" t="s">
        <v>44</v>
      </c>
      <c r="O357" s="64"/>
      <c r="P357" s="179">
        <f>O357*H357</f>
        <v>0</v>
      </c>
      <c r="Q357" s="179">
        <v>0</v>
      </c>
      <c r="R357" s="179">
        <f>Q357*H357</f>
        <v>0</v>
      </c>
      <c r="S357" s="179">
        <v>0</v>
      </c>
      <c r="T357" s="180">
        <f>S357*H357</f>
        <v>0</v>
      </c>
      <c r="U357" s="34"/>
      <c r="V357" s="34"/>
      <c r="W357" s="34"/>
      <c r="X357" s="34"/>
      <c r="Y357" s="34"/>
      <c r="Z357" s="34"/>
      <c r="AA357" s="34"/>
      <c r="AB357" s="34"/>
      <c r="AC357" s="34"/>
      <c r="AD357" s="34"/>
      <c r="AE357" s="34"/>
      <c r="AR357" s="181" t="s">
        <v>150</v>
      </c>
      <c r="AT357" s="181" t="s">
        <v>146</v>
      </c>
      <c r="AU357" s="181" t="s">
        <v>84</v>
      </c>
      <c r="AY357" s="17" t="s">
        <v>144</v>
      </c>
      <c r="BE357" s="182">
        <f>IF(N357="základní",J357,0)</f>
        <v>0</v>
      </c>
      <c r="BF357" s="182">
        <f>IF(N357="snížená",J357,0)</f>
        <v>0</v>
      </c>
      <c r="BG357" s="182">
        <f>IF(N357="zákl. přenesená",J357,0)</f>
        <v>0</v>
      </c>
      <c r="BH357" s="182">
        <f>IF(N357="sníž. přenesená",J357,0)</f>
        <v>0</v>
      </c>
      <c r="BI357" s="182">
        <f>IF(N357="nulová",J357,0)</f>
        <v>0</v>
      </c>
      <c r="BJ357" s="17" t="s">
        <v>81</v>
      </c>
      <c r="BK357" s="182">
        <f>ROUND(I357*H357,2)</f>
        <v>0</v>
      </c>
      <c r="BL357" s="17" t="s">
        <v>150</v>
      </c>
      <c r="BM357" s="181" t="s">
        <v>597</v>
      </c>
    </row>
    <row r="358" spans="1:65" s="2" customFormat="1" ht="11.25">
      <c r="A358" s="34"/>
      <c r="B358" s="35"/>
      <c r="C358" s="36"/>
      <c r="D358" s="183" t="s">
        <v>152</v>
      </c>
      <c r="E358" s="36"/>
      <c r="F358" s="184" t="s">
        <v>598</v>
      </c>
      <c r="G358" s="36"/>
      <c r="H358" s="36"/>
      <c r="I358" s="185"/>
      <c r="J358" s="36"/>
      <c r="K358" s="36"/>
      <c r="L358" s="39"/>
      <c r="M358" s="186"/>
      <c r="N358" s="187"/>
      <c r="O358" s="64"/>
      <c r="P358" s="64"/>
      <c r="Q358" s="64"/>
      <c r="R358" s="64"/>
      <c r="S358" s="64"/>
      <c r="T358" s="65"/>
      <c r="U358" s="34"/>
      <c r="V358" s="34"/>
      <c r="W358" s="34"/>
      <c r="X358" s="34"/>
      <c r="Y358" s="34"/>
      <c r="Z358" s="34"/>
      <c r="AA358" s="34"/>
      <c r="AB358" s="34"/>
      <c r="AC358" s="34"/>
      <c r="AD358" s="34"/>
      <c r="AE358" s="34"/>
      <c r="AT358" s="17" t="s">
        <v>152</v>
      </c>
      <c r="AU358" s="17" t="s">
        <v>84</v>
      </c>
    </row>
    <row r="359" spans="1:65" s="2" customFormat="1" ht="117">
      <c r="A359" s="34"/>
      <c r="B359" s="35"/>
      <c r="C359" s="36"/>
      <c r="D359" s="188" t="s">
        <v>154</v>
      </c>
      <c r="E359" s="36"/>
      <c r="F359" s="189" t="s">
        <v>580</v>
      </c>
      <c r="G359" s="36"/>
      <c r="H359" s="36"/>
      <c r="I359" s="185"/>
      <c r="J359" s="36"/>
      <c r="K359" s="36"/>
      <c r="L359" s="39"/>
      <c r="M359" s="186"/>
      <c r="N359" s="187"/>
      <c r="O359" s="64"/>
      <c r="P359" s="64"/>
      <c r="Q359" s="64"/>
      <c r="R359" s="64"/>
      <c r="S359" s="64"/>
      <c r="T359" s="65"/>
      <c r="U359" s="34"/>
      <c r="V359" s="34"/>
      <c r="W359" s="34"/>
      <c r="X359" s="34"/>
      <c r="Y359" s="34"/>
      <c r="Z359" s="34"/>
      <c r="AA359" s="34"/>
      <c r="AB359" s="34"/>
      <c r="AC359" s="34"/>
      <c r="AD359" s="34"/>
      <c r="AE359" s="34"/>
      <c r="AT359" s="17" t="s">
        <v>154</v>
      </c>
      <c r="AU359" s="17" t="s">
        <v>84</v>
      </c>
    </row>
    <row r="360" spans="1:65" s="13" customFormat="1" ht="11.25">
      <c r="B360" s="190"/>
      <c r="C360" s="191"/>
      <c r="D360" s="188" t="s">
        <v>171</v>
      </c>
      <c r="E360" s="192" t="s">
        <v>19</v>
      </c>
      <c r="F360" s="193" t="s">
        <v>599</v>
      </c>
      <c r="G360" s="191"/>
      <c r="H360" s="194">
        <v>778.846</v>
      </c>
      <c r="I360" s="195"/>
      <c r="J360" s="191"/>
      <c r="K360" s="191"/>
      <c r="L360" s="196"/>
      <c r="M360" s="197"/>
      <c r="N360" s="198"/>
      <c r="O360" s="198"/>
      <c r="P360" s="198"/>
      <c r="Q360" s="198"/>
      <c r="R360" s="198"/>
      <c r="S360" s="198"/>
      <c r="T360" s="199"/>
      <c r="AT360" s="200" t="s">
        <v>171</v>
      </c>
      <c r="AU360" s="200" t="s">
        <v>84</v>
      </c>
      <c r="AV360" s="13" t="s">
        <v>84</v>
      </c>
      <c r="AW360" s="13" t="s">
        <v>34</v>
      </c>
      <c r="AX360" s="13" t="s">
        <v>81</v>
      </c>
      <c r="AY360" s="200" t="s">
        <v>144</v>
      </c>
    </row>
    <row r="361" spans="1:65" s="13" customFormat="1" ht="11.25">
      <c r="B361" s="190"/>
      <c r="C361" s="191"/>
      <c r="D361" s="188" t="s">
        <v>171</v>
      </c>
      <c r="E361" s="191"/>
      <c r="F361" s="193" t="s">
        <v>600</v>
      </c>
      <c r="G361" s="191"/>
      <c r="H361" s="194">
        <v>7009.6139999999996</v>
      </c>
      <c r="I361" s="195"/>
      <c r="J361" s="191"/>
      <c r="K361" s="191"/>
      <c r="L361" s="196"/>
      <c r="M361" s="197"/>
      <c r="N361" s="198"/>
      <c r="O361" s="198"/>
      <c r="P361" s="198"/>
      <c r="Q361" s="198"/>
      <c r="R361" s="198"/>
      <c r="S361" s="198"/>
      <c r="T361" s="199"/>
      <c r="AT361" s="200" t="s">
        <v>171</v>
      </c>
      <c r="AU361" s="200" t="s">
        <v>84</v>
      </c>
      <c r="AV361" s="13" t="s">
        <v>84</v>
      </c>
      <c r="AW361" s="13" t="s">
        <v>4</v>
      </c>
      <c r="AX361" s="13" t="s">
        <v>81</v>
      </c>
      <c r="AY361" s="200" t="s">
        <v>144</v>
      </c>
    </row>
    <row r="362" spans="1:65" s="2" customFormat="1" ht="44.25" customHeight="1">
      <c r="A362" s="34"/>
      <c r="B362" s="35"/>
      <c r="C362" s="170" t="s">
        <v>601</v>
      </c>
      <c r="D362" s="170" t="s">
        <v>146</v>
      </c>
      <c r="E362" s="171" t="s">
        <v>602</v>
      </c>
      <c r="F362" s="172" t="s">
        <v>603</v>
      </c>
      <c r="G362" s="173" t="s">
        <v>214</v>
      </c>
      <c r="H362" s="174">
        <v>777.58600000000001</v>
      </c>
      <c r="I362" s="175"/>
      <c r="J362" s="176">
        <f>ROUND(I362*H362,2)</f>
        <v>0</v>
      </c>
      <c r="K362" s="172" t="s">
        <v>149</v>
      </c>
      <c r="L362" s="39"/>
      <c r="M362" s="177" t="s">
        <v>19</v>
      </c>
      <c r="N362" s="178" t="s">
        <v>44</v>
      </c>
      <c r="O362" s="64"/>
      <c r="P362" s="179">
        <f>O362*H362</f>
        <v>0</v>
      </c>
      <c r="Q362" s="179">
        <v>0</v>
      </c>
      <c r="R362" s="179">
        <f>Q362*H362</f>
        <v>0</v>
      </c>
      <c r="S362" s="179">
        <v>0</v>
      </c>
      <c r="T362" s="180">
        <f>S362*H362</f>
        <v>0</v>
      </c>
      <c r="U362" s="34"/>
      <c r="V362" s="34"/>
      <c r="W362" s="34"/>
      <c r="X362" s="34"/>
      <c r="Y362" s="34"/>
      <c r="Z362" s="34"/>
      <c r="AA362" s="34"/>
      <c r="AB362" s="34"/>
      <c r="AC362" s="34"/>
      <c r="AD362" s="34"/>
      <c r="AE362" s="34"/>
      <c r="AR362" s="181" t="s">
        <v>150</v>
      </c>
      <c r="AT362" s="181" t="s">
        <v>146</v>
      </c>
      <c r="AU362" s="181" t="s">
        <v>84</v>
      </c>
      <c r="AY362" s="17" t="s">
        <v>144</v>
      </c>
      <c r="BE362" s="182">
        <f>IF(N362="základní",J362,0)</f>
        <v>0</v>
      </c>
      <c r="BF362" s="182">
        <f>IF(N362="snížená",J362,0)</f>
        <v>0</v>
      </c>
      <c r="BG362" s="182">
        <f>IF(N362="zákl. přenesená",J362,0)</f>
        <v>0</v>
      </c>
      <c r="BH362" s="182">
        <f>IF(N362="sníž. přenesená",J362,0)</f>
        <v>0</v>
      </c>
      <c r="BI362" s="182">
        <f>IF(N362="nulová",J362,0)</f>
        <v>0</v>
      </c>
      <c r="BJ362" s="17" t="s">
        <v>81</v>
      </c>
      <c r="BK362" s="182">
        <f>ROUND(I362*H362,2)</f>
        <v>0</v>
      </c>
      <c r="BL362" s="17" t="s">
        <v>150</v>
      </c>
      <c r="BM362" s="181" t="s">
        <v>604</v>
      </c>
    </row>
    <row r="363" spans="1:65" s="2" customFormat="1" ht="11.25">
      <c r="A363" s="34"/>
      <c r="B363" s="35"/>
      <c r="C363" s="36"/>
      <c r="D363" s="183" t="s">
        <v>152</v>
      </c>
      <c r="E363" s="36"/>
      <c r="F363" s="184" t="s">
        <v>605</v>
      </c>
      <c r="G363" s="36"/>
      <c r="H363" s="36"/>
      <c r="I363" s="185"/>
      <c r="J363" s="36"/>
      <c r="K363" s="36"/>
      <c r="L363" s="39"/>
      <c r="M363" s="186"/>
      <c r="N363" s="187"/>
      <c r="O363" s="64"/>
      <c r="P363" s="64"/>
      <c r="Q363" s="64"/>
      <c r="R363" s="64"/>
      <c r="S363" s="64"/>
      <c r="T363" s="65"/>
      <c r="U363" s="34"/>
      <c r="V363" s="34"/>
      <c r="W363" s="34"/>
      <c r="X363" s="34"/>
      <c r="Y363" s="34"/>
      <c r="Z363" s="34"/>
      <c r="AA363" s="34"/>
      <c r="AB363" s="34"/>
      <c r="AC363" s="34"/>
      <c r="AD363" s="34"/>
      <c r="AE363" s="34"/>
      <c r="AT363" s="17" t="s">
        <v>152</v>
      </c>
      <c r="AU363" s="17" t="s">
        <v>84</v>
      </c>
    </row>
    <row r="364" spans="1:65" s="2" customFormat="1" ht="107.25">
      <c r="A364" s="34"/>
      <c r="B364" s="35"/>
      <c r="C364" s="36"/>
      <c r="D364" s="188" t="s">
        <v>154</v>
      </c>
      <c r="E364" s="36"/>
      <c r="F364" s="189" t="s">
        <v>606</v>
      </c>
      <c r="G364" s="36"/>
      <c r="H364" s="36"/>
      <c r="I364" s="185"/>
      <c r="J364" s="36"/>
      <c r="K364" s="36"/>
      <c r="L364" s="39"/>
      <c r="M364" s="186"/>
      <c r="N364" s="187"/>
      <c r="O364" s="64"/>
      <c r="P364" s="64"/>
      <c r="Q364" s="64"/>
      <c r="R364" s="64"/>
      <c r="S364" s="64"/>
      <c r="T364" s="65"/>
      <c r="U364" s="34"/>
      <c r="V364" s="34"/>
      <c r="W364" s="34"/>
      <c r="X364" s="34"/>
      <c r="Y364" s="34"/>
      <c r="Z364" s="34"/>
      <c r="AA364" s="34"/>
      <c r="AB364" s="34"/>
      <c r="AC364" s="34"/>
      <c r="AD364" s="34"/>
      <c r="AE364" s="34"/>
      <c r="AT364" s="17" t="s">
        <v>154</v>
      </c>
      <c r="AU364" s="17" t="s">
        <v>84</v>
      </c>
    </row>
    <row r="365" spans="1:65" s="13" customFormat="1" ht="11.25">
      <c r="B365" s="190"/>
      <c r="C365" s="191"/>
      <c r="D365" s="188" t="s">
        <v>171</v>
      </c>
      <c r="E365" s="192" t="s">
        <v>19</v>
      </c>
      <c r="F365" s="193" t="s">
        <v>607</v>
      </c>
      <c r="G365" s="191"/>
      <c r="H365" s="194">
        <v>777.58600000000001</v>
      </c>
      <c r="I365" s="195"/>
      <c r="J365" s="191"/>
      <c r="K365" s="191"/>
      <c r="L365" s="196"/>
      <c r="M365" s="197"/>
      <c r="N365" s="198"/>
      <c r="O365" s="198"/>
      <c r="P365" s="198"/>
      <c r="Q365" s="198"/>
      <c r="R365" s="198"/>
      <c r="S365" s="198"/>
      <c r="T365" s="199"/>
      <c r="AT365" s="200" t="s">
        <v>171</v>
      </c>
      <c r="AU365" s="200" t="s">
        <v>84</v>
      </c>
      <c r="AV365" s="13" t="s">
        <v>84</v>
      </c>
      <c r="AW365" s="13" t="s">
        <v>34</v>
      </c>
      <c r="AX365" s="13" t="s">
        <v>81</v>
      </c>
      <c r="AY365" s="200" t="s">
        <v>144</v>
      </c>
    </row>
    <row r="366" spans="1:65" s="2" customFormat="1" ht="44.25" customHeight="1">
      <c r="A366" s="34"/>
      <c r="B366" s="35"/>
      <c r="C366" s="170" t="s">
        <v>608</v>
      </c>
      <c r="D366" s="170" t="s">
        <v>146</v>
      </c>
      <c r="E366" s="171" t="s">
        <v>609</v>
      </c>
      <c r="F366" s="172" t="s">
        <v>610</v>
      </c>
      <c r="G366" s="173" t="s">
        <v>214</v>
      </c>
      <c r="H366" s="174">
        <v>139.41999999999999</v>
      </c>
      <c r="I366" s="175"/>
      <c r="J366" s="176">
        <f>ROUND(I366*H366,2)</f>
        <v>0</v>
      </c>
      <c r="K366" s="172" t="s">
        <v>149</v>
      </c>
      <c r="L366" s="39"/>
      <c r="M366" s="177" t="s">
        <v>19</v>
      </c>
      <c r="N366" s="178" t="s">
        <v>44</v>
      </c>
      <c r="O366" s="64"/>
      <c r="P366" s="179">
        <f>O366*H366</f>
        <v>0</v>
      </c>
      <c r="Q366" s="179">
        <v>0</v>
      </c>
      <c r="R366" s="179">
        <f>Q366*H366</f>
        <v>0</v>
      </c>
      <c r="S366" s="179">
        <v>0</v>
      </c>
      <c r="T366" s="180">
        <f>S366*H366</f>
        <v>0</v>
      </c>
      <c r="U366" s="34"/>
      <c r="V366" s="34"/>
      <c r="W366" s="34"/>
      <c r="X366" s="34"/>
      <c r="Y366" s="34"/>
      <c r="Z366" s="34"/>
      <c r="AA366" s="34"/>
      <c r="AB366" s="34"/>
      <c r="AC366" s="34"/>
      <c r="AD366" s="34"/>
      <c r="AE366" s="34"/>
      <c r="AR366" s="181" t="s">
        <v>150</v>
      </c>
      <c r="AT366" s="181" t="s">
        <v>146</v>
      </c>
      <c r="AU366" s="181" t="s">
        <v>84</v>
      </c>
      <c r="AY366" s="17" t="s">
        <v>144</v>
      </c>
      <c r="BE366" s="182">
        <f>IF(N366="základní",J366,0)</f>
        <v>0</v>
      </c>
      <c r="BF366" s="182">
        <f>IF(N366="snížená",J366,0)</f>
        <v>0</v>
      </c>
      <c r="BG366" s="182">
        <f>IF(N366="zákl. přenesená",J366,0)</f>
        <v>0</v>
      </c>
      <c r="BH366" s="182">
        <f>IF(N366="sníž. přenesená",J366,0)</f>
        <v>0</v>
      </c>
      <c r="BI366" s="182">
        <f>IF(N366="nulová",J366,0)</f>
        <v>0</v>
      </c>
      <c r="BJ366" s="17" t="s">
        <v>81</v>
      </c>
      <c r="BK366" s="182">
        <f>ROUND(I366*H366,2)</f>
        <v>0</v>
      </c>
      <c r="BL366" s="17" t="s">
        <v>150</v>
      </c>
      <c r="BM366" s="181" t="s">
        <v>611</v>
      </c>
    </row>
    <row r="367" spans="1:65" s="2" customFormat="1" ht="11.25">
      <c r="A367" s="34"/>
      <c r="B367" s="35"/>
      <c r="C367" s="36"/>
      <c r="D367" s="183" t="s">
        <v>152</v>
      </c>
      <c r="E367" s="36"/>
      <c r="F367" s="184" t="s">
        <v>612</v>
      </c>
      <c r="G367" s="36"/>
      <c r="H367" s="36"/>
      <c r="I367" s="185"/>
      <c r="J367" s="36"/>
      <c r="K367" s="36"/>
      <c r="L367" s="39"/>
      <c r="M367" s="186"/>
      <c r="N367" s="187"/>
      <c r="O367" s="64"/>
      <c r="P367" s="64"/>
      <c r="Q367" s="64"/>
      <c r="R367" s="64"/>
      <c r="S367" s="64"/>
      <c r="T367" s="65"/>
      <c r="U367" s="34"/>
      <c r="V367" s="34"/>
      <c r="W367" s="34"/>
      <c r="X367" s="34"/>
      <c r="Y367" s="34"/>
      <c r="Z367" s="34"/>
      <c r="AA367" s="34"/>
      <c r="AB367" s="34"/>
      <c r="AC367" s="34"/>
      <c r="AD367" s="34"/>
      <c r="AE367" s="34"/>
      <c r="AT367" s="17" t="s">
        <v>152</v>
      </c>
      <c r="AU367" s="17" t="s">
        <v>84</v>
      </c>
    </row>
    <row r="368" spans="1:65" s="2" customFormat="1" ht="107.25">
      <c r="A368" s="34"/>
      <c r="B368" s="35"/>
      <c r="C368" s="36"/>
      <c r="D368" s="188" t="s">
        <v>154</v>
      </c>
      <c r="E368" s="36"/>
      <c r="F368" s="189" t="s">
        <v>606</v>
      </c>
      <c r="G368" s="36"/>
      <c r="H368" s="36"/>
      <c r="I368" s="185"/>
      <c r="J368" s="36"/>
      <c r="K368" s="36"/>
      <c r="L368" s="39"/>
      <c r="M368" s="186"/>
      <c r="N368" s="187"/>
      <c r="O368" s="64"/>
      <c r="P368" s="64"/>
      <c r="Q368" s="64"/>
      <c r="R368" s="64"/>
      <c r="S368" s="64"/>
      <c r="T368" s="65"/>
      <c r="U368" s="34"/>
      <c r="V368" s="34"/>
      <c r="W368" s="34"/>
      <c r="X368" s="34"/>
      <c r="Y368" s="34"/>
      <c r="Z368" s="34"/>
      <c r="AA368" s="34"/>
      <c r="AB368" s="34"/>
      <c r="AC368" s="34"/>
      <c r="AD368" s="34"/>
      <c r="AE368" s="34"/>
      <c r="AT368" s="17" t="s">
        <v>154</v>
      </c>
      <c r="AU368" s="17" t="s">
        <v>84</v>
      </c>
    </row>
    <row r="369" spans="1:65" s="13" customFormat="1" ht="11.25">
      <c r="B369" s="190"/>
      <c r="C369" s="191"/>
      <c r="D369" s="188" t="s">
        <v>171</v>
      </c>
      <c r="E369" s="192" t="s">
        <v>19</v>
      </c>
      <c r="F369" s="193" t="s">
        <v>613</v>
      </c>
      <c r="G369" s="191"/>
      <c r="H369" s="194">
        <v>139.41999999999999</v>
      </c>
      <c r="I369" s="195"/>
      <c r="J369" s="191"/>
      <c r="K369" s="191"/>
      <c r="L369" s="196"/>
      <c r="M369" s="197"/>
      <c r="N369" s="198"/>
      <c r="O369" s="198"/>
      <c r="P369" s="198"/>
      <c r="Q369" s="198"/>
      <c r="R369" s="198"/>
      <c r="S369" s="198"/>
      <c r="T369" s="199"/>
      <c r="AT369" s="200" t="s">
        <v>171</v>
      </c>
      <c r="AU369" s="200" t="s">
        <v>84</v>
      </c>
      <c r="AV369" s="13" t="s">
        <v>84</v>
      </c>
      <c r="AW369" s="13" t="s">
        <v>34</v>
      </c>
      <c r="AX369" s="13" t="s">
        <v>81</v>
      </c>
      <c r="AY369" s="200" t="s">
        <v>144</v>
      </c>
    </row>
    <row r="370" spans="1:65" s="2" customFormat="1" ht="44.25" customHeight="1">
      <c r="A370" s="34"/>
      <c r="B370" s="35"/>
      <c r="C370" s="170" t="s">
        <v>614</v>
      </c>
      <c r="D370" s="170" t="s">
        <v>146</v>
      </c>
      <c r="E370" s="171" t="s">
        <v>615</v>
      </c>
      <c r="F370" s="172" t="s">
        <v>233</v>
      </c>
      <c r="G370" s="173" t="s">
        <v>214</v>
      </c>
      <c r="H370" s="174">
        <v>634.29999999999995</v>
      </c>
      <c r="I370" s="175"/>
      <c r="J370" s="176">
        <f>ROUND(I370*H370,2)</f>
        <v>0</v>
      </c>
      <c r="K370" s="172" t="s">
        <v>149</v>
      </c>
      <c r="L370" s="39"/>
      <c r="M370" s="177" t="s">
        <v>19</v>
      </c>
      <c r="N370" s="178" t="s">
        <v>44</v>
      </c>
      <c r="O370" s="64"/>
      <c r="P370" s="179">
        <f>O370*H370</f>
        <v>0</v>
      </c>
      <c r="Q370" s="179">
        <v>0</v>
      </c>
      <c r="R370" s="179">
        <f>Q370*H370</f>
        <v>0</v>
      </c>
      <c r="S370" s="179">
        <v>0</v>
      </c>
      <c r="T370" s="180">
        <f>S370*H370</f>
        <v>0</v>
      </c>
      <c r="U370" s="34"/>
      <c r="V370" s="34"/>
      <c r="W370" s="34"/>
      <c r="X370" s="34"/>
      <c r="Y370" s="34"/>
      <c r="Z370" s="34"/>
      <c r="AA370" s="34"/>
      <c r="AB370" s="34"/>
      <c r="AC370" s="34"/>
      <c r="AD370" s="34"/>
      <c r="AE370" s="34"/>
      <c r="AR370" s="181" t="s">
        <v>150</v>
      </c>
      <c r="AT370" s="181" t="s">
        <v>146</v>
      </c>
      <c r="AU370" s="181" t="s">
        <v>84</v>
      </c>
      <c r="AY370" s="17" t="s">
        <v>144</v>
      </c>
      <c r="BE370" s="182">
        <f>IF(N370="základní",J370,0)</f>
        <v>0</v>
      </c>
      <c r="BF370" s="182">
        <f>IF(N370="snížená",J370,0)</f>
        <v>0</v>
      </c>
      <c r="BG370" s="182">
        <f>IF(N370="zákl. přenesená",J370,0)</f>
        <v>0</v>
      </c>
      <c r="BH370" s="182">
        <f>IF(N370="sníž. přenesená",J370,0)</f>
        <v>0</v>
      </c>
      <c r="BI370" s="182">
        <f>IF(N370="nulová",J370,0)</f>
        <v>0</v>
      </c>
      <c r="BJ370" s="17" t="s">
        <v>81</v>
      </c>
      <c r="BK370" s="182">
        <f>ROUND(I370*H370,2)</f>
        <v>0</v>
      </c>
      <c r="BL370" s="17" t="s">
        <v>150</v>
      </c>
      <c r="BM370" s="181" t="s">
        <v>616</v>
      </c>
    </row>
    <row r="371" spans="1:65" s="2" customFormat="1" ht="11.25">
      <c r="A371" s="34"/>
      <c r="B371" s="35"/>
      <c r="C371" s="36"/>
      <c r="D371" s="183" t="s">
        <v>152</v>
      </c>
      <c r="E371" s="36"/>
      <c r="F371" s="184" t="s">
        <v>617</v>
      </c>
      <c r="G371" s="36"/>
      <c r="H371" s="36"/>
      <c r="I371" s="185"/>
      <c r="J371" s="36"/>
      <c r="K371" s="36"/>
      <c r="L371" s="39"/>
      <c r="M371" s="186"/>
      <c r="N371" s="187"/>
      <c r="O371" s="64"/>
      <c r="P371" s="64"/>
      <c r="Q371" s="64"/>
      <c r="R371" s="64"/>
      <c r="S371" s="64"/>
      <c r="T371" s="65"/>
      <c r="U371" s="34"/>
      <c r="V371" s="34"/>
      <c r="W371" s="34"/>
      <c r="X371" s="34"/>
      <c r="Y371" s="34"/>
      <c r="Z371" s="34"/>
      <c r="AA371" s="34"/>
      <c r="AB371" s="34"/>
      <c r="AC371" s="34"/>
      <c r="AD371" s="34"/>
      <c r="AE371" s="34"/>
      <c r="AT371" s="17" t="s">
        <v>152</v>
      </c>
      <c r="AU371" s="17" t="s">
        <v>84</v>
      </c>
    </row>
    <row r="372" spans="1:65" s="2" customFormat="1" ht="107.25">
      <c r="A372" s="34"/>
      <c r="B372" s="35"/>
      <c r="C372" s="36"/>
      <c r="D372" s="188" t="s">
        <v>154</v>
      </c>
      <c r="E372" s="36"/>
      <c r="F372" s="189" t="s">
        <v>606</v>
      </c>
      <c r="G372" s="36"/>
      <c r="H372" s="36"/>
      <c r="I372" s="185"/>
      <c r="J372" s="36"/>
      <c r="K372" s="36"/>
      <c r="L372" s="39"/>
      <c r="M372" s="186"/>
      <c r="N372" s="187"/>
      <c r="O372" s="64"/>
      <c r="P372" s="64"/>
      <c r="Q372" s="64"/>
      <c r="R372" s="64"/>
      <c r="S372" s="64"/>
      <c r="T372" s="65"/>
      <c r="U372" s="34"/>
      <c r="V372" s="34"/>
      <c r="W372" s="34"/>
      <c r="X372" s="34"/>
      <c r="Y372" s="34"/>
      <c r="Z372" s="34"/>
      <c r="AA372" s="34"/>
      <c r="AB372" s="34"/>
      <c r="AC372" s="34"/>
      <c r="AD372" s="34"/>
      <c r="AE372" s="34"/>
      <c r="AT372" s="17" t="s">
        <v>154</v>
      </c>
      <c r="AU372" s="17" t="s">
        <v>84</v>
      </c>
    </row>
    <row r="373" spans="1:65" s="13" customFormat="1" ht="11.25">
      <c r="B373" s="190"/>
      <c r="C373" s="191"/>
      <c r="D373" s="188" t="s">
        <v>171</v>
      </c>
      <c r="E373" s="192" t="s">
        <v>19</v>
      </c>
      <c r="F373" s="193" t="s">
        <v>618</v>
      </c>
      <c r="G373" s="191"/>
      <c r="H373" s="194">
        <v>634.29999999999995</v>
      </c>
      <c r="I373" s="195"/>
      <c r="J373" s="191"/>
      <c r="K373" s="191"/>
      <c r="L373" s="196"/>
      <c r="M373" s="197"/>
      <c r="N373" s="198"/>
      <c r="O373" s="198"/>
      <c r="P373" s="198"/>
      <c r="Q373" s="198"/>
      <c r="R373" s="198"/>
      <c r="S373" s="198"/>
      <c r="T373" s="199"/>
      <c r="AT373" s="200" t="s">
        <v>171</v>
      </c>
      <c r="AU373" s="200" t="s">
        <v>84</v>
      </c>
      <c r="AV373" s="13" t="s">
        <v>84</v>
      </c>
      <c r="AW373" s="13" t="s">
        <v>34</v>
      </c>
      <c r="AX373" s="13" t="s">
        <v>81</v>
      </c>
      <c r="AY373" s="200" t="s">
        <v>144</v>
      </c>
    </row>
    <row r="374" spans="1:65" s="12" customFormat="1" ht="22.9" customHeight="1">
      <c r="B374" s="154"/>
      <c r="C374" s="155"/>
      <c r="D374" s="156" t="s">
        <v>72</v>
      </c>
      <c r="E374" s="168" t="s">
        <v>619</v>
      </c>
      <c r="F374" s="168" t="s">
        <v>620</v>
      </c>
      <c r="G374" s="155"/>
      <c r="H374" s="155"/>
      <c r="I374" s="158"/>
      <c r="J374" s="169">
        <f>BK374</f>
        <v>0</v>
      </c>
      <c r="K374" s="155"/>
      <c r="L374" s="160"/>
      <c r="M374" s="161"/>
      <c r="N374" s="162"/>
      <c r="O374" s="162"/>
      <c r="P374" s="163">
        <f>SUM(P375:P377)</f>
        <v>0</v>
      </c>
      <c r="Q374" s="162"/>
      <c r="R374" s="163">
        <f>SUM(R375:R377)</f>
        <v>0</v>
      </c>
      <c r="S374" s="162"/>
      <c r="T374" s="164">
        <f>SUM(T375:T377)</f>
        <v>0</v>
      </c>
      <c r="AR374" s="165" t="s">
        <v>81</v>
      </c>
      <c r="AT374" s="166" t="s">
        <v>72</v>
      </c>
      <c r="AU374" s="166" t="s">
        <v>81</v>
      </c>
      <c r="AY374" s="165" t="s">
        <v>144</v>
      </c>
      <c r="BK374" s="167">
        <f>SUM(BK375:BK377)</f>
        <v>0</v>
      </c>
    </row>
    <row r="375" spans="1:65" s="2" customFormat="1" ht="44.25" customHeight="1">
      <c r="A375" s="34"/>
      <c r="B375" s="35"/>
      <c r="C375" s="170" t="s">
        <v>621</v>
      </c>
      <c r="D375" s="170" t="s">
        <v>146</v>
      </c>
      <c r="E375" s="171" t="s">
        <v>622</v>
      </c>
      <c r="F375" s="172" t="s">
        <v>623</v>
      </c>
      <c r="G375" s="173" t="s">
        <v>214</v>
      </c>
      <c r="H375" s="174">
        <v>443.762</v>
      </c>
      <c r="I375" s="175"/>
      <c r="J375" s="176">
        <f>ROUND(I375*H375,2)</f>
        <v>0</v>
      </c>
      <c r="K375" s="172" t="s">
        <v>149</v>
      </c>
      <c r="L375" s="39"/>
      <c r="M375" s="177" t="s">
        <v>19</v>
      </c>
      <c r="N375" s="178" t="s">
        <v>44</v>
      </c>
      <c r="O375" s="64"/>
      <c r="P375" s="179">
        <f>O375*H375</f>
        <v>0</v>
      </c>
      <c r="Q375" s="179">
        <v>0</v>
      </c>
      <c r="R375" s="179">
        <f>Q375*H375</f>
        <v>0</v>
      </c>
      <c r="S375" s="179">
        <v>0</v>
      </c>
      <c r="T375" s="180">
        <f>S375*H375</f>
        <v>0</v>
      </c>
      <c r="U375" s="34"/>
      <c r="V375" s="34"/>
      <c r="W375" s="34"/>
      <c r="X375" s="34"/>
      <c r="Y375" s="34"/>
      <c r="Z375" s="34"/>
      <c r="AA375" s="34"/>
      <c r="AB375" s="34"/>
      <c r="AC375" s="34"/>
      <c r="AD375" s="34"/>
      <c r="AE375" s="34"/>
      <c r="AR375" s="181" t="s">
        <v>150</v>
      </c>
      <c r="AT375" s="181" t="s">
        <v>146</v>
      </c>
      <c r="AU375" s="181" t="s">
        <v>84</v>
      </c>
      <c r="AY375" s="17" t="s">
        <v>144</v>
      </c>
      <c r="BE375" s="182">
        <f>IF(N375="základní",J375,0)</f>
        <v>0</v>
      </c>
      <c r="BF375" s="182">
        <f>IF(N375="snížená",J375,0)</f>
        <v>0</v>
      </c>
      <c r="BG375" s="182">
        <f>IF(N375="zákl. přenesená",J375,0)</f>
        <v>0</v>
      </c>
      <c r="BH375" s="182">
        <f>IF(N375="sníž. přenesená",J375,0)</f>
        <v>0</v>
      </c>
      <c r="BI375" s="182">
        <f>IF(N375="nulová",J375,0)</f>
        <v>0</v>
      </c>
      <c r="BJ375" s="17" t="s">
        <v>81</v>
      </c>
      <c r="BK375" s="182">
        <f>ROUND(I375*H375,2)</f>
        <v>0</v>
      </c>
      <c r="BL375" s="17" t="s">
        <v>150</v>
      </c>
      <c r="BM375" s="181" t="s">
        <v>624</v>
      </c>
    </row>
    <row r="376" spans="1:65" s="2" customFormat="1" ht="11.25">
      <c r="A376" s="34"/>
      <c r="B376" s="35"/>
      <c r="C376" s="36"/>
      <c r="D376" s="183" t="s">
        <v>152</v>
      </c>
      <c r="E376" s="36"/>
      <c r="F376" s="184" t="s">
        <v>625</v>
      </c>
      <c r="G376" s="36"/>
      <c r="H376" s="36"/>
      <c r="I376" s="185"/>
      <c r="J376" s="36"/>
      <c r="K376" s="36"/>
      <c r="L376" s="39"/>
      <c r="M376" s="186"/>
      <c r="N376" s="187"/>
      <c r="O376" s="64"/>
      <c r="P376" s="64"/>
      <c r="Q376" s="64"/>
      <c r="R376" s="64"/>
      <c r="S376" s="64"/>
      <c r="T376" s="65"/>
      <c r="U376" s="34"/>
      <c r="V376" s="34"/>
      <c r="W376" s="34"/>
      <c r="X376" s="34"/>
      <c r="Y376" s="34"/>
      <c r="Z376" s="34"/>
      <c r="AA376" s="34"/>
      <c r="AB376" s="34"/>
      <c r="AC376" s="34"/>
      <c r="AD376" s="34"/>
      <c r="AE376" s="34"/>
      <c r="AT376" s="17" t="s">
        <v>152</v>
      </c>
      <c r="AU376" s="17" t="s">
        <v>84</v>
      </c>
    </row>
    <row r="377" spans="1:65" s="2" customFormat="1" ht="39">
      <c r="A377" s="34"/>
      <c r="B377" s="35"/>
      <c r="C377" s="36"/>
      <c r="D377" s="188" t="s">
        <v>154</v>
      </c>
      <c r="E377" s="36"/>
      <c r="F377" s="189" t="s">
        <v>626</v>
      </c>
      <c r="G377" s="36"/>
      <c r="H377" s="36"/>
      <c r="I377" s="185"/>
      <c r="J377" s="36"/>
      <c r="K377" s="36"/>
      <c r="L377" s="39"/>
      <c r="M377" s="186"/>
      <c r="N377" s="187"/>
      <c r="O377" s="64"/>
      <c r="P377" s="64"/>
      <c r="Q377" s="64"/>
      <c r="R377" s="64"/>
      <c r="S377" s="64"/>
      <c r="T377" s="65"/>
      <c r="U377" s="34"/>
      <c r="V377" s="34"/>
      <c r="W377" s="34"/>
      <c r="X377" s="34"/>
      <c r="Y377" s="34"/>
      <c r="Z377" s="34"/>
      <c r="AA377" s="34"/>
      <c r="AB377" s="34"/>
      <c r="AC377" s="34"/>
      <c r="AD377" s="34"/>
      <c r="AE377" s="34"/>
      <c r="AT377" s="17" t="s">
        <v>154</v>
      </c>
      <c r="AU377" s="17" t="s">
        <v>84</v>
      </c>
    </row>
    <row r="378" spans="1:65" s="12" customFormat="1" ht="25.9" customHeight="1">
      <c r="B378" s="154"/>
      <c r="C378" s="155"/>
      <c r="D378" s="156" t="s">
        <v>72</v>
      </c>
      <c r="E378" s="157" t="s">
        <v>627</v>
      </c>
      <c r="F378" s="157" t="s">
        <v>628</v>
      </c>
      <c r="G378" s="155"/>
      <c r="H378" s="155"/>
      <c r="I378" s="158"/>
      <c r="J378" s="159">
        <f>BK378</f>
        <v>0</v>
      </c>
      <c r="K378" s="155"/>
      <c r="L378" s="160"/>
      <c r="M378" s="161"/>
      <c r="N378" s="162"/>
      <c r="O378" s="162"/>
      <c r="P378" s="163">
        <f>P379+P391</f>
        <v>0</v>
      </c>
      <c r="Q378" s="162"/>
      <c r="R378" s="163">
        <f>R379+R391</f>
        <v>1.0501524</v>
      </c>
      <c r="S378" s="162"/>
      <c r="T378" s="164">
        <f>T379+T391</f>
        <v>0</v>
      </c>
      <c r="AR378" s="165" t="s">
        <v>84</v>
      </c>
      <c r="AT378" s="166" t="s">
        <v>72</v>
      </c>
      <c r="AU378" s="166" t="s">
        <v>73</v>
      </c>
      <c r="AY378" s="165" t="s">
        <v>144</v>
      </c>
      <c r="BK378" s="167">
        <f>BK379+BK391</f>
        <v>0</v>
      </c>
    </row>
    <row r="379" spans="1:65" s="12" customFormat="1" ht="22.9" customHeight="1">
      <c r="B379" s="154"/>
      <c r="C379" s="155"/>
      <c r="D379" s="156" t="s">
        <v>72</v>
      </c>
      <c r="E379" s="168" t="s">
        <v>629</v>
      </c>
      <c r="F379" s="168" t="s">
        <v>630</v>
      </c>
      <c r="G379" s="155"/>
      <c r="H379" s="155"/>
      <c r="I379" s="158"/>
      <c r="J379" s="169">
        <f>BK379</f>
        <v>0</v>
      </c>
      <c r="K379" s="155"/>
      <c r="L379" s="160"/>
      <c r="M379" s="161"/>
      <c r="N379" s="162"/>
      <c r="O379" s="162"/>
      <c r="P379" s="163">
        <f>SUM(P380:P390)</f>
        <v>0</v>
      </c>
      <c r="Q379" s="162"/>
      <c r="R379" s="163">
        <f>SUM(R380:R390)</f>
        <v>1.0450044000000001</v>
      </c>
      <c r="S379" s="162"/>
      <c r="T379" s="164">
        <f>SUM(T380:T390)</f>
        <v>0</v>
      </c>
      <c r="AR379" s="165" t="s">
        <v>84</v>
      </c>
      <c r="AT379" s="166" t="s">
        <v>72</v>
      </c>
      <c r="AU379" s="166" t="s">
        <v>81</v>
      </c>
      <c r="AY379" s="165" t="s">
        <v>144</v>
      </c>
      <c r="BK379" s="167">
        <f>SUM(BK380:BK390)</f>
        <v>0</v>
      </c>
    </row>
    <row r="380" spans="1:65" s="2" customFormat="1" ht="24.2" customHeight="1">
      <c r="A380" s="34"/>
      <c r="B380" s="35"/>
      <c r="C380" s="170" t="s">
        <v>631</v>
      </c>
      <c r="D380" s="170" t="s">
        <v>146</v>
      </c>
      <c r="E380" s="171" t="s">
        <v>632</v>
      </c>
      <c r="F380" s="172" t="s">
        <v>633</v>
      </c>
      <c r="G380" s="173" t="s">
        <v>276</v>
      </c>
      <c r="H380" s="174">
        <v>916.74</v>
      </c>
      <c r="I380" s="175"/>
      <c r="J380" s="176">
        <f>ROUND(I380*H380,2)</f>
        <v>0</v>
      </c>
      <c r="K380" s="172" t="s">
        <v>149</v>
      </c>
      <c r="L380" s="39"/>
      <c r="M380" s="177" t="s">
        <v>19</v>
      </c>
      <c r="N380" s="178" t="s">
        <v>44</v>
      </c>
      <c r="O380" s="64"/>
      <c r="P380" s="179">
        <f>O380*H380</f>
        <v>0</v>
      </c>
      <c r="Q380" s="179">
        <v>6.0000000000000002E-5</v>
      </c>
      <c r="R380" s="179">
        <f>Q380*H380</f>
        <v>5.5004400000000002E-2</v>
      </c>
      <c r="S380" s="179">
        <v>0</v>
      </c>
      <c r="T380" s="180">
        <f>S380*H380</f>
        <v>0</v>
      </c>
      <c r="U380" s="34"/>
      <c r="V380" s="34"/>
      <c r="W380" s="34"/>
      <c r="X380" s="34"/>
      <c r="Y380" s="34"/>
      <c r="Z380" s="34"/>
      <c r="AA380" s="34"/>
      <c r="AB380" s="34"/>
      <c r="AC380" s="34"/>
      <c r="AD380" s="34"/>
      <c r="AE380" s="34"/>
      <c r="AR380" s="181" t="s">
        <v>249</v>
      </c>
      <c r="AT380" s="181" t="s">
        <v>146</v>
      </c>
      <c r="AU380" s="181" t="s">
        <v>84</v>
      </c>
      <c r="AY380" s="17" t="s">
        <v>144</v>
      </c>
      <c r="BE380" s="182">
        <f>IF(N380="základní",J380,0)</f>
        <v>0</v>
      </c>
      <c r="BF380" s="182">
        <f>IF(N380="snížená",J380,0)</f>
        <v>0</v>
      </c>
      <c r="BG380" s="182">
        <f>IF(N380="zákl. přenesená",J380,0)</f>
        <v>0</v>
      </c>
      <c r="BH380" s="182">
        <f>IF(N380="sníž. přenesená",J380,0)</f>
        <v>0</v>
      </c>
      <c r="BI380" s="182">
        <f>IF(N380="nulová",J380,0)</f>
        <v>0</v>
      </c>
      <c r="BJ380" s="17" t="s">
        <v>81</v>
      </c>
      <c r="BK380" s="182">
        <f>ROUND(I380*H380,2)</f>
        <v>0</v>
      </c>
      <c r="BL380" s="17" t="s">
        <v>249</v>
      </c>
      <c r="BM380" s="181" t="s">
        <v>634</v>
      </c>
    </row>
    <row r="381" spans="1:65" s="2" customFormat="1" ht="11.25">
      <c r="A381" s="34"/>
      <c r="B381" s="35"/>
      <c r="C381" s="36"/>
      <c r="D381" s="183" t="s">
        <v>152</v>
      </c>
      <c r="E381" s="36"/>
      <c r="F381" s="184" t="s">
        <v>635</v>
      </c>
      <c r="G381" s="36"/>
      <c r="H381" s="36"/>
      <c r="I381" s="185"/>
      <c r="J381" s="36"/>
      <c r="K381" s="36"/>
      <c r="L381" s="39"/>
      <c r="M381" s="186"/>
      <c r="N381" s="187"/>
      <c r="O381" s="64"/>
      <c r="P381" s="64"/>
      <c r="Q381" s="64"/>
      <c r="R381" s="64"/>
      <c r="S381" s="64"/>
      <c r="T381" s="65"/>
      <c r="U381" s="34"/>
      <c r="V381" s="34"/>
      <c r="W381" s="34"/>
      <c r="X381" s="34"/>
      <c r="Y381" s="34"/>
      <c r="Z381" s="34"/>
      <c r="AA381" s="34"/>
      <c r="AB381" s="34"/>
      <c r="AC381" s="34"/>
      <c r="AD381" s="34"/>
      <c r="AE381" s="34"/>
      <c r="AT381" s="17" t="s">
        <v>152</v>
      </c>
      <c r="AU381" s="17" t="s">
        <v>84</v>
      </c>
    </row>
    <row r="382" spans="1:65" s="2" customFormat="1" ht="39">
      <c r="A382" s="34"/>
      <c r="B382" s="35"/>
      <c r="C382" s="36"/>
      <c r="D382" s="188" t="s">
        <v>154</v>
      </c>
      <c r="E382" s="36"/>
      <c r="F382" s="189" t="s">
        <v>636</v>
      </c>
      <c r="G382" s="36"/>
      <c r="H382" s="36"/>
      <c r="I382" s="185"/>
      <c r="J382" s="36"/>
      <c r="K382" s="36"/>
      <c r="L382" s="39"/>
      <c r="M382" s="186"/>
      <c r="N382" s="187"/>
      <c r="O382" s="64"/>
      <c r="P382" s="64"/>
      <c r="Q382" s="64"/>
      <c r="R382" s="64"/>
      <c r="S382" s="64"/>
      <c r="T382" s="65"/>
      <c r="U382" s="34"/>
      <c r="V382" s="34"/>
      <c r="W382" s="34"/>
      <c r="X382" s="34"/>
      <c r="Y382" s="34"/>
      <c r="Z382" s="34"/>
      <c r="AA382" s="34"/>
      <c r="AB382" s="34"/>
      <c r="AC382" s="34"/>
      <c r="AD382" s="34"/>
      <c r="AE382" s="34"/>
      <c r="AT382" s="17" t="s">
        <v>154</v>
      </c>
      <c r="AU382" s="17" t="s">
        <v>84</v>
      </c>
    </row>
    <row r="383" spans="1:65" s="13" customFormat="1" ht="11.25">
      <c r="B383" s="190"/>
      <c r="C383" s="191"/>
      <c r="D383" s="188" t="s">
        <v>171</v>
      </c>
      <c r="E383" s="192" t="s">
        <v>19</v>
      </c>
      <c r="F383" s="193" t="s">
        <v>637</v>
      </c>
      <c r="G383" s="191"/>
      <c r="H383" s="194">
        <v>916.74</v>
      </c>
      <c r="I383" s="195"/>
      <c r="J383" s="191"/>
      <c r="K383" s="191"/>
      <c r="L383" s="196"/>
      <c r="M383" s="197"/>
      <c r="N383" s="198"/>
      <c r="O383" s="198"/>
      <c r="P383" s="198"/>
      <c r="Q383" s="198"/>
      <c r="R383" s="198"/>
      <c r="S383" s="198"/>
      <c r="T383" s="199"/>
      <c r="AT383" s="200" t="s">
        <v>171</v>
      </c>
      <c r="AU383" s="200" t="s">
        <v>84</v>
      </c>
      <c r="AV383" s="13" t="s">
        <v>84</v>
      </c>
      <c r="AW383" s="13" t="s">
        <v>34</v>
      </c>
      <c r="AX383" s="13" t="s">
        <v>81</v>
      </c>
      <c r="AY383" s="200" t="s">
        <v>144</v>
      </c>
    </row>
    <row r="384" spans="1:65" s="2" customFormat="1" ht="24.2" customHeight="1">
      <c r="A384" s="34"/>
      <c r="B384" s="35"/>
      <c r="C384" s="212" t="s">
        <v>638</v>
      </c>
      <c r="D384" s="212" t="s">
        <v>211</v>
      </c>
      <c r="E384" s="213" t="s">
        <v>639</v>
      </c>
      <c r="F384" s="214" t="s">
        <v>640</v>
      </c>
      <c r="G384" s="215" t="s">
        <v>214</v>
      </c>
      <c r="H384" s="216">
        <v>0.99</v>
      </c>
      <c r="I384" s="217"/>
      <c r="J384" s="218">
        <f>ROUND(I384*H384,2)</f>
        <v>0</v>
      </c>
      <c r="K384" s="214" t="s">
        <v>149</v>
      </c>
      <c r="L384" s="219"/>
      <c r="M384" s="220" t="s">
        <v>19</v>
      </c>
      <c r="N384" s="221" t="s">
        <v>44</v>
      </c>
      <c r="O384" s="64"/>
      <c r="P384" s="179">
        <f>O384*H384</f>
        <v>0</v>
      </c>
      <c r="Q384" s="179">
        <v>1</v>
      </c>
      <c r="R384" s="179">
        <f>Q384*H384</f>
        <v>0.99</v>
      </c>
      <c r="S384" s="179">
        <v>0</v>
      </c>
      <c r="T384" s="180">
        <f>S384*H384</f>
        <v>0</v>
      </c>
      <c r="U384" s="34"/>
      <c r="V384" s="34"/>
      <c r="W384" s="34"/>
      <c r="X384" s="34"/>
      <c r="Y384" s="34"/>
      <c r="Z384" s="34"/>
      <c r="AA384" s="34"/>
      <c r="AB384" s="34"/>
      <c r="AC384" s="34"/>
      <c r="AD384" s="34"/>
      <c r="AE384" s="34"/>
      <c r="AR384" s="181" t="s">
        <v>347</v>
      </c>
      <c r="AT384" s="181" t="s">
        <v>211</v>
      </c>
      <c r="AU384" s="181" t="s">
        <v>84</v>
      </c>
      <c r="AY384" s="17" t="s">
        <v>144</v>
      </c>
      <c r="BE384" s="182">
        <f>IF(N384="základní",J384,0)</f>
        <v>0</v>
      </c>
      <c r="BF384" s="182">
        <f>IF(N384="snížená",J384,0)</f>
        <v>0</v>
      </c>
      <c r="BG384" s="182">
        <f>IF(N384="zákl. přenesená",J384,0)</f>
        <v>0</v>
      </c>
      <c r="BH384" s="182">
        <f>IF(N384="sníž. přenesená",J384,0)</f>
        <v>0</v>
      </c>
      <c r="BI384" s="182">
        <f>IF(N384="nulová",J384,0)</f>
        <v>0</v>
      </c>
      <c r="BJ384" s="17" t="s">
        <v>81</v>
      </c>
      <c r="BK384" s="182">
        <f>ROUND(I384*H384,2)</f>
        <v>0</v>
      </c>
      <c r="BL384" s="17" t="s">
        <v>249</v>
      </c>
      <c r="BM384" s="181" t="s">
        <v>641</v>
      </c>
    </row>
    <row r="385" spans="1:65" s="2" customFormat="1" ht="11.25">
      <c r="A385" s="34"/>
      <c r="B385" s="35"/>
      <c r="C385" s="36"/>
      <c r="D385" s="183" t="s">
        <v>152</v>
      </c>
      <c r="E385" s="36"/>
      <c r="F385" s="184" t="s">
        <v>642</v>
      </c>
      <c r="G385" s="36"/>
      <c r="H385" s="36"/>
      <c r="I385" s="185"/>
      <c r="J385" s="36"/>
      <c r="K385" s="36"/>
      <c r="L385" s="39"/>
      <c r="M385" s="186"/>
      <c r="N385" s="187"/>
      <c r="O385" s="64"/>
      <c r="P385" s="64"/>
      <c r="Q385" s="64"/>
      <c r="R385" s="64"/>
      <c r="S385" s="64"/>
      <c r="T385" s="65"/>
      <c r="U385" s="34"/>
      <c r="V385" s="34"/>
      <c r="W385" s="34"/>
      <c r="X385" s="34"/>
      <c r="Y385" s="34"/>
      <c r="Z385" s="34"/>
      <c r="AA385" s="34"/>
      <c r="AB385" s="34"/>
      <c r="AC385" s="34"/>
      <c r="AD385" s="34"/>
      <c r="AE385" s="34"/>
      <c r="AT385" s="17" t="s">
        <v>152</v>
      </c>
      <c r="AU385" s="17" t="s">
        <v>84</v>
      </c>
    </row>
    <row r="386" spans="1:65" s="13" customFormat="1" ht="11.25">
      <c r="B386" s="190"/>
      <c r="C386" s="191"/>
      <c r="D386" s="188" t="s">
        <v>171</v>
      </c>
      <c r="E386" s="192" t="s">
        <v>19</v>
      </c>
      <c r="F386" s="193" t="s">
        <v>643</v>
      </c>
      <c r="G386" s="191"/>
      <c r="H386" s="194">
        <v>0.91700000000000004</v>
      </c>
      <c r="I386" s="195"/>
      <c r="J386" s="191"/>
      <c r="K386" s="191"/>
      <c r="L386" s="196"/>
      <c r="M386" s="197"/>
      <c r="N386" s="198"/>
      <c r="O386" s="198"/>
      <c r="P386" s="198"/>
      <c r="Q386" s="198"/>
      <c r="R386" s="198"/>
      <c r="S386" s="198"/>
      <c r="T386" s="199"/>
      <c r="AT386" s="200" t="s">
        <v>171</v>
      </c>
      <c r="AU386" s="200" t="s">
        <v>84</v>
      </c>
      <c r="AV386" s="13" t="s">
        <v>84</v>
      </c>
      <c r="AW386" s="13" t="s">
        <v>34</v>
      </c>
      <c r="AX386" s="13" t="s">
        <v>81</v>
      </c>
      <c r="AY386" s="200" t="s">
        <v>144</v>
      </c>
    </row>
    <row r="387" spans="1:65" s="13" customFormat="1" ht="11.25">
      <c r="B387" s="190"/>
      <c r="C387" s="191"/>
      <c r="D387" s="188" t="s">
        <v>171</v>
      </c>
      <c r="E387" s="191"/>
      <c r="F387" s="193" t="s">
        <v>644</v>
      </c>
      <c r="G387" s="191"/>
      <c r="H387" s="194">
        <v>0.99</v>
      </c>
      <c r="I387" s="195"/>
      <c r="J387" s="191"/>
      <c r="K387" s="191"/>
      <c r="L387" s="196"/>
      <c r="M387" s="197"/>
      <c r="N387" s="198"/>
      <c r="O387" s="198"/>
      <c r="P387" s="198"/>
      <c r="Q387" s="198"/>
      <c r="R387" s="198"/>
      <c r="S387" s="198"/>
      <c r="T387" s="199"/>
      <c r="AT387" s="200" t="s">
        <v>171</v>
      </c>
      <c r="AU387" s="200" t="s">
        <v>84</v>
      </c>
      <c r="AV387" s="13" t="s">
        <v>84</v>
      </c>
      <c r="AW387" s="13" t="s">
        <v>4</v>
      </c>
      <c r="AX387" s="13" t="s">
        <v>81</v>
      </c>
      <c r="AY387" s="200" t="s">
        <v>144</v>
      </c>
    </row>
    <row r="388" spans="1:65" s="2" customFormat="1" ht="44.25" customHeight="1">
      <c r="A388" s="34"/>
      <c r="B388" s="35"/>
      <c r="C388" s="170" t="s">
        <v>645</v>
      </c>
      <c r="D388" s="170" t="s">
        <v>146</v>
      </c>
      <c r="E388" s="171" t="s">
        <v>646</v>
      </c>
      <c r="F388" s="172" t="s">
        <v>647</v>
      </c>
      <c r="G388" s="173" t="s">
        <v>214</v>
      </c>
      <c r="H388" s="174">
        <v>1.0449999999999999</v>
      </c>
      <c r="I388" s="175"/>
      <c r="J388" s="176">
        <f>ROUND(I388*H388,2)</f>
        <v>0</v>
      </c>
      <c r="K388" s="172" t="s">
        <v>149</v>
      </c>
      <c r="L388" s="39"/>
      <c r="M388" s="177" t="s">
        <v>19</v>
      </c>
      <c r="N388" s="178" t="s">
        <v>44</v>
      </c>
      <c r="O388" s="64"/>
      <c r="P388" s="179">
        <f>O388*H388</f>
        <v>0</v>
      </c>
      <c r="Q388" s="179">
        <v>0</v>
      </c>
      <c r="R388" s="179">
        <f>Q388*H388</f>
        <v>0</v>
      </c>
      <c r="S388" s="179">
        <v>0</v>
      </c>
      <c r="T388" s="180">
        <f>S388*H388</f>
        <v>0</v>
      </c>
      <c r="U388" s="34"/>
      <c r="V388" s="34"/>
      <c r="W388" s="34"/>
      <c r="X388" s="34"/>
      <c r="Y388" s="34"/>
      <c r="Z388" s="34"/>
      <c r="AA388" s="34"/>
      <c r="AB388" s="34"/>
      <c r="AC388" s="34"/>
      <c r="AD388" s="34"/>
      <c r="AE388" s="34"/>
      <c r="AR388" s="181" t="s">
        <v>249</v>
      </c>
      <c r="AT388" s="181" t="s">
        <v>146</v>
      </c>
      <c r="AU388" s="181" t="s">
        <v>84</v>
      </c>
      <c r="AY388" s="17" t="s">
        <v>144</v>
      </c>
      <c r="BE388" s="182">
        <f>IF(N388="základní",J388,0)</f>
        <v>0</v>
      </c>
      <c r="BF388" s="182">
        <f>IF(N388="snížená",J388,0)</f>
        <v>0</v>
      </c>
      <c r="BG388" s="182">
        <f>IF(N388="zákl. přenesená",J388,0)</f>
        <v>0</v>
      </c>
      <c r="BH388" s="182">
        <f>IF(N388="sníž. přenesená",J388,0)</f>
        <v>0</v>
      </c>
      <c r="BI388" s="182">
        <f>IF(N388="nulová",J388,0)</f>
        <v>0</v>
      </c>
      <c r="BJ388" s="17" t="s">
        <v>81</v>
      </c>
      <c r="BK388" s="182">
        <f>ROUND(I388*H388,2)</f>
        <v>0</v>
      </c>
      <c r="BL388" s="17" t="s">
        <v>249</v>
      </c>
      <c r="BM388" s="181" t="s">
        <v>648</v>
      </c>
    </row>
    <row r="389" spans="1:65" s="2" customFormat="1" ht="11.25">
      <c r="A389" s="34"/>
      <c r="B389" s="35"/>
      <c r="C389" s="36"/>
      <c r="D389" s="183" t="s">
        <v>152</v>
      </c>
      <c r="E389" s="36"/>
      <c r="F389" s="184" t="s">
        <v>649</v>
      </c>
      <c r="G389" s="36"/>
      <c r="H389" s="36"/>
      <c r="I389" s="185"/>
      <c r="J389" s="36"/>
      <c r="K389" s="36"/>
      <c r="L389" s="39"/>
      <c r="M389" s="186"/>
      <c r="N389" s="187"/>
      <c r="O389" s="64"/>
      <c r="P389" s="64"/>
      <c r="Q389" s="64"/>
      <c r="R389" s="64"/>
      <c r="S389" s="64"/>
      <c r="T389" s="65"/>
      <c r="U389" s="34"/>
      <c r="V389" s="34"/>
      <c r="W389" s="34"/>
      <c r="X389" s="34"/>
      <c r="Y389" s="34"/>
      <c r="Z389" s="34"/>
      <c r="AA389" s="34"/>
      <c r="AB389" s="34"/>
      <c r="AC389" s="34"/>
      <c r="AD389" s="34"/>
      <c r="AE389" s="34"/>
      <c r="AT389" s="17" t="s">
        <v>152</v>
      </c>
      <c r="AU389" s="17" t="s">
        <v>84</v>
      </c>
    </row>
    <row r="390" spans="1:65" s="2" customFormat="1" ht="126.75">
      <c r="A390" s="34"/>
      <c r="B390" s="35"/>
      <c r="C390" s="36"/>
      <c r="D390" s="188" t="s">
        <v>154</v>
      </c>
      <c r="E390" s="36"/>
      <c r="F390" s="189" t="s">
        <v>650</v>
      </c>
      <c r="G390" s="36"/>
      <c r="H390" s="36"/>
      <c r="I390" s="185"/>
      <c r="J390" s="36"/>
      <c r="K390" s="36"/>
      <c r="L390" s="39"/>
      <c r="M390" s="186"/>
      <c r="N390" s="187"/>
      <c r="O390" s="64"/>
      <c r="P390" s="64"/>
      <c r="Q390" s="64"/>
      <c r="R390" s="64"/>
      <c r="S390" s="64"/>
      <c r="T390" s="65"/>
      <c r="U390" s="34"/>
      <c r="V390" s="34"/>
      <c r="W390" s="34"/>
      <c r="X390" s="34"/>
      <c r="Y390" s="34"/>
      <c r="Z390" s="34"/>
      <c r="AA390" s="34"/>
      <c r="AB390" s="34"/>
      <c r="AC390" s="34"/>
      <c r="AD390" s="34"/>
      <c r="AE390" s="34"/>
      <c r="AT390" s="17" t="s">
        <v>154</v>
      </c>
      <c r="AU390" s="17" t="s">
        <v>84</v>
      </c>
    </row>
    <row r="391" spans="1:65" s="12" customFormat="1" ht="22.9" customHeight="1">
      <c r="B391" s="154"/>
      <c r="C391" s="155"/>
      <c r="D391" s="156" t="s">
        <v>72</v>
      </c>
      <c r="E391" s="168" t="s">
        <v>651</v>
      </c>
      <c r="F391" s="168" t="s">
        <v>652</v>
      </c>
      <c r="G391" s="155"/>
      <c r="H391" s="155"/>
      <c r="I391" s="158"/>
      <c r="J391" s="169">
        <f>BK391</f>
        <v>0</v>
      </c>
      <c r="K391" s="155"/>
      <c r="L391" s="160"/>
      <c r="M391" s="161"/>
      <c r="N391" s="162"/>
      <c r="O391" s="162"/>
      <c r="P391" s="163">
        <f>SUM(P392:P398)</f>
        <v>0</v>
      </c>
      <c r="Q391" s="162"/>
      <c r="R391" s="163">
        <f>SUM(R392:R398)</f>
        <v>5.1479999999999998E-3</v>
      </c>
      <c r="S391" s="162"/>
      <c r="T391" s="164">
        <f>SUM(T392:T398)</f>
        <v>0</v>
      </c>
      <c r="AR391" s="165" t="s">
        <v>84</v>
      </c>
      <c r="AT391" s="166" t="s">
        <v>72</v>
      </c>
      <c r="AU391" s="166" t="s">
        <v>81</v>
      </c>
      <c r="AY391" s="165" t="s">
        <v>144</v>
      </c>
      <c r="BK391" s="167">
        <f>SUM(BK392:BK398)</f>
        <v>0</v>
      </c>
    </row>
    <row r="392" spans="1:65" s="2" customFormat="1" ht="24.2" customHeight="1">
      <c r="A392" s="34"/>
      <c r="B392" s="35"/>
      <c r="C392" s="170" t="s">
        <v>653</v>
      </c>
      <c r="D392" s="170" t="s">
        <v>146</v>
      </c>
      <c r="E392" s="171" t="s">
        <v>654</v>
      </c>
      <c r="F392" s="172" t="s">
        <v>655</v>
      </c>
      <c r="G392" s="173" t="s">
        <v>89</v>
      </c>
      <c r="H392" s="174">
        <v>19.8</v>
      </c>
      <c r="I392" s="175"/>
      <c r="J392" s="176">
        <f>ROUND(I392*H392,2)</f>
        <v>0</v>
      </c>
      <c r="K392" s="172" t="s">
        <v>149</v>
      </c>
      <c r="L392" s="39"/>
      <c r="M392" s="177" t="s">
        <v>19</v>
      </c>
      <c r="N392" s="178" t="s">
        <v>44</v>
      </c>
      <c r="O392" s="64"/>
      <c r="P392" s="179">
        <f>O392*H392</f>
        <v>0</v>
      </c>
      <c r="Q392" s="179">
        <v>0</v>
      </c>
      <c r="R392" s="179">
        <f>Q392*H392</f>
        <v>0</v>
      </c>
      <c r="S392" s="179">
        <v>0</v>
      </c>
      <c r="T392" s="180">
        <f>S392*H392</f>
        <v>0</v>
      </c>
      <c r="U392" s="34"/>
      <c r="V392" s="34"/>
      <c r="W392" s="34"/>
      <c r="X392" s="34"/>
      <c r="Y392" s="34"/>
      <c r="Z392" s="34"/>
      <c r="AA392" s="34"/>
      <c r="AB392" s="34"/>
      <c r="AC392" s="34"/>
      <c r="AD392" s="34"/>
      <c r="AE392" s="34"/>
      <c r="AR392" s="181" t="s">
        <v>249</v>
      </c>
      <c r="AT392" s="181" t="s">
        <v>146</v>
      </c>
      <c r="AU392" s="181" t="s">
        <v>84</v>
      </c>
      <c r="AY392" s="17" t="s">
        <v>144</v>
      </c>
      <c r="BE392" s="182">
        <f>IF(N392="základní",J392,0)</f>
        <v>0</v>
      </c>
      <c r="BF392" s="182">
        <f>IF(N392="snížená",J392,0)</f>
        <v>0</v>
      </c>
      <c r="BG392" s="182">
        <f>IF(N392="zákl. přenesená",J392,0)</f>
        <v>0</v>
      </c>
      <c r="BH392" s="182">
        <f>IF(N392="sníž. přenesená",J392,0)</f>
        <v>0</v>
      </c>
      <c r="BI392" s="182">
        <f>IF(N392="nulová",J392,0)</f>
        <v>0</v>
      </c>
      <c r="BJ392" s="17" t="s">
        <v>81</v>
      </c>
      <c r="BK392" s="182">
        <f>ROUND(I392*H392,2)</f>
        <v>0</v>
      </c>
      <c r="BL392" s="17" t="s">
        <v>249</v>
      </c>
      <c r="BM392" s="181" t="s">
        <v>656</v>
      </c>
    </row>
    <row r="393" spans="1:65" s="2" customFormat="1" ht="11.25">
      <c r="A393" s="34"/>
      <c r="B393" s="35"/>
      <c r="C393" s="36"/>
      <c r="D393" s="183" t="s">
        <v>152</v>
      </c>
      <c r="E393" s="36"/>
      <c r="F393" s="184" t="s">
        <v>657</v>
      </c>
      <c r="G393" s="36"/>
      <c r="H393" s="36"/>
      <c r="I393" s="185"/>
      <c r="J393" s="36"/>
      <c r="K393" s="36"/>
      <c r="L393" s="39"/>
      <c r="M393" s="186"/>
      <c r="N393" s="187"/>
      <c r="O393" s="64"/>
      <c r="P393" s="64"/>
      <c r="Q393" s="64"/>
      <c r="R393" s="64"/>
      <c r="S393" s="64"/>
      <c r="T393" s="65"/>
      <c r="U393" s="34"/>
      <c r="V393" s="34"/>
      <c r="W393" s="34"/>
      <c r="X393" s="34"/>
      <c r="Y393" s="34"/>
      <c r="Z393" s="34"/>
      <c r="AA393" s="34"/>
      <c r="AB393" s="34"/>
      <c r="AC393" s="34"/>
      <c r="AD393" s="34"/>
      <c r="AE393" s="34"/>
      <c r="AT393" s="17" t="s">
        <v>152</v>
      </c>
      <c r="AU393" s="17" t="s">
        <v>84</v>
      </c>
    </row>
    <row r="394" spans="1:65" s="13" customFormat="1" ht="11.25">
      <c r="B394" s="190"/>
      <c r="C394" s="191"/>
      <c r="D394" s="188" t="s">
        <v>171</v>
      </c>
      <c r="E394" s="192" t="s">
        <v>19</v>
      </c>
      <c r="F394" s="193" t="s">
        <v>658</v>
      </c>
      <c r="G394" s="191"/>
      <c r="H394" s="194">
        <v>19.8</v>
      </c>
      <c r="I394" s="195"/>
      <c r="J394" s="191"/>
      <c r="K394" s="191"/>
      <c r="L394" s="196"/>
      <c r="M394" s="197"/>
      <c r="N394" s="198"/>
      <c r="O394" s="198"/>
      <c r="P394" s="198"/>
      <c r="Q394" s="198"/>
      <c r="R394" s="198"/>
      <c r="S394" s="198"/>
      <c r="T394" s="199"/>
      <c r="AT394" s="200" t="s">
        <v>171</v>
      </c>
      <c r="AU394" s="200" t="s">
        <v>84</v>
      </c>
      <c r="AV394" s="13" t="s">
        <v>84</v>
      </c>
      <c r="AW394" s="13" t="s">
        <v>34</v>
      </c>
      <c r="AX394" s="13" t="s">
        <v>81</v>
      </c>
      <c r="AY394" s="200" t="s">
        <v>144</v>
      </c>
    </row>
    <row r="395" spans="1:65" s="2" customFormat="1" ht="24.2" customHeight="1">
      <c r="A395" s="34"/>
      <c r="B395" s="35"/>
      <c r="C395" s="170" t="s">
        <v>659</v>
      </c>
      <c r="D395" s="170" t="s">
        <v>146</v>
      </c>
      <c r="E395" s="171" t="s">
        <v>660</v>
      </c>
      <c r="F395" s="172" t="s">
        <v>661</v>
      </c>
      <c r="G395" s="173" t="s">
        <v>89</v>
      </c>
      <c r="H395" s="174">
        <v>19.8</v>
      </c>
      <c r="I395" s="175"/>
      <c r="J395" s="176">
        <f>ROUND(I395*H395,2)</f>
        <v>0</v>
      </c>
      <c r="K395" s="172" t="s">
        <v>149</v>
      </c>
      <c r="L395" s="39"/>
      <c r="M395" s="177" t="s">
        <v>19</v>
      </c>
      <c r="N395" s="178" t="s">
        <v>44</v>
      </c>
      <c r="O395" s="64"/>
      <c r="P395" s="179">
        <f>O395*H395</f>
        <v>0</v>
      </c>
      <c r="Q395" s="179">
        <v>1.3999999999999999E-4</v>
      </c>
      <c r="R395" s="179">
        <f>Q395*H395</f>
        <v>2.7719999999999997E-3</v>
      </c>
      <c r="S395" s="179">
        <v>0</v>
      </c>
      <c r="T395" s="180">
        <f>S395*H395</f>
        <v>0</v>
      </c>
      <c r="U395" s="34"/>
      <c r="V395" s="34"/>
      <c r="W395" s="34"/>
      <c r="X395" s="34"/>
      <c r="Y395" s="34"/>
      <c r="Z395" s="34"/>
      <c r="AA395" s="34"/>
      <c r="AB395" s="34"/>
      <c r="AC395" s="34"/>
      <c r="AD395" s="34"/>
      <c r="AE395" s="34"/>
      <c r="AR395" s="181" t="s">
        <v>249</v>
      </c>
      <c r="AT395" s="181" t="s">
        <v>146</v>
      </c>
      <c r="AU395" s="181" t="s">
        <v>84</v>
      </c>
      <c r="AY395" s="17" t="s">
        <v>144</v>
      </c>
      <c r="BE395" s="182">
        <f>IF(N395="základní",J395,0)</f>
        <v>0</v>
      </c>
      <c r="BF395" s="182">
        <f>IF(N395="snížená",J395,0)</f>
        <v>0</v>
      </c>
      <c r="BG395" s="182">
        <f>IF(N395="zákl. přenesená",J395,0)</f>
        <v>0</v>
      </c>
      <c r="BH395" s="182">
        <f>IF(N395="sníž. přenesená",J395,0)</f>
        <v>0</v>
      </c>
      <c r="BI395" s="182">
        <f>IF(N395="nulová",J395,0)</f>
        <v>0</v>
      </c>
      <c r="BJ395" s="17" t="s">
        <v>81</v>
      </c>
      <c r="BK395" s="182">
        <f>ROUND(I395*H395,2)</f>
        <v>0</v>
      </c>
      <c r="BL395" s="17" t="s">
        <v>249</v>
      </c>
      <c r="BM395" s="181" t="s">
        <v>662</v>
      </c>
    </row>
    <row r="396" spans="1:65" s="2" customFormat="1" ht="11.25">
      <c r="A396" s="34"/>
      <c r="B396" s="35"/>
      <c r="C396" s="36"/>
      <c r="D396" s="183" t="s">
        <v>152</v>
      </c>
      <c r="E396" s="36"/>
      <c r="F396" s="184" t="s">
        <v>663</v>
      </c>
      <c r="G396" s="36"/>
      <c r="H396" s="36"/>
      <c r="I396" s="185"/>
      <c r="J396" s="36"/>
      <c r="K396" s="36"/>
      <c r="L396" s="39"/>
      <c r="M396" s="186"/>
      <c r="N396" s="187"/>
      <c r="O396" s="64"/>
      <c r="P396" s="64"/>
      <c r="Q396" s="64"/>
      <c r="R396" s="64"/>
      <c r="S396" s="64"/>
      <c r="T396" s="65"/>
      <c r="U396" s="34"/>
      <c r="V396" s="34"/>
      <c r="W396" s="34"/>
      <c r="X396" s="34"/>
      <c r="Y396" s="34"/>
      <c r="Z396" s="34"/>
      <c r="AA396" s="34"/>
      <c r="AB396" s="34"/>
      <c r="AC396" s="34"/>
      <c r="AD396" s="34"/>
      <c r="AE396" s="34"/>
      <c r="AT396" s="17" t="s">
        <v>152</v>
      </c>
      <c r="AU396" s="17" t="s">
        <v>84</v>
      </c>
    </row>
    <row r="397" spans="1:65" s="2" customFormat="1" ht="24.2" customHeight="1">
      <c r="A397" s="34"/>
      <c r="B397" s="35"/>
      <c r="C397" s="170" t="s">
        <v>664</v>
      </c>
      <c r="D397" s="170" t="s">
        <v>146</v>
      </c>
      <c r="E397" s="171" t="s">
        <v>665</v>
      </c>
      <c r="F397" s="172" t="s">
        <v>666</v>
      </c>
      <c r="G397" s="173" t="s">
        <v>89</v>
      </c>
      <c r="H397" s="174">
        <v>19.8</v>
      </c>
      <c r="I397" s="175"/>
      <c r="J397" s="176">
        <f>ROUND(I397*H397,2)</f>
        <v>0</v>
      </c>
      <c r="K397" s="172" t="s">
        <v>149</v>
      </c>
      <c r="L397" s="39"/>
      <c r="M397" s="177" t="s">
        <v>19</v>
      </c>
      <c r="N397" s="178" t="s">
        <v>44</v>
      </c>
      <c r="O397" s="64"/>
      <c r="P397" s="179">
        <f>O397*H397</f>
        <v>0</v>
      </c>
      <c r="Q397" s="179">
        <v>1.2E-4</v>
      </c>
      <c r="R397" s="179">
        <f>Q397*H397</f>
        <v>2.3760000000000001E-3</v>
      </c>
      <c r="S397" s="179">
        <v>0</v>
      </c>
      <c r="T397" s="180">
        <f>S397*H397</f>
        <v>0</v>
      </c>
      <c r="U397" s="34"/>
      <c r="V397" s="34"/>
      <c r="W397" s="34"/>
      <c r="X397" s="34"/>
      <c r="Y397" s="34"/>
      <c r="Z397" s="34"/>
      <c r="AA397" s="34"/>
      <c r="AB397" s="34"/>
      <c r="AC397" s="34"/>
      <c r="AD397" s="34"/>
      <c r="AE397" s="34"/>
      <c r="AR397" s="181" t="s">
        <v>249</v>
      </c>
      <c r="AT397" s="181" t="s">
        <v>146</v>
      </c>
      <c r="AU397" s="181" t="s">
        <v>84</v>
      </c>
      <c r="AY397" s="17" t="s">
        <v>144</v>
      </c>
      <c r="BE397" s="182">
        <f>IF(N397="základní",J397,0)</f>
        <v>0</v>
      </c>
      <c r="BF397" s="182">
        <f>IF(N397="snížená",J397,0)</f>
        <v>0</v>
      </c>
      <c r="BG397" s="182">
        <f>IF(N397="zákl. přenesená",J397,0)</f>
        <v>0</v>
      </c>
      <c r="BH397" s="182">
        <f>IF(N397="sníž. přenesená",J397,0)</f>
        <v>0</v>
      </c>
      <c r="BI397" s="182">
        <f>IF(N397="nulová",J397,0)</f>
        <v>0</v>
      </c>
      <c r="BJ397" s="17" t="s">
        <v>81</v>
      </c>
      <c r="BK397" s="182">
        <f>ROUND(I397*H397,2)</f>
        <v>0</v>
      </c>
      <c r="BL397" s="17" t="s">
        <v>249</v>
      </c>
      <c r="BM397" s="181" t="s">
        <v>667</v>
      </c>
    </row>
    <row r="398" spans="1:65" s="2" customFormat="1" ht="11.25">
      <c r="A398" s="34"/>
      <c r="B398" s="35"/>
      <c r="C398" s="36"/>
      <c r="D398" s="183" t="s">
        <v>152</v>
      </c>
      <c r="E398" s="36"/>
      <c r="F398" s="184" t="s">
        <v>668</v>
      </c>
      <c r="G398" s="36"/>
      <c r="H398" s="36"/>
      <c r="I398" s="185"/>
      <c r="J398" s="36"/>
      <c r="K398" s="36"/>
      <c r="L398" s="39"/>
      <c r="M398" s="222"/>
      <c r="N398" s="223"/>
      <c r="O398" s="224"/>
      <c r="P398" s="224"/>
      <c r="Q398" s="224"/>
      <c r="R398" s="224"/>
      <c r="S398" s="224"/>
      <c r="T398" s="225"/>
      <c r="U398" s="34"/>
      <c r="V398" s="34"/>
      <c r="W398" s="34"/>
      <c r="X398" s="34"/>
      <c r="Y398" s="34"/>
      <c r="Z398" s="34"/>
      <c r="AA398" s="34"/>
      <c r="AB398" s="34"/>
      <c r="AC398" s="34"/>
      <c r="AD398" s="34"/>
      <c r="AE398" s="34"/>
      <c r="AT398" s="17" t="s">
        <v>152</v>
      </c>
      <c r="AU398" s="17" t="s">
        <v>84</v>
      </c>
    </row>
    <row r="399" spans="1:65" s="2" customFormat="1" ht="6.95" customHeight="1">
      <c r="A399" s="34"/>
      <c r="B399" s="47"/>
      <c r="C399" s="48"/>
      <c r="D399" s="48"/>
      <c r="E399" s="48"/>
      <c r="F399" s="48"/>
      <c r="G399" s="48"/>
      <c r="H399" s="48"/>
      <c r="I399" s="48"/>
      <c r="J399" s="48"/>
      <c r="K399" s="48"/>
      <c r="L399" s="39"/>
      <c r="M399" s="34"/>
      <c r="O399" s="34"/>
      <c r="P399" s="34"/>
      <c r="Q399" s="34"/>
      <c r="R399" s="34"/>
      <c r="S399" s="34"/>
      <c r="T399" s="34"/>
      <c r="U399" s="34"/>
      <c r="V399" s="34"/>
      <c r="W399" s="34"/>
      <c r="X399" s="34"/>
      <c r="Y399" s="34"/>
      <c r="Z399" s="34"/>
      <c r="AA399" s="34"/>
      <c r="AB399" s="34"/>
      <c r="AC399" s="34"/>
      <c r="AD399" s="34"/>
      <c r="AE399" s="34"/>
    </row>
  </sheetData>
  <sheetProtection algorithmName="SHA-512" hashValue="ZM/DR5UbmwvqNlTgdEjSrtOYq7VuIvbD6AM0T00IbNQYv3ux78sNryt4cgai8MuAxn02UG83vY/3aEU/YtMiDw==" saltValue="/9bhVOTijp+0QoeJ1vWp3G7zTJX9XieftHRfGfZwMB+WliYyQ8Ggt+TLL3bk/GjpXThrYEF5O1wEGg0GgEPKiA==" spinCount="100000" sheet="1" objects="1" scenarios="1" formatColumns="0" formatRows="0" autoFilter="0"/>
  <autoFilter ref="C90:K398"/>
  <mergeCells count="9">
    <mergeCell ref="E50:H50"/>
    <mergeCell ref="E81:H81"/>
    <mergeCell ref="E83:H83"/>
    <mergeCell ref="L2:V2"/>
    <mergeCell ref="E7:H7"/>
    <mergeCell ref="E9:H9"/>
    <mergeCell ref="E18:H18"/>
    <mergeCell ref="E27:H27"/>
    <mergeCell ref="E48:H48"/>
  </mergeCells>
  <hyperlinks>
    <hyperlink ref="F95" r:id="rId1"/>
    <hyperlink ref="F98" r:id="rId2"/>
    <hyperlink ref="F101" r:id="rId3"/>
    <hyperlink ref="F104" r:id="rId4"/>
    <hyperlink ref="F108" r:id="rId5"/>
    <hyperlink ref="F112" r:id="rId6"/>
    <hyperlink ref="F115" r:id="rId7"/>
    <hyperlink ref="F119" r:id="rId8"/>
    <hyperlink ref="F123" r:id="rId9"/>
    <hyperlink ref="F130" r:id="rId10"/>
    <hyperlink ref="F134" r:id="rId11"/>
    <hyperlink ref="F138" r:id="rId12"/>
    <hyperlink ref="F142" r:id="rId13"/>
    <hyperlink ref="F149" r:id="rId14"/>
    <hyperlink ref="F155" r:id="rId15"/>
    <hyperlink ref="F159" r:id="rId16"/>
    <hyperlink ref="F163" r:id="rId17"/>
    <hyperlink ref="F167" r:id="rId18"/>
    <hyperlink ref="F171" r:id="rId19"/>
    <hyperlink ref="F175" r:id="rId20"/>
    <hyperlink ref="F178" r:id="rId21"/>
    <hyperlink ref="F183" r:id="rId22"/>
    <hyperlink ref="F186" r:id="rId23"/>
    <hyperlink ref="F190" r:id="rId24"/>
    <hyperlink ref="F193" r:id="rId25"/>
    <hyperlink ref="F196" r:id="rId26"/>
    <hyperlink ref="F199" r:id="rId27"/>
    <hyperlink ref="F202" r:id="rId28"/>
    <hyperlink ref="F206" r:id="rId29"/>
    <hyperlink ref="F210" r:id="rId30"/>
    <hyperlink ref="F214" r:id="rId31"/>
    <hyperlink ref="F218" r:id="rId32"/>
    <hyperlink ref="F221" r:id="rId33"/>
    <hyperlink ref="F228" r:id="rId34"/>
    <hyperlink ref="F232" r:id="rId35"/>
    <hyperlink ref="F240" r:id="rId36"/>
    <hyperlink ref="F248" r:id="rId37"/>
    <hyperlink ref="F253" r:id="rId38"/>
    <hyperlink ref="F258" r:id="rId39"/>
    <hyperlink ref="F261" r:id="rId40"/>
    <hyperlink ref="F264" r:id="rId41"/>
    <hyperlink ref="F266" r:id="rId42"/>
    <hyperlink ref="F268" r:id="rId43"/>
    <hyperlink ref="F270" r:id="rId44"/>
    <hyperlink ref="F272" r:id="rId45"/>
    <hyperlink ref="F274" r:id="rId46"/>
    <hyperlink ref="F277" r:id="rId47"/>
    <hyperlink ref="F279" r:id="rId48"/>
    <hyperlink ref="F281" r:id="rId49"/>
    <hyperlink ref="F284" r:id="rId50"/>
    <hyperlink ref="F287" r:id="rId51"/>
    <hyperlink ref="F290" r:id="rId52"/>
    <hyperlink ref="F294" r:id="rId53"/>
    <hyperlink ref="F297" r:id="rId54"/>
    <hyperlink ref="F300" r:id="rId55"/>
    <hyperlink ref="F303" r:id="rId56"/>
    <hyperlink ref="F306" r:id="rId57"/>
    <hyperlink ref="F310" r:id="rId58"/>
    <hyperlink ref="F313" r:id="rId59"/>
    <hyperlink ref="F319" r:id="rId60"/>
    <hyperlink ref="F323" r:id="rId61"/>
    <hyperlink ref="F326" r:id="rId62"/>
    <hyperlink ref="F329" r:id="rId63"/>
    <hyperlink ref="F333" r:id="rId64"/>
    <hyperlink ref="F337" r:id="rId65"/>
    <hyperlink ref="F345" r:id="rId66"/>
    <hyperlink ref="F349" r:id="rId67"/>
    <hyperlink ref="F354" r:id="rId68"/>
    <hyperlink ref="F358" r:id="rId69"/>
    <hyperlink ref="F363" r:id="rId70"/>
    <hyperlink ref="F367" r:id="rId71"/>
    <hyperlink ref="F371" r:id="rId72"/>
    <hyperlink ref="F376" r:id="rId73"/>
    <hyperlink ref="F381" r:id="rId74"/>
    <hyperlink ref="F385" r:id="rId75"/>
    <hyperlink ref="F389" r:id="rId76"/>
    <hyperlink ref="F393" r:id="rId77"/>
    <hyperlink ref="F396" r:id="rId78"/>
    <hyperlink ref="F398" r:id="rId79"/>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80"/>
</worksheet>
</file>

<file path=xl/worksheets/sheet3.xml><?xml version="1.0" encoding="utf-8"?>
<worksheet xmlns="http://schemas.openxmlformats.org/spreadsheetml/2006/main" xmlns:r="http://schemas.openxmlformats.org/officeDocument/2006/relationships">
  <sheetPr>
    <pageSetUpPr fitToPage="1"/>
  </sheetPr>
  <dimension ref="A1:H79"/>
  <sheetViews>
    <sheetView showGridLines="0" workbookViewId="0"/>
  </sheetViews>
  <sheetFormatPr defaultRowHeight="15"/>
  <cols>
    <col min="1" max="1" width="8.33203125" style="1" customWidth="1"/>
    <col min="2" max="2" width="1.6640625" style="1" customWidth="1"/>
    <col min="3" max="3" width="25" style="1" customWidth="1"/>
    <col min="4" max="4" width="75.83203125" style="1" customWidth="1"/>
    <col min="5" max="5" width="13.33203125" style="1" customWidth="1"/>
    <col min="6" max="6" width="20" style="1" customWidth="1"/>
    <col min="7" max="7" width="1.6640625" style="1" customWidth="1"/>
    <col min="8" max="8" width="8.33203125" style="1" customWidth="1"/>
  </cols>
  <sheetData>
    <row r="1" spans="1:8" s="1" customFormat="1" ht="11.25" customHeight="1"/>
    <row r="2" spans="1:8" s="1" customFormat="1" ht="36.950000000000003" customHeight="1"/>
    <row r="3" spans="1:8" s="1" customFormat="1" ht="6.95" customHeight="1">
      <c r="B3" s="98"/>
      <c r="C3" s="99"/>
      <c r="D3" s="99"/>
      <c r="E3" s="99"/>
      <c r="F3" s="99"/>
      <c r="G3" s="99"/>
      <c r="H3" s="20"/>
    </row>
    <row r="4" spans="1:8" s="1" customFormat="1" ht="24.95" customHeight="1">
      <c r="B4" s="20"/>
      <c r="C4" s="100" t="s">
        <v>669</v>
      </c>
      <c r="H4" s="20"/>
    </row>
    <row r="5" spans="1:8" s="1" customFormat="1" ht="12" customHeight="1">
      <c r="B5" s="20"/>
      <c r="C5" s="226" t="s">
        <v>13</v>
      </c>
      <c r="D5" s="367" t="s">
        <v>14</v>
      </c>
      <c r="E5" s="360"/>
      <c r="F5" s="360"/>
      <c r="H5" s="20"/>
    </row>
    <row r="6" spans="1:8" s="1" customFormat="1" ht="36.950000000000003" customHeight="1">
      <c r="B6" s="20"/>
      <c r="C6" s="227" t="s">
        <v>16</v>
      </c>
      <c r="D6" s="371" t="s">
        <v>17</v>
      </c>
      <c r="E6" s="360"/>
      <c r="F6" s="360"/>
      <c r="H6" s="20"/>
    </row>
    <row r="7" spans="1:8" s="1" customFormat="1" ht="16.5" customHeight="1">
      <c r="B7" s="20"/>
      <c r="C7" s="102" t="s">
        <v>23</v>
      </c>
      <c r="D7" s="105">
        <f>'Rekapitulace stavby'!AN8</f>
        <v>44761</v>
      </c>
      <c r="H7" s="20"/>
    </row>
    <row r="8" spans="1:8" s="2" customFormat="1" ht="10.9" customHeight="1">
      <c r="A8" s="34"/>
      <c r="B8" s="39"/>
      <c r="C8" s="34"/>
      <c r="D8" s="34"/>
      <c r="E8" s="34"/>
      <c r="F8" s="34"/>
      <c r="G8" s="34"/>
      <c r="H8" s="39"/>
    </row>
    <row r="9" spans="1:8" s="11" customFormat="1" ht="29.25" customHeight="1">
      <c r="A9" s="143"/>
      <c r="B9" s="228"/>
      <c r="C9" s="229" t="s">
        <v>54</v>
      </c>
      <c r="D9" s="230" t="s">
        <v>55</v>
      </c>
      <c r="E9" s="230" t="s">
        <v>131</v>
      </c>
      <c r="F9" s="231" t="s">
        <v>670</v>
      </c>
      <c r="G9" s="143"/>
      <c r="H9" s="228"/>
    </row>
    <row r="10" spans="1:8" s="2" customFormat="1" ht="26.45" customHeight="1">
      <c r="A10" s="34"/>
      <c r="B10" s="39"/>
      <c r="C10" s="232" t="s">
        <v>671</v>
      </c>
      <c r="D10" s="232" t="s">
        <v>79</v>
      </c>
      <c r="E10" s="34"/>
      <c r="F10" s="34"/>
      <c r="G10" s="34"/>
      <c r="H10" s="39"/>
    </row>
    <row r="11" spans="1:8" s="2" customFormat="1" ht="16.899999999999999" customHeight="1">
      <c r="A11" s="34"/>
      <c r="B11" s="39"/>
      <c r="C11" s="233" t="s">
        <v>106</v>
      </c>
      <c r="D11" s="234" t="s">
        <v>107</v>
      </c>
      <c r="E11" s="235" t="s">
        <v>89</v>
      </c>
      <c r="F11" s="236">
        <v>995</v>
      </c>
      <c r="G11" s="34"/>
      <c r="H11" s="39"/>
    </row>
    <row r="12" spans="1:8" s="2" customFormat="1" ht="16.899999999999999" customHeight="1">
      <c r="A12" s="34"/>
      <c r="B12" s="39"/>
      <c r="C12" s="237" t="s">
        <v>106</v>
      </c>
      <c r="D12" s="237" t="s">
        <v>364</v>
      </c>
      <c r="E12" s="17" t="s">
        <v>19</v>
      </c>
      <c r="F12" s="238">
        <v>995</v>
      </c>
      <c r="G12" s="34"/>
      <c r="H12" s="39"/>
    </row>
    <row r="13" spans="1:8" s="2" customFormat="1" ht="16.899999999999999" customHeight="1">
      <c r="A13" s="34"/>
      <c r="B13" s="39"/>
      <c r="C13" s="239" t="s">
        <v>672</v>
      </c>
      <c r="D13" s="34"/>
      <c r="E13" s="34"/>
      <c r="F13" s="34"/>
      <c r="G13" s="34"/>
      <c r="H13" s="39"/>
    </row>
    <row r="14" spans="1:8" s="2" customFormat="1" ht="16.899999999999999" customHeight="1">
      <c r="A14" s="34"/>
      <c r="B14" s="39"/>
      <c r="C14" s="237" t="s">
        <v>359</v>
      </c>
      <c r="D14" s="237" t="s">
        <v>673</v>
      </c>
      <c r="E14" s="17" t="s">
        <v>89</v>
      </c>
      <c r="F14" s="238">
        <v>995</v>
      </c>
      <c r="G14" s="34"/>
      <c r="H14" s="39"/>
    </row>
    <row r="15" spans="1:8" s="2" customFormat="1" ht="16.899999999999999" customHeight="1">
      <c r="A15" s="34"/>
      <c r="B15" s="39"/>
      <c r="C15" s="237" t="s">
        <v>280</v>
      </c>
      <c r="D15" s="237" t="s">
        <v>674</v>
      </c>
      <c r="E15" s="17" t="s">
        <v>89</v>
      </c>
      <c r="F15" s="238">
        <v>2112</v>
      </c>
      <c r="G15" s="34"/>
      <c r="H15" s="39"/>
    </row>
    <row r="16" spans="1:8" s="2" customFormat="1" ht="16.899999999999999" customHeight="1">
      <c r="A16" s="34"/>
      <c r="B16" s="39"/>
      <c r="C16" s="237" t="s">
        <v>317</v>
      </c>
      <c r="D16" s="237" t="s">
        <v>675</v>
      </c>
      <c r="E16" s="17" t="s">
        <v>89</v>
      </c>
      <c r="F16" s="238">
        <v>995</v>
      </c>
      <c r="G16" s="34"/>
      <c r="H16" s="39"/>
    </row>
    <row r="17" spans="1:8" s="2" customFormat="1" ht="16.899999999999999" customHeight="1">
      <c r="A17" s="34"/>
      <c r="B17" s="39"/>
      <c r="C17" s="237" t="s">
        <v>336</v>
      </c>
      <c r="D17" s="237" t="s">
        <v>676</v>
      </c>
      <c r="E17" s="17" t="s">
        <v>89</v>
      </c>
      <c r="F17" s="238">
        <v>995</v>
      </c>
      <c r="G17" s="34"/>
      <c r="H17" s="39"/>
    </row>
    <row r="18" spans="1:8" s="2" customFormat="1" ht="16.899999999999999" customHeight="1">
      <c r="A18" s="34"/>
      <c r="B18" s="39"/>
      <c r="C18" s="237" t="s">
        <v>530</v>
      </c>
      <c r="D18" s="237" t="s">
        <v>677</v>
      </c>
      <c r="E18" s="17" t="s">
        <v>89</v>
      </c>
      <c r="F18" s="238">
        <v>995</v>
      </c>
      <c r="G18" s="34"/>
      <c r="H18" s="39"/>
    </row>
    <row r="19" spans="1:8" s="2" customFormat="1" ht="16.899999999999999" customHeight="1">
      <c r="A19" s="34"/>
      <c r="B19" s="39"/>
      <c r="C19" s="233" t="s">
        <v>85</v>
      </c>
      <c r="D19" s="234" t="s">
        <v>19</v>
      </c>
      <c r="E19" s="235" t="s">
        <v>19</v>
      </c>
      <c r="F19" s="236">
        <v>277</v>
      </c>
      <c r="G19" s="34"/>
      <c r="H19" s="39"/>
    </row>
    <row r="20" spans="1:8" s="2" customFormat="1" ht="16.899999999999999" customHeight="1">
      <c r="A20" s="34"/>
      <c r="B20" s="39"/>
      <c r="C20" s="237" t="s">
        <v>85</v>
      </c>
      <c r="D20" s="237" t="s">
        <v>86</v>
      </c>
      <c r="E20" s="17" t="s">
        <v>19</v>
      </c>
      <c r="F20" s="238">
        <v>277</v>
      </c>
      <c r="G20" s="34"/>
      <c r="H20" s="39"/>
    </row>
    <row r="21" spans="1:8" s="2" customFormat="1" ht="16.899999999999999" customHeight="1">
      <c r="A21" s="34"/>
      <c r="B21" s="39"/>
      <c r="C21" s="239" t="s">
        <v>672</v>
      </c>
      <c r="D21" s="34"/>
      <c r="E21" s="34"/>
      <c r="F21" s="34"/>
      <c r="G21" s="34"/>
      <c r="H21" s="39"/>
    </row>
    <row r="22" spans="1:8" s="2" customFormat="1" ht="16.899999999999999" customHeight="1">
      <c r="A22" s="34"/>
      <c r="B22" s="39"/>
      <c r="C22" s="237" t="s">
        <v>386</v>
      </c>
      <c r="D22" s="237" t="s">
        <v>678</v>
      </c>
      <c r="E22" s="17" t="s">
        <v>182</v>
      </c>
      <c r="F22" s="238">
        <v>277</v>
      </c>
      <c r="G22" s="34"/>
      <c r="H22" s="39"/>
    </row>
    <row r="23" spans="1:8" s="2" customFormat="1" ht="22.5">
      <c r="A23" s="34"/>
      <c r="B23" s="39"/>
      <c r="C23" s="237" t="s">
        <v>194</v>
      </c>
      <c r="D23" s="237" t="s">
        <v>679</v>
      </c>
      <c r="E23" s="17" t="s">
        <v>94</v>
      </c>
      <c r="F23" s="238">
        <v>55.4</v>
      </c>
      <c r="G23" s="34"/>
      <c r="H23" s="39"/>
    </row>
    <row r="24" spans="1:8" s="2" customFormat="1" ht="22.5">
      <c r="A24" s="34"/>
      <c r="B24" s="39"/>
      <c r="C24" s="237" t="s">
        <v>201</v>
      </c>
      <c r="D24" s="237" t="s">
        <v>680</v>
      </c>
      <c r="E24" s="17" t="s">
        <v>94</v>
      </c>
      <c r="F24" s="238">
        <v>231.15</v>
      </c>
      <c r="G24" s="34"/>
      <c r="H24" s="39"/>
    </row>
    <row r="25" spans="1:8" s="2" customFormat="1" ht="16.899999999999999" customHeight="1">
      <c r="A25" s="34"/>
      <c r="B25" s="39"/>
      <c r="C25" s="237" t="s">
        <v>232</v>
      </c>
      <c r="D25" s="237" t="s">
        <v>681</v>
      </c>
      <c r="E25" s="17" t="s">
        <v>214</v>
      </c>
      <c r="F25" s="238">
        <v>292.23</v>
      </c>
      <c r="G25" s="34"/>
      <c r="H25" s="39"/>
    </row>
    <row r="26" spans="1:8" s="2" customFormat="1" ht="16.899999999999999" customHeight="1">
      <c r="A26" s="34"/>
      <c r="B26" s="39"/>
      <c r="C26" s="237" t="s">
        <v>239</v>
      </c>
      <c r="D26" s="237" t="s">
        <v>682</v>
      </c>
      <c r="E26" s="17" t="s">
        <v>94</v>
      </c>
      <c r="F26" s="238">
        <v>162.35</v>
      </c>
      <c r="G26" s="34"/>
      <c r="H26" s="39"/>
    </row>
    <row r="27" spans="1:8" s="2" customFormat="1" ht="16.899999999999999" customHeight="1">
      <c r="A27" s="34"/>
      <c r="B27" s="39"/>
      <c r="C27" s="237" t="s">
        <v>244</v>
      </c>
      <c r="D27" s="237" t="s">
        <v>683</v>
      </c>
      <c r="E27" s="17" t="s">
        <v>94</v>
      </c>
      <c r="F27" s="238">
        <v>55.4</v>
      </c>
      <c r="G27" s="34"/>
      <c r="H27" s="39"/>
    </row>
    <row r="28" spans="1:8" s="2" customFormat="1" ht="22.5">
      <c r="A28" s="34"/>
      <c r="B28" s="39"/>
      <c r="C28" s="237" t="s">
        <v>391</v>
      </c>
      <c r="D28" s="237" t="s">
        <v>392</v>
      </c>
      <c r="E28" s="17" t="s">
        <v>182</v>
      </c>
      <c r="F28" s="238">
        <v>279.77</v>
      </c>
      <c r="G28" s="34"/>
      <c r="H28" s="39"/>
    </row>
    <row r="29" spans="1:8" s="2" customFormat="1" ht="16.899999999999999" customHeight="1">
      <c r="A29" s="34"/>
      <c r="B29" s="39"/>
      <c r="C29" s="237" t="s">
        <v>250</v>
      </c>
      <c r="D29" s="237" t="s">
        <v>251</v>
      </c>
      <c r="E29" s="17" t="s">
        <v>214</v>
      </c>
      <c r="F29" s="238">
        <v>110.8</v>
      </c>
      <c r="G29" s="34"/>
      <c r="H29" s="39"/>
    </row>
    <row r="30" spans="1:8" s="2" customFormat="1" ht="16.899999999999999" customHeight="1">
      <c r="A30" s="34"/>
      <c r="B30" s="39"/>
      <c r="C30" s="233" t="s">
        <v>96</v>
      </c>
      <c r="D30" s="234" t="s">
        <v>97</v>
      </c>
      <c r="E30" s="235" t="s">
        <v>89</v>
      </c>
      <c r="F30" s="236">
        <v>519</v>
      </c>
      <c r="G30" s="34"/>
      <c r="H30" s="39"/>
    </row>
    <row r="31" spans="1:8" s="2" customFormat="1" ht="16.899999999999999" customHeight="1">
      <c r="A31" s="34"/>
      <c r="B31" s="39"/>
      <c r="C31" s="237" t="s">
        <v>96</v>
      </c>
      <c r="D31" s="237" t="s">
        <v>98</v>
      </c>
      <c r="E31" s="17" t="s">
        <v>19</v>
      </c>
      <c r="F31" s="238">
        <v>519</v>
      </c>
      <c r="G31" s="34"/>
      <c r="H31" s="39"/>
    </row>
    <row r="32" spans="1:8" s="2" customFormat="1" ht="16.899999999999999" customHeight="1">
      <c r="A32" s="34"/>
      <c r="B32" s="39"/>
      <c r="C32" s="239" t="s">
        <v>672</v>
      </c>
      <c r="D32" s="34"/>
      <c r="E32" s="34"/>
      <c r="F32" s="34"/>
      <c r="G32" s="34"/>
      <c r="H32" s="39"/>
    </row>
    <row r="33" spans="1:8" s="2" customFormat="1" ht="22.5">
      <c r="A33" s="34"/>
      <c r="B33" s="39"/>
      <c r="C33" s="237" t="s">
        <v>353</v>
      </c>
      <c r="D33" s="237" t="s">
        <v>684</v>
      </c>
      <c r="E33" s="17" t="s">
        <v>89</v>
      </c>
      <c r="F33" s="238">
        <v>3943</v>
      </c>
      <c r="G33" s="34"/>
      <c r="H33" s="39"/>
    </row>
    <row r="34" spans="1:8" s="2" customFormat="1" ht="16.899999999999999" customHeight="1">
      <c r="A34" s="34"/>
      <c r="B34" s="39"/>
      <c r="C34" s="237" t="s">
        <v>329</v>
      </c>
      <c r="D34" s="237" t="s">
        <v>685</v>
      </c>
      <c r="E34" s="17" t="s">
        <v>89</v>
      </c>
      <c r="F34" s="238">
        <v>3943</v>
      </c>
      <c r="G34" s="34"/>
      <c r="H34" s="39"/>
    </row>
    <row r="35" spans="1:8" s="2" customFormat="1" ht="16.899999999999999" customHeight="1">
      <c r="A35" s="34"/>
      <c r="B35" s="39"/>
      <c r="C35" s="237" t="s">
        <v>342</v>
      </c>
      <c r="D35" s="237" t="s">
        <v>686</v>
      </c>
      <c r="E35" s="17" t="s">
        <v>89</v>
      </c>
      <c r="F35" s="238">
        <v>3943</v>
      </c>
      <c r="G35" s="34"/>
      <c r="H35" s="39"/>
    </row>
    <row r="36" spans="1:8" s="2" customFormat="1" ht="16.899999999999999" customHeight="1">
      <c r="A36" s="34"/>
      <c r="B36" s="39"/>
      <c r="C36" s="237" t="s">
        <v>348</v>
      </c>
      <c r="D36" s="237" t="s">
        <v>687</v>
      </c>
      <c r="E36" s="17" t="s">
        <v>89</v>
      </c>
      <c r="F36" s="238">
        <v>3943</v>
      </c>
      <c r="G36" s="34"/>
      <c r="H36" s="39"/>
    </row>
    <row r="37" spans="1:8" s="2" customFormat="1" ht="16.899999999999999" customHeight="1">
      <c r="A37" s="34"/>
      <c r="B37" s="39"/>
      <c r="C37" s="237" t="s">
        <v>554</v>
      </c>
      <c r="D37" s="237" t="s">
        <v>688</v>
      </c>
      <c r="E37" s="17" t="s">
        <v>89</v>
      </c>
      <c r="F37" s="238">
        <v>2849</v>
      </c>
      <c r="G37" s="34"/>
      <c r="H37" s="39"/>
    </row>
    <row r="38" spans="1:8" s="2" customFormat="1" ht="16.899999999999999" customHeight="1">
      <c r="A38" s="34"/>
      <c r="B38" s="39"/>
      <c r="C38" s="233" t="s">
        <v>92</v>
      </c>
      <c r="D38" s="234" t="s">
        <v>93</v>
      </c>
      <c r="E38" s="235" t="s">
        <v>94</v>
      </c>
      <c r="F38" s="236">
        <v>68.8</v>
      </c>
      <c r="G38" s="34"/>
      <c r="H38" s="39"/>
    </row>
    <row r="39" spans="1:8" s="2" customFormat="1" ht="16.899999999999999" customHeight="1">
      <c r="A39" s="34"/>
      <c r="B39" s="39"/>
      <c r="C39" s="237" t="s">
        <v>92</v>
      </c>
      <c r="D39" s="237" t="s">
        <v>206</v>
      </c>
      <c r="E39" s="17" t="s">
        <v>19</v>
      </c>
      <c r="F39" s="238">
        <v>68.8</v>
      </c>
      <c r="G39" s="34"/>
      <c r="H39" s="39"/>
    </row>
    <row r="40" spans="1:8" s="2" customFormat="1" ht="16.899999999999999" customHeight="1">
      <c r="A40" s="34"/>
      <c r="B40" s="39"/>
      <c r="C40" s="239" t="s">
        <v>672</v>
      </c>
      <c r="D40" s="34"/>
      <c r="E40" s="34"/>
      <c r="F40" s="34"/>
      <c r="G40" s="34"/>
      <c r="H40" s="39"/>
    </row>
    <row r="41" spans="1:8" s="2" customFormat="1" ht="22.5">
      <c r="A41" s="34"/>
      <c r="B41" s="39"/>
      <c r="C41" s="237" t="s">
        <v>201</v>
      </c>
      <c r="D41" s="237" t="s">
        <v>680</v>
      </c>
      <c r="E41" s="17" t="s">
        <v>94</v>
      </c>
      <c r="F41" s="238">
        <v>231.15</v>
      </c>
      <c r="G41" s="34"/>
      <c r="H41" s="39"/>
    </row>
    <row r="42" spans="1:8" s="2" customFormat="1" ht="16.899999999999999" customHeight="1">
      <c r="A42" s="34"/>
      <c r="B42" s="39"/>
      <c r="C42" s="237" t="s">
        <v>219</v>
      </c>
      <c r="D42" s="237" t="s">
        <v>689</v>
      </c>
      <c r="E42" s="17" t="s">
        <v>94</v>
      </c>
      <c r="F42" s="238">
        <v>68.8</v>
      </c>
      <c r="G42" s="34"/>
      <c r="H42" s="39"/>
    </row>
    <row r="43" spans="1:8" s="2" customFormat="1" ht="16.899999999999999" customHeight="1">
      <c r="A43" s="34"/>
      <c r="B43" s="39"/>
      <c r="C43" s="237" t="s">
        <v>212</v>
      </c>
      <c r="D43" s="237" t="s">
        <v>213</v>
      </c>
      <c r="E43" s="17" t="s">
        <v>214</v>
      </c>
      <c r="F43" s="238">
        <v>123.84</v>
      </c>
      <c r="G43" s="34"/>
      <c r="H43" s="39"/>
    </row>
    <row r="44" spans="1:8" s="2" customFormat="1" ht="16.899999999999999" customHeight="1">
      <c r="A44" s="34"/>
      <c r="B44" s="39"/>
      <c r="C44" s="233" t="s">
        <v>99</v>
      </c>
      <c r="D44" s="234" t="s">
        <v>100</v>
      </c>
      <c r="E44" s="235" t="s">
        <v>89</v>
      </c>
      <c r="F44" s="236">
        <v>2330</v>
      </c>
      <c r="G44" s="34"/>
      <c r="H44" s="39"/>
    </row>
    <row r="45" spans="1:8" s="2" customFormat="1" ht="16.899999999999999" customHeight="1">
      <c r="A45" s="34"/>
      <c r="B45" s="39"/>
      <c r="C45" s="237" t="s">
        <v>99</v>
      </c>
      <c r="D45" s="237" t="s">
        <v>101</v>
      </c>
      <c r="E45" s="17" t="s">
        <v>19</v>
      </c>
      <c r="F45" s="238">
        <v>2330</v>
      </c>
      <c r="G45" s="34"/>
      <c r="H45" s="39"/>
    </row>
    <row r="46" spans="1:8" s="2" customFormat="1" ht="16.899999999999999" customHeight="1">
      <c r="A46" s="34"/>
      <c r="B46" s="39"/>
      <c r="C46" s="239" t="s">
        <v>672</v>
      </c>
      <c r="D46" s="34"/>
      <c r="E46" s="34"/>
      <c r="F46" s="34"/>
      <c r="G46" s="34"/>
      <c r="H46" s="39"/>
    </row>
    <row r="47" spans="1:8" s="2" customFormat="1" ht="22.5">
      <c r="A47" s="34"/>
      <c r="B47" s="39"/>
      <c r="C47" s="237" t="s">
        <v>353</v>
      </c>
      <c r="D47" s="237" t="s">
        <v>684</v>
      </c>
      <c r="E47" s="17" t="s">
        <v>89</v>
      </c>
      <c r="F47" s="238">
        <v>3943</v>
      </c>
      <c r="G47" s="34"/>
      <c r="H47" s="39"/>
    </row>
    <row r="48" spans="1:8" s="2" customFormat="1" ht="16.899999999999999" customHeight="1">
      <c r="A48" s="34"/>
      <c r="B48" s="39"/>
      <c r="C48" s="237" t="s">
        <v>329</v>
      </c>
      <c r="D48" s="237" t="s">
        <v>685</v>
      </c>
      <c r="E48" s="17" t="s">
        <v>89</v>
      </c>
      <c r="F48" s="238">
        <v>3943</v>
      </c>
      <c r="G48" s="34"/>
      <c r="H48" s="39"/>
    </row>
    <row r="49" spans="1:8" s="2" customFormat="1" ht="16.899999999999999" customHeight="1">
      <c r="A49" s="34"/>
      <c r="B49" s="39"/>
      <c r="C49" s="237" t="s">
        <v>342</v>
      </c>
      <c r="D49" s="237" t="s">
        <v>686</v>
      </c>
      <c r="E49" s="17" t="s">
        <v>89</v>
      </c>
      <c r="F49" s="238">
        <v>3943</v>
      </c>
      <c r="G49" s="34"/>
      <c r="H49" s="39"/>
    </row>
    <row r="50" spans="1:8" s="2" customFormat="1" ht="16.899999999999999" customHeight="1">
      <c r="A50" s="34"/>
      <c r="B50" s="39"/>
      <c r="C50" s="237" t="s">
        <v>348</v>
      </c>
      <c r="D50" s="237" t="s">
        <v>687</v>
      </c>
      <c r="E50" s="17" t="s">
        <v>89</v>
      </c>
      <c r="F50" s="238">
        <v>3943</v>
      </c>
      <c r="G50" s="34"/>
      <c r="H50" s="39"/>
    </row>
    <row r="51" spans="1:8" s="2" customFormat="1" ht="16.899999999999999" customHeight="1">
      <c r="A51" s="34"/>
      <c r="B51" s="39"/>
      <c r="C51" s="237" t="s">
        <v>525</v>
      </c>
      <c r="D51" s="237" t="s">
        <v>526</v>
      </c>
      <c r="E51" s="17" t="s">
        <v>89</v>
      </c>
      <c r="F51" s="238">
        <v>2330</v>
      </c>
      <c r="G51" s="34"/>
      <c r="H51" s="39"/>
    </row>
    <row r="52" spans="1:8" s="2" customFormat="1" ht="16.899999999999999" customHeight="1">
      <c r="A52" s="34"/>
      <c r="B52" s="39"/>
      <c r="C52" s="237" t="s">
        <v>554</v>
      </c>
      <c r="D52" s="237" t="s">
        <v>688</v>
      </c>
      <c r="E52" s="17" t="s">
        <v>89</v>
      </c>
      <c r="F52" s="238">
        <v>2849</v>
      </c>
      <c r="G52" s="34"/>
      <c r="H52" s="39"/>
    </row>
    <row r="53" spans="1:8" s="2" customFormat="1" ht="16.899999999999999" customHeight="1">
      <c r="A53" s="34"/>
      <c r="B53" s="39"/>
      <c r="C53" s="233" t="s">
        <v>102</v>
      </c>
      <c r="D53" s="234" t="s">
        <v>103</v>
      </c>
      <c r="E53" s="235" t="s">
        <v>19</v>
      </c>
      <c r="F53" s="236">
        <v>1094</v>
      </c>
      <c r="G53" s="34"/>
      <c r="H53" s="39"/>
    </row>
    <row r="54" spans="1:8" s="2" customFormat="1" ht="16.899999999999999" customHeight="1">
      <c r="A54" s="34"/>
      <c r="B54" s="39"/>
      <c r="C54" s="237" t="s">
        <v>102</v>
      </c>
      <c r="D54" s="237" t="s">
        <v>104</v>
      </c>
      <c r="E54" s="17" t="s">
        <v>19</v>
      </c>
      <c r="F54" s="238">
        <v>1094</v>
      </c>
      <c r="G54" s="34"/>
      <c r="H54" s="39"/>
    </row>
    <row r="55" spans="1:8" s="2" customFormat="1" ht="16.899999999999999" customHeight="1">
      <c r="A55" s="34"/>
      <c r="B55" s="39"/>
      <c r="C55" s="239" t="s">
        <v>672</v>
      </c>
      <c r="D55" s="34"/>
      <c r="E55" s="34"/>
      <c r="F55" s="34"/>
      <c r="G55" s="34"/>
      <c r="H55" s="39"/>
    </row>
    <row r="56" spans="1:8" s="2" customFormat="1" ht="22.5">
      <c r="A56" s="34"/>
      <c r="B56" s="39"/>
      <c r="C56" s="237" t="s">
        <v>353</v>
      </c>
      <c r="D56" s="237" t="s">
        <v>684</v>
      </c>
      <c r="E56" s="17" t="s">
        <v>89</v>
      </c>
      <c r="F56" s="238">
        <v>3943</v>
      </c>
      <c r="G56" s="34"/>
      <c r="H56" s="39"/>
    </row>
    <row r="57" spans="1:8" s="2" customFormat="1" ht="16.899999999999999" customHeight="1">
      <c r="A57" s="34"/>
      <c r="B57" s="39"/>
      <c r="C57" s="237" t="s">
        <v>280</v>
      </c>
      <c r="D57" s="237" t="s">
        <v>674</v>
      </c>
      <c r="E57" s="17" t="s">
        <v>89</v>
      </c>
      <c r="F57" s="238">
        <v>2112</v>
      </c>
      <c r="G57" s="34"/>
      <c r="H57" s="39"/>
    </row>
    <row r="58" spans="1:8" s="2" customFormat="1" ht="16.899999999999999" customHeight="1">
      <c r="A58" s="34"/>
      <c r="B58" s="39"/>
      <c r="C58" s="237" t="s">
        <v>312</v>
      </c>
      <c r="D58" s="237" t="s">
        <v>690</v>
      </c>
      <c r="E58" s="17" t="s">
        <v>89</v>
      </c>
      <c r="F58" s="238">
        <v>1094</v>
      </c>
      <c r="G58" s="34"/>
      <c r="H58" s="39"/>
    </row>
    <row r="59" spans="1:8" s="2" customFormat="1" ht="16.899999999999999" customHeight="1">
      <c r="A59" s="34"/>
      <c r="B59" s="39"/>
      <c r="C59" s="237" t="s">
        <v>322</v>
      </c>
      <c r="D59" s="237" t="s">
        <v>691</v>
      </c>
      <c r="E59" s="17" t="s">
        <v>89</v>
      </c>
      <c r="F59" s="238">
        <v>1117</v>
      </c>
      <c r="G59" s="34"/>
      <c r="H59" s="39"/>
    </row>
    <row r="60" spans="1:8" s="2" customFormat="1" ht="16.899999999999999" customHeight="1">
      <c r="A60" s="34"/>
      <c r="B60" s="39"/>
      <c r="C60" s="237" t="s">
        <v>329</v>
      </c>
      <c r="D60" s="237" t="s">
        <v>685</v>
      </c>
      <c r="E60" s="17" t="s">
        <v>89</v>
      </c>
      <c r="F60" s="238">
        <v>3943</v>
      </c>
      <c r="G60" s="34"/>
      <c r="H60" s="39"/>
    </row>
    <row r="61" spans="1:8" s="2" customFormat="1" ht="16.899999999999999" customHeight="1">
      <c r="A61" s="34"/>
      <c r="B61" s="39"/>
      <c r="C61" s="237" t="s">
        <v>342</v>
      </c>
      <c r="D61" s="237" t="s">
        <v>686</v>
      </c>
      <c r="E61" s="17" t="s">
        <v>89</v>
      </c>
      <c r="F61" s="238">
        <v>3943</v>
      </c>
      <c r="G61" s="34"/>
      <c r="H61" s="39"/>
    </row>
    <row r="62" spans="1:8" s="2" customFormat="1" ht="16.899999999999999" customHeight="1">
      <c r="A62" s="34"/>
      <c r="B62" s="39"/>
      <c r="C62" s="237" t="s">
        <v>348</v>
      </c>
      <c r="D62" s="237" t="s">
        <v>687</v>
      </c>
      <c r="E62" s="17" t="s">
        <v>89</v>
      </c>
      <c r="F62" s="238">
        <v>3943</v>
      </c>
      <c r="G62" s="34"/>
      <c r="H62" s="39"/>
    </row>
    <row r="63" spans="1:8" s="2" customFormat="1" ht="16.899999999999999" customHeight="1">
      <c r="A63" s="34"/>
      <c r="B63" s="39"/>
      <c r="C63" s="233" t="s">
        <v>87</v>
      </c>
      <c r="D63" s="234" t="s">
        <v>88</v>
      </c>
      <c r="E63" s="235" t="s">
        <v>89</v>
      </c>
      <c r="F63" s="236">
        <v>344</v>
      </c>
      <c r="G63" s="34"/>
      <c r="H63" s="39"/>
    </row>
    <row r="64" spans="1:8" s="2" customFormat="1" ht="16.899999999999999" customHeight="1">
      <c r="A64" s="34"/>
      <c r="B64" s="39"/>
      <c r="C64" s="237" t="s">
        <v>87</v>
      </c>
      <c r="D64" s="237" t="s">
        <v>90</v>
      </c>
      <c r="E64" s="17" t="s">
        <v>19</v>
      </c>
      <c r="F64" s="238">
        <v>344</v>
      </c>
      <c r="G64" s="34"/>
      <c r="H64" s="39"/>
    </row>
    <row r="65" spans="1:8" s="2" customFormat="1" ht="16.899999999999999" customHeight="1">
      <c r="A65" s="34"/>
      <c r="B65" s="39"/>
      <c r="C65" s="239" t="s">
        <v>672</v>
      </c>
      <c r="D65" s="34"/>
      <c r="E65" s="34"/>
      <c r="F65" s="34"/>
      <c r="G65" s="34"/>
      <c r="H65" s="39"/>
    </row>
    <row r="66" spans="1:8" s="2" customFormat="1" ht="16.899999999999999" customHeight="1">
      <c r="A66" s="34"/>
      <c r="B66" s="39"/>
      <c r="C66" s="237" t="s">
        <v>268</v>
      </c>
      <c r="D66" s="237" t="s">
        <v>692</v>
      </c>
      <c r="E66" s="17" t="s">
        <v>89</v>
      </c>
      <c r="F66" s="238">
        <v>344</v>
      </c>
      <c r="G66" s="34"/>
      <c r="H66" s="39"/>
    </row>
    <row r="67" spans="1:8" s="2" customFormat="1" ht="22.5">
      <c r="A67" s="34"/>
      <c r="B67" s="39"/>
      <c r="C67" s="237" t="s">
        <v>201</v>
      </c>
      <c r="D67" s="237" t="s">
        <v>680</v>
      </c>
      <c r="E67" s="17" t="s">
        <v>94</v>
      </c>
      <c r="F67" s="238">
        <v>231.15</v>
      </c>
      <c r="G67" s="34"/>
      <c r="H67" s="39"/>
    </row>
    <row r="68" spans="1:8" s="2" customFormat="1" ht="22.5">
      <c r="A68" s="34"/>
      <c r="B68" s="39"/>
      <c r="C68" s="237" t="s">
        <v>256</v>
      </c>
      <c r="D68" s="237" t="s">
        <v>693</v>
      </c>
      <c r="E68" s="17" t="s">
        <v>89</v>
      </c>
      <c r="F68" s="238">
        <v>344</v>
      </c>
      <c r="G68" s="34"/>
      <c r="H68" s="39"/>
    </row>
    <row r="69" spans="1:8" s="2" customFormat="1" ht="16.899999999999999" customHeight="1">
      <c r="A69" s="34"/>
      <c r="B69" s="39"/>
      <c r="C69" s="237" t="s">
        <v>262</v>
      </c>
      <c r="D69" s="237" t="s">
        <v>694</v>
      </c>
      <c r="E69" s="17" t="s">
        <v>89</v>
      </c>
      <c r="F69" s="238">
        <v>344</v>
      </c>
      <c r="G69" s="34"/>
      <c r="H69" s="39"/>
    </row>
    <row r="70" spans="1:8" s="2" customFormat="1" ht="16.899999999999999" customHeight="1">
      <c r="A70" s="34"/>
      <c r="B70" s="39"/>
      <c r="C70" s="233" t="s">
        <v>110</v>
      </c>
      <c r="D70" s="234" t="s">
        <v>111</v>
      </c>
      <c r="E70" s="235" t="s">
        <v>89</v>
      </c>
      <c r="F70" s="236">
        <v>23</v>
      </c>
      <c r="G70" s="34"/>
      <c r="H70" s="39"/>
    </row>
    <row r="71" spans="1:8" s="2" customFormat="1" ht="16.899999999999999" customHeight="1">
      <c r="A71" s="34"/>
      <c r="B71" s="39"/>
      <c r="C71" s="237" t="s">
        <v>110</v>
      </c>
      <c r="D71" s="237" t="s">
        <v>112</v>
      </c>
      <c r="E71" s="17" t="s">
        <v>19</v>
      </c>
      <c r="F71" s="238">
        <v>23</v>
      </c>
      <c r="G71" s="34"/>
      <c r="H71" s="39"/>
    </row>
    <row r="72" spans="1:8" s="2" customFormat="1" ht="16.899999999999999" customHeight="1">
      <c r="A72" s="34"/>
      <c r="B72" s="39"/>
      <c r="C72" s="239" t="s">
        <v>672</v>
      </c>
      <c r="D72" s="34"/>
      <c r="E72" s="34"/>
      <c r="F72" s="34"/>
      <c r="G72" s="34"/>
      <c r="H72" s="39"/>
    </row>
    <row r="73" spans="1:8" s="2" customFormat="1" ht="16.899999999999999" customHeight="1">
      <c r="A73" s="34"/>
      <c r="B73" s="39"/>
      <c r="C73" s="237" t="s">
        <v>366</v>
      </c>
      <c r="D73" s="237" t="s">
        <v>695</v>
      </c>
      <c r="E73" s="17" t="s">
        <v>89</v>
      </c>
      <c r="F73" s="238">
        <v>23</v>
      </c>
      <c r="G73" s="34"/>
      <c r="H73" s="39"/>
    </row>
    <row r="74" spans="1:8" s="2" customFormat="1" ht="16.899999999999999" customHeight="1">
      <c r="A74" s="34"/>
      <c r="B74" s="39"/>
      <c r="C74" s="237" t="s">
        <v>280</v>
      </c>
      <c r="D74" s="237" t="s">
        <v>674</v>
      </c>
      <c r="E74" s="17" t="s">
        <v>89</v>
      </c>
      <c r="F74" s="238">
        <v>2112</v>
      </c>
      <c r="G74" s="34"/>
      <c r="H74" s="39"/>
    </row>
    <row r="75" spans="1:8" s="2" customFormat="1" ht="16.899999999999999" customHeight="1">
      <c r="A75" s="34"/>
      <c r="B75" s="39"/>
      <c r="C75" s="237" t="s">
        <v>307</v>
      </c>
      <c r="D75" s="237" t="s">
        <v>696</v>
      </c>
      <c r="E75" s="17" t="s">
        <v>89</v>
      </c>
      <c r="F75" s="238">
        <v>23</v>
      </c>
      <c r="G75" s="34"/>
      <c r="H75" s="39"/>
    </row>
    <row r="76" spans="1:8" s="2" customFormat="1" ht="16.899999999999999" customHeight="1">
      <c r="A76" s="34"/>
      <c r="B76" s="39"/>
      <c r="C76" s="237" t="s">
        <v>322</v>
      </c>
      <c r="D76" s="237" t="s">
        <v>691</v>
      </c>
      <c r="E76" s="17" t="s">
        <v>89</v>
      </c>
      <c r="F76" s="238">
        <v>1117</v>
      </c>
      <c r="G76" s="34"/>
      <c r="H76" s="39"/>
    </row>
    <row r="77" spans="1:8" s="2" customFormat="1" ht="16.899999999999999" customHeight="1">
      <c r="A77" s="34"/>
      <c r="B77" s="39"/>
      <c r="C77" s="237" t="s">
        <v>372</v>
      </c>
      <c r="D77" s="237" t="s">
        <v>373</v>
      </c>
      <c r="E77" s="17" t="s">
        <v>89</v>
      </c>
      <c r="F77" s="238">
        <v>23.23</v>
      </c>
      <c r="G77" s="34"/>
      <c r="H77" s="39"/>
    </row>
    <row r="78" spans="1:8" s="2" customFormat="1" ht="7.35" customHeight="1">
      <c r="A78" s="34"/>
      <c r="B78" s="123"/>
      <c r="C78" s="124"/>
      <c r="D78" s="124"/>
      <c r="E78" s="124"/>
      <c r="F78" s="124"/>
      <c r="G78" s="124"/>
      <c r="H78" s="39"/>
    </row>
    <row r="79" spans="1:8" s="2" customFormat="1" ht="11.25">
      <c r="A79" s="34"/>
      <c r="B79" s="34"/>
      <c r="C79" s="34"/>
      <c r="D79" s="34"/>
      <c r="E79" s="34"/>
      <c r="F79" s="34"/>
      <c r="G79" s="34"/>
      <c r="H79" s="34"/>
    </row>
  </sheetData>
  <sheetProtection algorithmName="SHA-512" hashValue="/EsQ//8JsmZy+7tErlN6RR5iU3b8GQLRvlRx+HdjOznGAmT5qqA3hGhNwUCkhwYTOa5AOk3qN3ZVbwZXJk7owQ==" saltValue="yupQMU9QvWG2QD/pLh1Q9mi1l5SCn/doD1l3hkJxd2MUNGcrLcesWwW+oqI22qr31weeUBJLzlFxigHQKyupRA==" spinCount="100000" sheet="1" objects="1" scenarios="1" formatColumns="0" formatRows="0"/>
  <mergeCells count="2">
    <mergeCell ref="D5:F5"/>
    <mergeCell ref="D6:F6"/>
  </mergeCells>
  <pageMargins left="0.7" right="0.7" top="0.78740157499999996" bottom="0.78740157499999996" header="0.3" footer="0.3"/>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sheetPr>
    <pageSetUpPr fitToPage="1"/>
  </sheetPr>
  <dimension ref="A1:K218"/>
  <sheetViews>
    <sheetView showGridLines="0" zoomScale="110" zoomScaleNormal="110" workbookViewId="0"/>
  </sheetViews>
  <sheetFormatPr defaultRowHeight="15"/>
  <cols>
    <col min="1" max="1" width="8.33203125" style="240" customWidth="1"/>
    <col min="2" max="2" width="1.6640625" style="240" customWidth="1"/>
    <col min="3" max="4" width="5" style="240" customWidth="1"/>
    <col min="5" max="5" width="11.6640625" style="240" customWidth="1"/>
    <col min="6" max="6" width="9.1640625" style="240" customWidth="1"/>
    <col min="7" max="7" width="5" style="240" customWidth="1"/>
    <col min="8" max="8" width="77.83203125" style="240" customWidth="1"/>
    <col min="9" max="10" width="20" style="240" customWidth="1"/>
    <col min="11" max="11" width="1.6640625" style="240" customWidth="1"/>
  </cols>
  <sheetData>
    <row r="1" spans="2:11" s="1" customFormat="1" ht="37.5" customHeight="1"/>
    <row r="2" spans="2:11" s="1" customFormat="1" ht="7.5" customHeight="1">
      <c r="B2" s="241"/>
      <c r="C2" s="242"/>
      <c r="D2" s="242"/>
      <c r="E2" s="242"/>
      <c r="F2" s="242"/>
      <c r="G2" s="242"/>
      <c r="H2" s="242"/>
      <c r="I2" s="242"/>
      <c r="J2" s="242"/>
      <c r="K2" s="243"/>
    </row>
    <row r="3" spans="2:11" s="15" customFormat="1" ht="45" customHeight="1">
      <c r="B3" s="244"/>
      <c r="C3" s="373" t="s">
        <v>697</v>
      </c>
      <c r="D3" s="373"/>
      <c r="E3" s="373"/>
      <c r="F3" s="373"/>
      <c r="G3" s="373"/>
      <c r="H3" s="373"/>
      <c r="I3" s="373"/>
      <c r="J3" s="373"/>
      <c r="K3" s="245"/>
    </row>
    <row r="4" spans="2:11" s="1" customFormat="1" ht="25.5" customHeight="1">
      <c r="B4" s="246"/>
      <c r="C4" s="378" t="s">
        <v>698</v>
      </c>
      <c r="D4" s="378"/>
      <c r="E4" s="378"/>
      <c r="F4" s="378"/>
      <c r="G4" s="378"/>
      <c r="H4" s="378"/>
      <c r="I4" s="378"/>
      <c r="J4" s="378"/>
      <c r="K4" s="247"/>
    </row>
    <row r="5" spans="2:11" s="1" customFormat="1" ht="5.25" customHeight="1">
      <c r="B5" s="246"/>
      <c r="C5" s="248"/>
      <c r="D5" s="248"/>
      <c r="E5" s="248"/>
      <c r="F5" s="248"/>
      <c r="G5" s="248"/>
      <c r="H5" s="248"/>
      <c r="I5" s="248"/>
      <c r="J5" s="248"/>
      <c r="K5" s="247"/>
    </row>
    <row r="6" spans="2:11" s="1" customFormat="1" ht="15" customHeight="1">
      <c r="B6" s="246"/>
      <c r="C6" s="377" t="s">
        <v>699</v>
      </c>
      <c r="D6" s="377"/>
      <c r="E6" s="377"/>
      <c r="F6" s="377"/>
      <c r="G6" s="377"/>
      <c r="H6" s="377"/>
      <c r="I6" s="377"/>
      <c r="J6" s="377"/>
      <c r="K6" s="247"/>
    </row>
    <row r="7" spans="2:11" s="1" customFormat="1" ht="15" customHeight="1">
      <c r="B7" s="250"/>
      <c r="C7" s="377" t="s">
        <v>700</v>
      </c>
      <c r="D7" s="377"/>
      <c r="E7" s="377"/>
      <c r="F7" s="377"/>
      <c r="G7" s="377"/>
      <c r="H7" s="377"/>
      <c r="I7" s="377"/>
      <c r="J7" s="377"/>
      <c r="K7" s="247"/>
    </row>
    <row r="8" spans="2:11" s="1" customFormat="1" ht="12.75" customHeight="1">
      <c r="B8" s="250"/>
      <c r="C8" s="249"/>
      <c r="D8" s="249"/>
      <c r="E8" s="249"/>
      <c r="F8" s="249"/>
      <c r="G8" s="249"/>
      <c r="H8" s="249"/>
      <c r="I8" s="249"/>
      <c r="J8" s="249"/>
      <c r="K8" s="247"/>
    </row>
    <row r="9" spans="2:11" s="1" customFormat="1" ht="15" customHeight="1">
      <c r="B9" s="250"/>
      <c r="C9" s="377" t="s">
        <v>701</v>
      </c>
      <c r="D9" s="377"/>
      <c r="E9" s="377"/>
      <c r="F9" s="377"/>
      <c r="G9" s="377"/>
      <c r="H9" s="377"/>
      <c r="I9" s="377"/>
      <c r="J9" s="377"/>
      <c r="K9" s="247"/>
    </row>
    <row r="10" spans="2:11" s="1" customFormat="1" ht="15" customHeight="1">
      <c r="B10" s="250"/>
      <c r="C10" s="249"/>
      <c r="D10" s="377" t="s">
        <v>702</v>
      </c>
      <c r="E10" s="377"/>
      <c r="F10" s="377"/>
      <c r="G10" s="377"/>
      <c r="H10" s="377"/>
      <c r="I10" s="377"/>
      <c r="J10" s="377"/>
      <c r="K10" s="247"/>
    </row>
    <row r="11" spans="2:11" s="1" customFormat="1" ht="15" customHeight="1">
      <c r="B11" s="250"/>
      <c r="C11" s="251"/>
      <c r="D11" s="377" t="s">
        <v>703</v>
      </c>
      <c r="E11" s="377"/>
      <c r="F11" s="377"/>
      <c r="G11" s="377"/>
      <c r="H11" s="377"/>
      <c r="I11" s="377"/>
      <c r="J11" s="377"/>
      <c r="K11" s="247"/>
    </row>
    <row r="12" spans="2:11" s="1" customFormat="1" ht="15" customHeight="1">
      <c r="B12" s="250"/>
      <c r="C12" s="251"/>
      <c r="D12" s="249"/>
      <c r="E12" s="249"/>
      <c r="F12" s="249"/>
      <c r="G12" s="249"/>
      <c r="H12" s="249"/>
      <c r="I12" s="249"/>
      <c r="J12" s="249"/>
      <c r="K12" s="247"/>
    </row>
    <row r="13" spans="2:11" s="1" customFormat="1" ht="15" customHeight="1">
      <c r="B13" s="250"/>
      <c r="C13" s="251"/>
      <c r="D13" s="252" t="s">
        <v>704</v>
      </c>
      <c r="E13" s="249"/>
      <c r="F13" s="249"/>
      <c r="G13" s="249"/>
      <c r="H13" s="249"/>
      <c r="I13" s="249"/>
      <c r="J13" s="249"/>
      <c r="K13" s="247"/>
    </row>
    <row r="14" spans="2:11" s="1" customFormat="1" ht="12.75" customHeight="1">
      <c r="B14" s="250"/>
      <c r="C14" s="251"/>
      <c r="D14" s="251"/>
      <c r="E14" s="251"/>
      <c r="F14" s="251"/>
      <c r="G14" s="251"/>
      <c r="H14" s="251"/>
      <c r="I14" s="251"/>
      <c r="J14" s="251"/>
      <c r="K14" s="247"/>
    </row>
    <row r="15" spans="2:11" s="1" customFormat="1" ht="15" customHeight="1">
      <c r="B15" s="250"/>
      <c r="C15" s="251"/>
      <c r="D15" s="377" t="s">
        <v>705</v>
      </c>
      <c r="E15" s="377"/>
      <c r="F15" s="377"/>
      <c r="G15" s="377"/>
      <c r="H15" s="377"/>
      <c r="I15" s="377"/>
      <c r="J15" s="377"/>
      <c r="K15" s="247"/>
    </row>
    <row r="16" spans="2:11" s="1" customFormat="1" ht="15" customHeight="1">
      <c r="B16" s="250"/>
      <c r="C16" s="251"/>
      <c r="D16" s="377" t="s">
        <v>706</v>
      </c>
      <c r="E16" s="377"/>
      <c r="F16" s="377"/>
      <c r="G16" s="377"/>
      <c r="H16" s="377"/>
      <c r="I16" s="377"/>
      <c r="J16" s="377"/>
      <c r="K16" s="247"/>
    </row>
    <row r="17" spans="2:11" s="1" customFormat="1" ht="15" customHeight="1">
      <c r="B17" s="250"/>
      <c r="C17" s="251"/>
      <c r="D17" s="377" t="s">
        <v>707</v>
      </c>
      <c r="E17" s="377"/>
      <c r="F17" s="377"/>
      <c r="G17" s="377"/>
      <c r="H17" s="377"/>
      <c r="I17" s="377"/>
      <c r="J17" s="377"/>
      <c r="K17" s="247"/>
    </row>
    <row r="18" spans="2:11" s="1" customFormat="1" ht="15" customHeight="1">
      <c r="B18" s="250"/>
      <c r="C18" s="251"/>
      <c r="D18" s="251"/>
      <c r="E18" s="253" t="s">
        <v>80</v>
      </c>
      <c r="F18" s="377" t="s">
        <v>708</v>
      </c>
      <c r="G18" s="377"/>
      <c r="H18" s="377"/>
      <c r="I18" s="377"/>
      <c r="J18" s="377"/>
      <c r="K18" s="247"/>
    </row>
    <row r="19" spans="2:11" s="1" customFormat="1" ht="15" customHeight="1">
      <c r="B19" s="250"/>
      <c r="C19" s="251"/>
      <c r="D19" s="251"/>
      <c r="E19" s="253" t="s">
        <v>709</v>
      </c>
      <c r="F19" s="377" t="s">
        <v>710</v>
      </c>
      <c r="G19" s="377"/>
      <c r="H19" s="377"/>
      <c r="I19" s="377"/>
      <c r="J19" s="377"/>
      <c r="K19" s="247"/>
    </row>
    <row r="20" spans="2:11" s="1" customFormat="1" ht="15" customHeight="1">
      <c r="B20" s="250"/>
      <c r="C20" s="251"/>
      <c r="D20" s="251"/>
      <c r="E20" s="253" t="s">
        <v>711</v>
      </c>
      <c r="F20" s="377" t="s">
        <v>712</v>
      </c>
      <c r="G20" s="377"/>
      <c r="H20" s="377"/>
      <c r="I20" s="377"/>
      <c r="J20" s="377"/>
      <c r="K20" s="247"/>
    </row>
    <row r="21" spans="2:11" s="1" customFormat="1" ht="15" customHeight="1">
      <c r="B21" s="250"/>
      <c r="C21" s="251"/>
      <c r="D21" s="251"/>
      <c r="E21" s="253" t="s">
        <v>713</v>
      </c>
      <c r="F21" s="377" t="s">
        <v>714</v>
      </c>
      <c r="G21" s="377"/>
      <c r="H21" s="377"/>
      <c r="I21" s="377"/>
      <c r="J21" s="377"/>
      <c r="K21" s="247"/>
    </row>
    <row r="22" spans="2:11" s="1" customFormat="1" ht="15" customHeight="1">
      <c r="B22" s="250"/>
      <c r="C22" s="251"/>
      <c r="D22" s="251"/>
      <c r="E22" s="253" t="s">
        <v>715</v>
      </c>
      <c r="F22" s="377" t="s">
        <v>716</v>
      </c>
      <c r="G22" s="377"/>
      <c r="H22" s="377"/>
      <c r="I22" s="377"/>
      <c r="J22" s="377"/>
      <c r="K22" s="247"/>
    </row>
    <row r="23" spans="2:11" s="1" customFormat="1" ht="15" customHeight="1">
      <c r="B23" s="250"/>
      <c r="C23" s="251"/>
      <c r="D23" s="251"/>
      <c r="E23" s="253" t="s">
        <v>717</v>
      </c>
      <c r="F23" s="377" t="s">
        <v>718</v>
      </c>
      <c r="G23" s="377"/>
      <c r="H23" s="377"/>
      <c r="I23" s="377"/>
      <c r="J23" s="377"/>
      <c r="K23" s="247"/>
    </row>
    <row r="24" spans="2:11" s="1" customFormat="1" ht="12.75" customHeight="1">
      <c r="B24" s="250"/>
      <c r="C24" s="251"/>
      <c r="D24" s="251"/>
      <c r="E24" s="251"/>
      <c r="F24" s="251"/>
      <c r="G24" s="251"/>
      <c r="H24" s="251"/>
      <c r="I24" s="251"/>
      <c r="J24" s="251"/>
      <c r="K24" s="247"/>
    </row>
    <row r="25" spans="2:11" s="1" customFormat="1" ht="15" customHeight="1">
      <c r="B25" s="250"/>
      <c r="C25" s="377" t="s">
        <v>719</v>
      </c>
      <c r="D25" s="377"/>
      <c r="E25" s="377"/>
      <c r="F25" s="377"/>
      <c r="G25" s="377"/>
      <c r="H25" s="377"/>
      <c r="I25" s="377"/>
      <c r="J25" s="377"/>
      <c r="K25" s="247"/>
    </row>
    <row r="26" spans="2:11" s="1" customFormat="1" ht="15" customHeight="1">
      <c r="B26" s="250"/>
      <c r="C26" s="377" t="s">
        <v>720</v>
      </c>
      <c r="D26" s="377"/>
      <c r="E26" s="377"/>
      <c r="F26" s="377"/>
      <c r="G26" s="377"/>
      <c r="H26" s="377"/>
      <c r="I26" s="377"/>
      <c r="J26" s="377"/>
      <c r="K26" s="247"/>
    </row>
    <row r="27" spans="2:11" s="1" customFormat="1" ht="15" customHeight="1">
      <c r="B27" s="250"/>
      <c r="C27" s="249"/>
      <c r="D27" s="377" t="s">
        <v>721</v>
      </c>
      <c r="E27" s="377"/>
      <c r="F27" s="377"/>
      <c r="G27" s="377"/>
      <c r="H27" s="377"/>
      <c r="I27" s="377"/>
      <c r="J27" s="377"/>
      <c r="K27" s="247"/>
    </row>
    <row r="28" spans="2:11" s="1" customFormat="1" ht="15" customHeight="1">
      <c r="B28" s="250"/>
      <c r="C28" s="251"/>
      <c r="D28" s="377" t="s">
        <v>722</v>
      </c>
      <c r="E28" s="377"/>
      <c r="F28" s="377"/>
      <c r="G28" s="377"/>
      <c r="H28" s="377"/>
      <c r="I28" s="377"/>
      <c r="J28" s="377"/>
      <c r="K28" s="247"/>
    </row>
    <row r="29" spans="2:11" s="1" customFormat="1" ht="12.75" customHeight="1">
      <c r="B29" s="250"/>
      <c r="C29" s="251"/>
      <c r="D29" s="251"/>
      <c r="E29" s="251"/>
      <c r="F29" s="251"/>
      <c r="G29" s="251"/>
      <c r="H29" s="251"/>
      <c r="I29" s="251"/>
      <c r="J29" s="251"/>
      <c r="K29" s="247"/>
    </row>
    <row r="30" spans="2:11" s="1" customFormat="1" ht="15" customHeight="1">
      <c r="B30" s="250"/>
      <c r="C30" s="251"/>
      <c r="D30" s="377" t="s">
        <v>723</v>
      </c>
      <c r="E30" s="377"/>
      <c r="F30" s="377"/>
      <c r="G30" s="377"/>
      <c r="H30" s="377"/>
      <c r="I30" s="377"/>
      <c r="J30" s="377"/>
      <c r="K30" s="247"/>
    </row>
    <row r="31" spans="2:11" s="1" customFormat="1" ht="15" customHeight="1">
      <c r="B31" s="250"/>
      <c r="C31" s="251"/>
      <c r="D31" s="377" t="s">
        <v>724</v>
      </c>
      <c r="E31" s="377"/>
      <c r="F31" s="377"/>
      <c r="G31" s="377"/>
      <c r="H31" s="377"/>
      <c r="I31" s="377"/>
      <c r="J31" s="377"/>
      <c r="K31" s="247"/>
    </row>
    <row r="32" spans="2:11" s="1" customFormat="1" ht="12.75" customHeight="1">
      <c r="B32" s="250"/>
      <c r="C32" s="251"/>
      <c r="D32" s="251"/>
      <c r="E32" s="251"/>
      <c r="F32" s="251"/>
      <c r="G32" s="251"/>
      <c r="H32" s="251"/>
      <c r="I32" s="251"/>
      <c r="J32" s="251"/>
      <c r="K32" s="247"/>
    </row>
    <row r="33" spans="2:11" s="1" customFormat="1" ht="15" customHeight="1">
      <c r="B33" s="250"/>
      <c r="C33" s="251"/>
      <c r="D33" s="377" t="s">
        <v>725</v>
      </c>
      <c r="E33" s="377"/>
      <c r="F33" s="377"/>
      <c r="G33" s="377"/>
      <c r="H33" s="377"/>
      <c r="I33" s="377"/>
      <c r="J33" s="377"/>
      <c r="K33" s="247"/>
    </row>
    <row r="34" spans="2:11" s="1" customFormat="1" ht="15" customHeight="1">
      <c r="B34" s="250"/>
      <c r="C34" s="251"/>
      <c r="D34" s="377" t="s">
        <v>726</v>
      </c>
      <c r="E34" s="377"/>
      <c r="F34" s="377"/>
      <c r="G34" s="377"/>
      <c r="H34" s="377"/>
      <c r="I34" s="377"/>
      <c r="J34" s="377"/>
      <c r="K34" s="247"/>
    </row>
    <row r="35" spans="2:11" s="1" customFormat="1" ht="15" customHeight="1">
      <c r="B35" s="250"/>
      <c r="C35" s="251"/>
      <c r="D35" s="377" t="s">
        <v>727</v>
      </c>
      <c r="E35" s="377"/>
      <c r="F35" s="377"/>
      <c r="G35" s="377"/>
      <c r="H35" s="377"/>
      <c r="I35" s="377"/>
      <c r="J35" s="377"/>
      <c r="K35" s="247"/>
    </row>
    <row r="36" spans="2:11" s="1" customFormat="1" ht="15" customHeight="1">
      <c r="B36" s="250"/>
      <c r="C36" s="251"/>
      <c r="D36" s="249"/>
      <c r="E36" s="252" t="s">
        <v>130</v>
      </c>
      <c r="F36" s="249"/>
      <c r="G36" s="377" t="s">
        <v>728</v>
      </c>
      <c r="H36" s="377"/>
      <c r="I36" s="377"/>
      <c r="J36" s="377"/>
      <c r="K36" s="247"/>
    </row>
    <row r="37" spans="2:11" s="1" customFormat="1" ht="30.75" customHeight="1">
      <c r="B37" s="250"/>
      <c r="C37" s="251"/>
      <c r="D37" s="249"/>
      <c r="E37" s="252" t="s">
        <v>729</v>
      </c>
      <c r="F37" s="249"/>
      <c r="G37" s="377" t="s">
        <v>730</v>
      </c>
      <c r="H37" s="377"/>
      <c r="I37" s="377"/>
      <c r="J37" s="377"/>
      <c r="K37" s="247"/>
    </row>
    <row r="38" spans="2:11" s="1" customFormat="1" ht="15" customHeight="1">
      <c r="B38" s="250"/>
      <c r="C38" s="251"/>
      <c r="D38" s="249"/>
      <c r="E38" s="252" t="s">
        <v>54</v>
      </c>
      <c r="F38" s="249"/>
      <c r="G38" s="377" t="s">
        <v>731</v>
      </c>
      <c r="H38" s="377"/>
      <c r="I38" s="377"/>
      <c r="J38" s="377"/>
      <c r="K38" s="247"/>
    </row>
    <row r="39" spans="2:11" s="1" customFormat="1" ht="15" customHeight="1">
      <c r="B39" s="250"/>
      <c r="C39" s="251"/>
      <c r="D39" s="249"/>
      <c r="E39" s="252" t="s">
        <v>55</v>
      </c>
      <c r="F39" s="249"/>
      <c r="G39" s="377" t="s">
        <v>732</v>
      </c>
      <c r="H39" s="377"/>
      <c r="I39" s="377"/>
      <c r="J39" s="377"/>
      <c r="K39" s="247"/>
    </row>
    <row r="40" spans="2:11" s="1" customFormat="1" ht="15" customHeight="1">
      <c r="B40" s="250"/>
      <c r="C40" s="251"/>
      <c r="D40" s="249"/>
      <c r="E40" s="252" t="s">
        <v>131</v>
      </c>
      <c r="F40" s="249"/>
      <c r="G40" s="377" t="s">
        <v>733</v>
      </c>
      <c r="H40" s="377"/>
      <c r="I40" s="377"/>
      <c r="J40" s="377"/>
      <c r="K40" s="247"/>
    </row>
    <row r="41" spans="2:11" s="1" customFormat="1" ht="15" customHeight="1">
      <c r="B41" s="250"/>
      <c r="C41" s="251"/>
      <c r="D41" s="249"/>
      <c r="E41" s="252" t="s">
        <v>132</v>
      </c>
      <c r="F41" s="249"/>
      <c r="G41" s="377" t="s">
        <v>734</v>
      </c>
      <c r="H41" s="377"/>
      <c r="I41" s="377"/>
      <c r="J41" s="377"/>
      <c r="K41" s="247"/>
    </row>
    <row r="42" spans="2:11" s="1" customFormat="1" ht="15" customHeight="1">
      <c r="B42" s="250"/>
      <c r="C42" s="251"/>
      <c r="D42" s="249"/>
      <c r="E42" s="252" t="s">
        <v>735</v>
      </c>
      <c r="F42" s="249"/>
      <c r="G42" s="377" t="s">
        <v>736</v>
      </c>
      <c r="H42" s="377"/>
      <c r="I42" s="377"/>
      <c r="J42" s="377"/>
      <c r="K42" s="247"/>
    </row>
    <row r="43" spans="2:11" s="1" customFormat="1" ht="15" customHeight="1">
      <c r="B43" s="250"/>
      <c r="C43" s="251"/>
      <c r="D43" s="249"/>
      <c r="E43" s="252"/>
      <c r="F43" s="249"/>
      <c r="G43" s="377" t="s">
        <v>737</v>
      </c>
      <c r="H43" s="377"/>
      <c r="I43" s="377"/>
      <c r="J43" s="377"/>
      <c r="K43" s="247"/>
    </row>
    <row r="44" spans="2:11" s="1" customFormat="1" ht="15" customHeight="1">
      <c r="B44" s="250"/>
      <c r="C44" s="251"/>
      <c r="D44" s="249"/>
      <c r="E44" s="252" t="s">
        <v>738</v>
      </c>
      <c r="F44" s="249"/>
      <c r="G44" s="377" t="s">
        <v>739</v>
      </c>
      <c r="H44" s="377"/>
      <c r="I44" s="377"/>
      <c r="J44" s="377"/>
      <c r="K44" s="247"/>
    </row>
    <row r="45" spans="2:11" s="1" customFormat="1" ht="15" customHeight="1">
      <c r="B45" s="250"/>
      <c r="C45" s="251"/>
      <c r="D45" s="249"/>
      <c r="E45" s="252" t="s">
        <v>134</v>
      </c>
      <c r="F45" s="249"/>
      <c r="G45" s="377" t="s">
        <v>740</v>
      </c>
      <c r="H45" s="377"/>
      <c r="I45" s="377"/>
      <c r="J45" s="377"/>
      <c r="K45" s="247"/>
    </row>
    <row r="46" spans="2:11" s="1" customFormat="1" ht="12.75" customHeight="1">
      <c r="B46" s="250"/>
      <c r="C46" s="251"/>
      <c r="D46" s="249"/>
      <c r="E46" s="249"/>
      <c r="F46" s="249"/>
      <c r="G46" s="249"/>
      <c r="H46" s="249"/>
      <c r="I46" s="249"/>
      <c r="J46" s="249"/>
      <c r="K46" s="247"/>
    </row>
    <row r="47" spans="2:11" s="1" customFormat="1" ht="15" customHeight="1">
      <c r="B47" s="250"/>
      <c r="C47" s="251"/>
      <c r="D47" s="377" t="s">
        <v>741</v>
      </c>
      <c r="E47" s="377"/>
      <c r="F47" s="377"/>
      <c r="G47" s="377"/>
      <c r="H47" s="377"/>
      <c r="I47" s="377"/>
      <c r="J47" s="377"/>
      <c r="K47" s="247"/>
    </row>
    <row r="48" spans="2:11" s="1" customFormat="1" ht="15" customHeight="1">
      <c r="B48" s="250"/>
      <c r="C48" s="251"/>
      <c r="D48" s="251"/>
      <c r="E48" s="377" t="s">
        <v>742</v>
      </c>
      <c r="F48" s="377"/>
      <c r="G48" s="377"/>
      <c r="H48" s="377"/>
      <c r="I48" s="377"/>
      <c r="J48" s="377"/>
      <c r="K48" s="247"/>
    </row>
    <row r="49" spans="2:11" s="1" customFormat="1" ht="15" customHeight="1">
      <c r="B49" s="250"/>
      <c r="C49" s="251"/>
      <c r="D49" s="251"/>
      <c r="E49" s="377" t="s">
        <v>743</v>
      </c>
      <c r="F49" s="377"/>
      <c r="G49" s="377"/>
      <c r="H49" s="377"/>
      <c r="I49" s="377"/>
      <c r="J49" s="377"/>
      <c r="K49" s="247"/>
    </row>
    <row r="50" spans="2:11" s="1" customFormat="1" ht="15" customHeight="1">
      <c r="B50" s="250"/>
      <c r="C50" s="251"/>
      <c r="D50" s="251"/>
      <c r="E50" s="377" t="s">
        <v>744</v>
      </c>
      <c r="F50" s="377"/>
      <c r="G50" s="377"/>
      <c r="H50" s="377"/>
      <c r="I50" s="377"/>
      <c r="J50" s="377"/>
      <c r="K50" s="247"/>
    </row>
    <row r="51" spans="2:11" s="1" customFormat="1" ht="15" customHeight="1">
      <c r="B51" s="250"/>
      <c r="C51" s="251"/>
      <c r="D51" s="377" t="s">
        <v>745</v>
      </c>
      <c r="E51" s="377"/>
      <c r="F51" s="377"/>
      <c r="G51" s="377"/>
      <c r="H51" s="377"/>
      <c r="I51" s="377"/>
      <c r="J51" s="377"/>
      <c r="K51" s="247"/>
    </row>
    <row r="52" spans="2:11" s="1" customFormat="1" ht="25.5" customHeight="1">
      <c r="B52" s="246"/>
      <c r="C52" s="378" t="s">
        <v>746</v>
      </c>
      <c r="D52" s="378"/>
      <c r="E52" s="378"/>
      <c r="F52" s="378"/>
      <c r="G52" s="378"/>
      <c r="H52" s="378"/>
      <c r="I52" s="378"/>
      <c r="J52" s="378"/>
      <c r="K52" s="247"/>
    </row>
    <row r="53" spans="2:11" s="1" customFormat="1" ht="5.25" customHeight="1">
      <c r="B53" s="246"/>
      <c r="C53" s="248"/>
      <c r="D53" s="248"/>
      <c r="E53" s="248"/>
      <c r="F53" s="248"/>
      <c r="G53" s="248"/>
      <c r="H53" s="248"/>
      <c r="I53" s="248"/>
      <c r="J53" s="248"/>
      <c r="K53" s="247"/>
    </row>
    <row r="54" spans="2:11" s="1" customFormat="1" ht="15" customHeight="1">
      <c r="B54" s="246"/>
      <c r="C54" s="377" t="s">
        <v>747</v>
      </c>
      <c r="D54" s="377"/>
      <c r="E54" s="377"/>
      <c r="F54" s="377"/>
      <c r="G54" s="377"/>
      <c r="H54" s="377"/>
      <c r="I54" s="377"/>
      <c r="J54" s="377"/>
      <c r="K54" s="247"/>
    </row>
    <row r="55" spans="2:11" s="1" customFormat="1" ht="15" customHeight="1">
      <c r="B55" s="246"/>
      <c r="C55" s="377" t="s">
        <v>748</v>
      </c>
      <c r="D55" s="377"/>
      <c r="E55" s="377"/>
      <c r="F55" s="377"/>
      <c r="G55" s="377"/>
      <c r="H55" s="377"/>
      <c r="I55" s="377"/>
      <c r="J55" s="377"/>
      <c r="K55" s="247"/>
    </row>
    <row r="56" spans="2:11" s="1" customFormat="1" ht="12.75" customHeight="1">
      <c r="B56" s="246"/>
      <c r="C56" s="249"/>
      <c r="D56" s="249"/>
      <c r="E56" s="249"/>
      <c r="F56" s="249"/>
      <c r="G56" s="249"/>
      <c r="H56" s="249"/>
      <c r="I56" s="249"/>
      <c r="J56" s="249"/>
      <c r="K56" s="247"/>
    </row>
    <row r="57" spans="2:11" s="1" customFormat="1" ht="15" customHeight="1">
      <c r="B57" s="246"/>
      <c r="C57" s="377" t="s">
        <v>749</v>
      </c>
      <c r="D57" s="377"/>
      <c r="E57" s="377"/>
      <c r="F57" s="377"/>
      <c r="G57" s="377"/>
      <c r="H57" s="377"/>
      <c r="I57" s="377"/>
      <c r="J57" s="377"/>
      <c r="K57" s="247"/>
    </row>
    <row r="58" spans="2:11" s="1" customFormat="1" ht="15" customHeight="1">
      <c r="B58" s="246"/>
      <c r="C58" s="251"/>
      <c r="D58" s="377" t="s">
        <v>750</v>
      </c>
      <c r="E58" s="377"/>
      <c r="F58" s="377"/>
      <c r="G58" s="377"/>
      <c r="H58" s="377"/>
      <c r="I58" s="377"/>
      <c r="J58" s="377"/>
      <c r="K58" s="247"/>
    </row>
    <row r="59" spans="2:11" s="1" customFormat="1" ht="15" customHeight="1">
      <c r="B59" s="246"/>
      <c r="C59" s="251"/>
      <c r="D59" s="377" t="s">
        <v>751</v>
      </c>
      <c r="E59" s="377"/>
      <c r="F59" s="377"/>
      <c r="G59" s="377"/>
      <c r="H59" s="377"/>
      <c r="I59" s="377"/>
      <c r="J59" s="377"/>
      <c r="K59" s="247"/>
    </row>
    <row r="60" spans="2:11" s="1" customFormat="1" ht="15" customHeight="1">
      <c r="B60" s="246"/>
      <c r="C60" s="251"/>
      <c r="D60" s="377" t="s">
        <v>752</v>
      </c>
      <c r="E60" s="377"/>
      <c r="F60" s="377"/>
      <c r="G60" s="377"/>
      <c r="H60" s="377"/>
      <c r="I60" s="377"/>
      <c r="J60" s="377"/>
      <c r="K60" s="247"/>
    </row>
    <row r="61" spans="2:11" s="1" customFormat="1" ht="15" customHeight="1">
      <c r="B61" s="246"/>
      <c r="C61" s="251"/>
      <c r="D61" s="377" t="s">
        <v>753</v>
      </c>
      <c r="E61" s="377"/>
      <c r="F61" s="377"/>
      <c r="G61" s="377"/>
      <c r="H61" s="377"/>
      <c r="I61" s="377"/>
      <c r="J61" s="377"/>
      <c r="K61" s="247"/>
    </row>
    <row r="62" spans="2:11" s="1" customFormat="1" ht="15" customHeight="1">
      <c r="B62" s="246"/>
      <c r="C62" s="251"/>
      <c r="D62" s="379" t="s">
        <v>754</v>
      </c>
      <c r="E62" s="379"/>
      <c r="F62" s="379"/>
      <c r="G62" s="379"/>
      <c r="H62" s="379"/>
      <c r="I62" s="379"/>
      <c r="J62" s="379"/>
      <c r="K62" s="247"/>
    </row>
    <row r="63" spans="2:11" s="1" customFormat="1" ht="15" customHeight="1">
      <c r="B63" s="246"/>
      <c r="C63" s="251"/>
      <c r="D63" s="377" t="s">
        <v>755</v>
      </c>
      <c r="E63" s="377"/>
      <c r="F63" s="377"/>
      <c r="G63" s="377"/>
      <c r="H63" s="377"/>
      <c r="I63" s="377"/>
      <c r="J63" s="377"/>
      <c r="K63" s="247"/>
    </row>
    <row r="64" spans="2:11" s="1" customFormat="1" ht="12.75" customHeight="1">
      <c r="B64" s="246"/>
      <c r="C64" s="251"/>
      <c r="D64" s="251"/>
      <c r="E64" s="254"/>
      <c r="F64" s="251"/>
      <c r="G64" s="251"/>
      <c r="H64" s="251"/>
      <c r="I64" s="251"/>
      <c r="J64" s="251"/>
      <c r="K64" s="247"/>
    </row>
    <row r="65" spans="2:11" s="1" customFormat="1" ht="15" customHeight="1">
      <c r="B65" s="246"/>
      <c r="C65" s="251"/>
      <c r="D65" s="377" t="s">
        <v>756</v>
      </c>
      <c r="E65" s="377"/>
      <c r="F65" s="377"/>
      <c r="G65" s="377"/>
      <c r="H65" s="377"/>
      <c r="I65" s="377"/>
      <c r="J65" s="377"/>
      <c r="K65" s="247"/>
    </row>
    <row r="66" spans="2:11" s="1" customFormat="1" ht="15" customHeight="1">
      <c r="B66" s="246"/>
      <c r="C66" s="251"/>
      <c r="D66" s="379" t="s">
        <v>757</v>
      </c>
      <c r="E66" s="379"/>
      <c r="F66" s="379"/>
      <c r="G66" s="379"/>
      <c r="H66" s="379"/>
      <c r="I66" s="379"/>
      <c r="J66" s="379"/>
      <c r="K66" s="247"/>
    </row>
    <row r="67" spans="2:11" s="1" customFormat="1" ht="15" customHeight="1">
      <c r="B67" s="246"/>
      <c r="C67" s="251"/>
      <c r="D67" s="377" t="s">
        <v>758</v>
      </c>
      <c r="E67" s="377"/>
      <c r="F67" s="377"/>
      <c r="G67" s="377"/>
      <c r="H67" s="377"/>
      <c r="I67" s="377"/>
      <c r="J67" s="377"/>
      <c r="K67" s="247"/>
    </row>
    <row r="68" spans="2:11" s="1" customFormat="1" ht="15" customHeight="1">
      <c r="B68" s="246"/>
      <c r="C68" s="251"/>
      <c r="D68" s="377" t="s">
        <v>759</v>
      </c>
      <c r="E68" s="377"/>
      <c r="F68" s="377"/>
      <c r="G68" s="377"/>
      <c r="H68" s="377"/>
      <c r="I68" s="377"/>
      <c r="J68" s="377"/>
      <c r="K68" s="247"/>
    </row>
    <row r="69" spans="2:11" s="1" customFormat="1" ht="15" customHeight="1">
      <c r="B69" s="246"/>
      <c r="C69" s="251"/>
      <c r="D69" s="377" t="s">
        <v>760</v>
      </c>
      <c r="E69" s="377"/>
      <c r="F69" s="377"/>
      <c r="G69" s="377"/>
      <c r="H69" s="377"/>
      <c r="I69" s="377"/>
      <c r="J69" s="377"/>
      <c r="K69" s="247"/>
    </row>
    <row r="70" spans="2:11" s="1" customFormat="1" ht="15" customHeight="1">
      <c r="B70" s="246"/>
      <c r="C70" s="251"/>
      <c r="D70" s="377" t="s">
        <v>761</v>
      </c>
      <c r="E70" s="377"/>
      <c r="F70" s="377"/>
      <c r="G70" s="377"/>
      <c r="H70" s="377"/>
      <c r="I70" s="377"/>
      <c r="J70" s="377"/>
      <c r="K70" s="247"/>
    </row>
    <row r="71" spans="2:11" s="1" customFormat="1" ht="12.75" customHeight="1">
      <c r="B71" s="255"/>
      <c r="C71" s="256"/>
      <c r="D71" s="256"/>
      <c r="E71" s="256"/>
      <c r="F71" s="256"/>
      <c r="G71" s="256"/>
      <c r="H71" s="256"/>
      <c r="I71" s="256"/>
      <c r="J71" s="256"/>
      <c r="K71" s="257"/>
    </row>
    <row r="72" spans="2:11" s="1" customFormat="1" ht="18.75" customHeight="1">
      <c r="B72" s="258"/>
      <c r="C72" s="258"/>
      <c r="D72" s="258"/>
      <c r="E72" s="258"/>
      <c r="F72" s="258"/>
      <c r="G72" s="258"/>
      <c r="H72" s="258"/>
      <c r="I72" s="258"/>
      <c r="J72" s="258"/>
      <c r="K72" s="259"/>
    </row>
    <row r="73" spans="2:11" s="1" customFormat="1" ht="18.75" customHeight="1">
      <c r="B73" s="259"/>
      <c r="C73" s="259"/>
      <c r="D73" s="259"/>
      <c r="E73" s="259"/>
      <c r="F73" s="259"/>
      <c r="G73" s="259"/>
      <c r="H73" s="259"/>
      <c r="I73" s="259"/>
      <c r="J73" s="259"/>
      <c r="K73" s="259"/>
    </row>
    <row r="74" spans="2:11" s="1" customFormat="1" ht="7.5" customHeight="1">
      <c r="B74" s="260"/>
      <c r="C74" s="261"/>
      <c r="D74" s="261"/>
      <c r="E74" s="261"/>
      <c r="F74" s="261"/>
      <c r="G74" s="261"/>
      <c r="H74" s="261"/>
      <c r="I74" s="261"/>
      <c r="J74" s="261"/>
      <c r="K74" s="262"/>
    </row>
    <row r="75" spans="2:11" s="1" customFormat="1" ht="45" customHeight="1">
      <c r="B75" s="263"/>
      <c r="C75" s="372" t="s">
        <v>762</v>
      </c>
      <c r="D75" s="372"/>
      <c r="E75" s="372"/>
      <c r="F75" s="372"/>
      <c r="G75" s="372"/>
      <c r="H75" s="372"/>
      <c r="I75" s="372"/>
      <c r="J75" s="372"/>
      <c r="K75" s="264"/>
    </row>
    <row r="76" spans="2:11" s="1" customFormat="1" ht="17.25" customHeight="1">
      <c r="B76" s="263"/>
      <c r="C76" s="265" t="s">
        <v>763</v>
      </c>
      <c r="D76" s="265"/>
      <c r="E76" s="265"/>
      <c r="F76" s="265" t="s">
        <v>764</v>
      </c>
      <c r="G76" s="266"/>
      <c r="H76" s="265" t="s">
        <v>55</v>
      </c>
      <c r="I76" s="265" t="s">
        <v>58</v>
      </c>
      <c r="J76" s="265" t="s">
        <v>765</v>
      </c>
      <c r="K76" s="264"/>
    </row>
    <row r="77" spans="2:11" s="1" customFormat="1" ht="17.25" customHeight="1">
      <c r="B77" s="263"/>
      <c r="C77" s="267" t="s">
        <v>766</v>
      </c>
      <c r="D77" s="267"/>
      <c r="E77" s="267"/>
      <c r="F77" s="268" t="s">
        <v>767</v>
      </c>
      <c r="G77" s="269"/>
      <c r="H77" s="267"/>
      <c r="I77" s="267"/>
      <c r="J77" s="267" t="s">
        <v>768</v>
      </c>
      <c r="K77" s="264"/>
    </row>
    <row r="78" spans="2:11" s="1" customFormat="1" ht="5.25" customHeight="1">
      <c r="B78" s="263"/>
      <c r="C78" s="270"/>
      <c r="D78" s="270"/>
      <c r="E78" s="270"/>
      <c r="F78" s="270"/>
      <c r="G78" s="271"/>
      <c r="H78" s="270"/>
      <c r="I78" s="270"/>
      <c r="J78" s="270"/>
      <c r="K78" s="264"/>
    </row>
    <row r="79" spans="2:11" s="1" customFormat="1" ht="15" customHeight="1">
      <c r="B79" s="263"/>
      <c r="C79" s="252" t="s">
        <v>54</v>
      </c>
      <c r="D79" s="272"/>
      <c r="E79" s="272"/>
      <c r="F79" s="273" t="s">
        <v>769</v>
      </c>
      <c r="G79" s="274"/>
      <c r="H79" s="252" t="s">
        <v>770</v>
      </c>
      <c r="I79" s="252" t="s">
        <v>771</v>
      </c>
      <c r="J79" s="252">
        <v>20</v>
      </c>
      <c r="K79" s="264"/>
    </row>
    <row r="80" spans="2:11" s="1" customFormat="1" ht="15" customHeight="1">
      <c r="B80" s="263"/>
      <c r="C80" s="252" t="s">
        <v>772</v>
      </c>
      <c r="D80" s="252"/>
      <c r="E80" s="252"/>
      <c r="F80" s="273" t="s">
        <v>769</v>
      </c>
      <c r="G80" s="274"/>
      <c r="H80" s="252" t="s">
        <v>773</v>
      </c>
      <c r="I80" s="252" t="s">
        <v>771</v>
      </c>
      <c r="J80" s="252">
        <v>120</v>
      </c>
      <c r="K80" s="264"/>
    </row>
    <row r="81" spans="2:11" s="1" customFormat="1" ht="15" customHeight="1">
      <c r="B81" s="275"/>
      <c r="C81" s="252" t="s">
        <v>774</v>
      </c>
      <c r="D81" s="252"/>
      <c r="E81" s="252"/>
      <c r="F81" s="273" t="s">
        <v>775</v>
      </c>
      <c r="G81" s="274"/>
      <c r="H81" s="252" t="s">
        <v>776</v>
      </c>
      <c r="I81" s="252" t="s">
        <v>771</v>
      </c>
      <c r="J81" s="252">
        <v>50</v>
      </c>
      <c r="K81" s="264"/>
    </row>
    <row r="82" spans="2:11" s="1" customFormat="1" ht="15" customHeight="1">
      <c r="B82" s="275"/>
      <c r="C82" s="252" t="s">
        <v>777</v>
      </c>
      <c r="D82" s="252"/>
      <c r="E82" s="252"/>
      <c r="F82" s="273" t="s">
        <v>769</v>
      </c>
      <c r="G82" s="274"/>
      <c r="H82" s="252" t="s">
        <v>778</v>
      </c>
      <c r="I82" s="252" t="s">
        <v>779</v>
      </c>
      <c r="J82" s="252"/>
      <c r="K82" s="264"/>
    </row>
    <row r="83" spans="2:11" s="1" customFormat="1" ht="15" customHeight="1">
      <c r="B83" s="275"/>
      <c r="C83" s="276" t="s">
        <v>780</v>
      </c>
      <c r="D83" s="276"/>
      <c r="E83" s="276"/>
      <c r="F83" s="277" t="s">
        <v>775</v>
      </c>
      <c r="G83" s="276"/>
      <c r="H83" s="276" t="s">
        <v>781</v>
      </c>
      <c r="I83" s="276" t="s">
        <v>771</v>
      </c>
      <c r="J83" s="276">
        <v>15</v>
      </c>
      <c r="K83" s="264"/>
    </row>
    <row r="84" spans="2:11" s="1" customFormat="1" ht="15" customHeight="1">
      <c r="B84" s="275"/>
      <c r="C84" s="276" t="s">
        <v>782</v>
      </c>
      <c r="D84" s="276"/>
      <c r="E84" s="276"/>
      <c r="F84" s="277" t="s">
        <v>775</v>
      </c>
      <c r="G84" s="276"/>
      <c r="H84" s="276" t="s">
        <v>783</v>
      </c>
      <c r="I84" s="276" t="s">
        <v>771</v>
      </c>
      <c r="J84" s="276">
        <v>15</v>
      </c>
      <c r="K84" s="264"/>
    </row>
    <row r="85" spans="2:11" s="1" customFormat="1" ht="15" customHeight="1">
      <c r="B85" s="275"/>
      <c r="C85" s="276" t="s">
        <v>784</v>
      </c>
      <c r="D85" s="276"/>
      <c r="E85" s="276"/>
      <c r="F85" s="277" t="s">
        <v>775</v>
      </c>
      <c r="G85" s="276"/>
      <c r="H85" s="276" t="s">
        <v>785</v>
      </c>
      <c r="I85" s="276" t="s">
        <v>771</v>
      </c>
      <c r="J85" s="276">
        <v>20</v>
      </c>
      <c r="K85" s="264"/>
    </row>
    <row r="86" spans="2:11" s="1" customFormat="1" ht="15" customHeight="1">
      <c r="B86" s="275"/>
      <c r="C86" s="276" t="s">
        <v>786</v>
      </c>
      <c r="D86" s="276"/>
      <c r="E86" s="276"/>
      <c r="F86" s="277" t="s">
        <v>775</v>
      </c>
      <c r="G86" s="276"/>
      <c r="H86" s="276" t="s">
        <v>787</v>
      </c>
      <c r="I86" s="276" t="s">
        <v>771</v>
      </c>
      <c r="J86" s="276">
        <v>20</v>
      </c>
      <c r="K86" s="264"/>
    </row>
    <row r="87" spans="2:11" s="1" customFormat="1" ht="15" customHeight="1">
      <c r="B87" s="275"/>
      <c r="C87" s="252" t="s">
        <v>788</v>
      </c>
      <c r="D87" s="252"/>
      <c r="E87" s="252"/>
      <c r="F87" s="273" t="s">
        <v>775</v>
      </c>
      <c r="G87" s="274"/>
      <c r="H87" s="252" t="s">
        <v>789</v>
      </c>
      <c r="I87" s="252" t="s">
        <v>771</v>
      </c>
      <c r="J87" s="252">
        <v>50</v>
      </c>
      <c r="K87" s="264"/>
    </row>
    <row r="88" spans="2:11" s="1" customFormat="1" ht="15" customHeight="1">
      <c r="B88" s="275"/>
      <c r="C88" s="252" t="s">
        <v>790</v>
      </c>
      <c r="D88" s="252"/>
      <c r="E88" s="252"/>
      <c r="F88" s="273" t="s">
        <v>775</v>
      </c>
      <c r="G88" s="274"/>
      <c r="H88" s="252" t="s">
        <v>791</v>
      </c>
      <c r="I88" s="252" t="s">
        <v>771</v>
      </c>
      <c r="J88" s="252">
        <v>20</v>
      </c>
      <c r="K88" s="264"/>
    </row>
    <row r="89" spans="2:11" s="1" customFormat="1" ht="15" customHeight="1">
      <c r="B89" s="275"/>
      <c r="C89" s="252" t="s">
        <v>792</v>
      </c>
      <c r="D89" s="252"/>
      <c r="E89" s="252"/>
      <c r="F89" s="273" t="s">
        <v>775</v>
      </c>
      <c r="G89" s="274"/>
      <c r="H89" s="252" t="s">
        <v>793</v>
      </c>
      <c r="I89" s="252" t="s">
        <v>771</v>
      </c>
      <c r="J89" s="252">
        <v>20</v>
      </c>
      <c r="K89" s="264"/>
    </row>
    <row r="90" spans="2:11" s="1" customFormat="1" ht="15" customHeight="1">
      <c r="B90" s="275"/>
      <c r="C90" s="252" t="s">
        <v>794</v>
      </c>
      <c r="D90" s="252"/>
      <c r="E90" s="252"/>
      <c r="F90" s="273" t="s">
        <v>775</v>
      </c>
      <c r="G90" s="274"/>
      <c r="H90" s="252" t="s">
        <v>795</v>
      </c>
      <c r="I90" s="252" t="s">
        <v>771</v>
      </c>
      <c r="J90" s="252">
        <v>50</v>
      </c>
      <c r="K90" s="264"/>
    </row>
    <row r="91" spans="2:11" s="1" customFormat="1" ht="15" customHeight="1">
      <c r="B91" s="275"/>
      <c r="C91" s="252" t="s">
        <v>796</v>
      </c>
      <c r="D91" s="252"/>
      <c r="E91" s="252"/>
      <c r="F91" s="273" t="s">
        <v>775</v>
      </c>
      <c r="G91" s="274"/>
      <c r="H91" s="252" t="s">
        <v>796</v>
      </c>
      <c r="I91" s="252" t="s">
        <v>771</v>
      </c>
      <c r="J91" s="252">
        <v>50</v>
      </c>
      <c r="K91" s="264"/>
    </row>
    <row r="92" spans="2:11" s="1" customFormat="1" ht="15" customHeight="1">
      <c r="B92" s="275"/>
      <c r="C92" s="252" t="s">
        <v>797</v>
      </c>
      <c r="D92" s="252"/>
      <c r="E92" s="252"/>
      <c r="F92" s="273" t="s">
        <v>775</v>
      </c>
      <c r="G92" s="274"/>
      <c r="H92" s="252" t="s">
        <v>798</v>
      </c>
      <c r="I92" s="252" t="s">
        <v>771</v>
      </c>
      <c r="J92" s="252">
        <v>255</v>
      </c>
      <c r="K92" s="264"/>
    </row>
    <row r="93" spans="2:11" s="1" customFormat="1" ht="15" customHeight="1">
      <c r="B93" s="275"/>
      <c r="C93" s="252" t="s">
        <v>799</v>
      </c>
      <c r="D93" s="252"/>
      <c r="E93" s="252"/>
      <c r="F93" s="273" t="s">
        <v>769</v>
      </c>
      <c r="G93" s="274"/>
      <c r="H93" s="252" t="s">
        <v>800</v>
      </c>
      <c r="I93" s="252" t="s">
        <v>801</v>
      </c>
      <c r="J93" s="252"/>
      <c r="K93" s="264"/>
    </row>
    <row r="94" spans="2:11" s="1" customFormat="1" ht="15" customHeight="1">
      <c r="B94" s="275"/>
      <c r="C94" s="252" t="s">
        <v>802</v>
      </c>
      <c r="D94" s="252"/>
      <c r="E94" s="252"/>
      <c r="F94" s="273" t="s">
        <v>769</v>
      </c>
      <c r="G94" s="274"/>
      <c r="H94" s="252" t="s">
        <v>803</v>
      </c>
      <c r="I94" s="252" t="s">
        <v>804</v>
      </c>
      <c r="J94" s="252"/>
      <c r="K94" s="264"/>
    </row>
    <row r="95" spans="2:11" s="1" customFormat="1" ht="15" customHeight="1">
      <c r="B95" s="275"/>
      <c r="C95" s="252" t="s">
        <v>805</v>
      </c>
      <c r="D95" s="252"/>
      <c r="E95" s="252"/>
      <c r="F95" s="273" t="s">
        <v>769</v>
      </c>
      <c r="G95" s="274"/>
      <c r="H95" s="252" t="s">
        <v>805</v>
      </c>
      <c r="I95" s="252" t="s">
        <v>804</v>
      </c>
      <c r="J95" s="252"/>
      <c r="K95" s="264"/>
    </row>
    <row r="96" spans="2:11" s="1" customFormat="1" ht="15" customHeight="1">
      <c r="B96" s="275"/>
      <c r="C96" s="252" t="s">
        <v>39</v>
      </c>
      <c r="D96" s="252"/>
      <c r="E96" s="252"/>
      <c r="F96" s="273" t="s">
        <v>769</v>
      </c>
      <c r="G96" s="274"/>
      <c r="H96" s="252" t="s">
        <v>806</v>
      </c>
      <c r="I96" s="252" t="s">
        <v>804</v>
      </c>
      <c r="J96" s="252"/>
      <c r="K96" s="264"/>
    </row>
    <row r="97" spans="2:11" s="1" customFormat="1" ht="15" customHeight="1">
      <c r="B97" s="275"/>
      <c r="C97" s="252" t="s">
        <v>49</v>
      </c>
      <c r="D97" s="252"/>
      <c r="E97" s="252"/>
      <c r="F97" s="273" t="s">
        <v>769</v>
      </c>
      <c r="G97" s="274"/>
      <c r="H97" s="252" t="s">
        <v>807</v>
      </c>
      <c r="I97" s="252" t="s">
        <v>804</v>
      </c>
      <c r="J97" s="252"/>
      <c r="K97" s="264"/>
    </row>
    <row r="98" spans="2:11" s="1" customFormat="1" ht="15" customHeight="1">
      <c r="B98" s="278"/>
      <c r="C98" s="279"/>
      <c r="D98" s="279"/>
      <c r="E98" s="279"/>
      <c r="F98" s="279"/>
      <c r="G98" s="279"/>
      <c r="H98" s="279"/>
      <c r="I98" s="279"/>
      <c r="J98" s="279"/>
      <c r="K98" s="280"/>
    </row>
    <row r="99" spans="2:11" s="1" customFormat="1" ht="18.75" customHeight="1">
      <c r="B99" s="281"/>
      <c r="C99" s="282"/>
      <c r="D99" s="282"/>
      <c r="E99" s="282"/>
      <c r="F99" s="282"/>
      <c r="G99" s="282"/>
      <c r="H99" s="282"/>
      <c r="I99" s="282"/>
      <c r="J99" s="282"/>
      <c r="K99" s="281"/>
    </row>
    <row r="100" spans="2:11" s="1" customFormat="1" ht="18.75" customHeight="1">
      <c r="B100" s="259"/>
      <c r="C100" s="259"/>
      <c r="D100" s="259"/>
      <c r="E100" s="259"/>
      <c r="F100" s="259"/>
      <c r="G100" s="259"/>
      <c r="H100" s="259"/>
      <c r="I100" s="259"/>
      <c r="J100" s="259"/>
      <c r="K100" s="259"/>
    </row>
    <row r="101" spans="2:11" s="1" customFormat="1" ht="7.5" customHeight="1">
      <c r="B101" s="260"/>
      <c r="C101" s="261"/>
      <c r="D101" s="261"/>
      <c r="E101" s="261"/>
      <c r="F101" s="261"/>
      <c r="G101" s="261"/>
      <c r="H101" s="261"/>
      <c r="I101" s="261"/>
      <c r="J101" s="261"/>
      <c r="K101" s="262"/>
    </row>
    <row r="102" spans="2:11" s="1" customFormat="1" ht="45" customHeight="1">
      <c r="B102" s="263"/>
      <c r="C102" s="372" t="s">
        <v>808</v>
      </c>
      <c r="D102" s="372"/>
      <c r="E102" s="372"/>
      <c r="F102" s="372"/>
      <c r="G102" s="372"/>
      <c r="H102" s="372"/>
      <c r="I102" s="372"/>
      <c r="J102" s="372"/>
      <c r="K102" s="264"/>
    </row>
    <row r="103" spans="2:11" s="1" customFormat="1" ht="17.25" customHeight="1">
      <c r="B103" s="263"/>
      <c r="C103" s="265" t="s">
        <v>763</v>
      </c>
      <c r="D103" s="265"/>
      <c r="E103" s="265"/>
      <c r="F103" s="265" t="s">
        <v>764</v>
      </c>
      <c r="G103" s="266"/>
      <c r="H103" s="265" t="s">
        <v>55</v>
      </c>
      <c r="I103" s="265" t="s">
        <v>58</v>
      </c>
      <c r="J103" s="265" t="s">
        <v>765</v>
      </c>
      <c r="K103" s="264"/>
    </row>
    <row r="104" spans="2:11" s="1" customFormat="1" ht="17.25" customHeight="1">
      <c r="B104" s="263"/>
      <c r="C104" s="267" t="s">
        <v>766</v>
      </c>
      <c r="D104" s="267"/>
      <c r="E104" s="267"/>
      <c r="F104" s="268" t="s">
        <v>767</v>
      </c>
      <c r="G104" s="269"/>
      <c r="H104" s="267"/>
      <c r="I104" s="267"/>
      <c r="J104" s="267" t="s">
        <v>768</v>
      </c>
      <c r="K104" s="264"/>
    </row>
    <row r="105" spans="2:11" s="1" customFormat="1" ht="5.25" customHeight="1">
      <c r="B105" s="263"/>
      <c r="C105" s="265"/>
      <c r="D105" s="265"/>
      <c r="E105" s="265"/>
      <c r="F105" s="265"/>
      <c r="G105" s="283"/>
      <c r="H105" s="265"/>
      <c r="I105" s="265"/>
      <c r="J105" s="265"/>
      <c r="K105" s="264"/>
    </row>
    <row r="106" spans="2:11" s="1" customFormat="1" ht="15" customHeight="1">
      <c r="B106" s="263"/>
      <c r="C106" s="252" t="s">
        <v>54</v>
      </c>
      <c r="D106" s="272"/>
      <c r="E106" s="272"/>
      <c r="F106" s="273" t="s">
        <v>769</v>
      </c>
      <c r="G106" s="252"/>
      <c r="H106" s="252" t="s">
        <v>809</v>
      </c>
      <c r="I106" s="252" t="s">
        <v>771</v>
      </c>
      <c r="J106" s="252">
        <v>20</v>
      </c>
      <c r="K106" s="264"/>
    </row>
    <row r="107" spans="2:11" s="1" customFormat="1" ht="15" customHeight="1">
      <c r="B107" s="263"/>
      <c r="C107" s="252" t="s">
        <v>772</v>
      </c>
      <c r="D107" s="252"/>
      <c r="E107" s="252"/>
      <c r="F107" s="273" t="s">
        <v>769</v>
      </c>
      <c r="G107" s="252"/>
      <c r="H107" s="252" t="s">
        <v>809</v>
      </c>
      <c r="I107" s="252" t="s">
        <v>771</v>
      </c>
      <c r="J107" s="252">
        <v>120</v>
      </c>
      <c r="K107" s="264"/>
    </row>
    <row r="108" spans="2:11" s="1" customFormat="1" ht="15" customHeight="1">
      <c r="B108" s="275"/>
      <c r="C108" s="252" t="s">
        <v>774</v>
      </c>
      <c r="D108" s="252"/>
      <c r="E108" s="252"/>
      <c r="F108" s="273" t="s">
        <v>775</v>
      </c>
      <c r="G108" s="252"/>
      <c r="H108" s="252" t="s">
        <v>809</v>
      </c>
      <c r="I108" s="252" t="s">
        <v>771</v>
      </c>
      <c r="J108" s="252">
        <v>50</v>
      </c>
      <c r="K108" s="264"/>
    </row>
    <row r="109" spans="2:11" s="1" customFormat="1" ht="15" customHeight="1">
      <c r="B109" s="275"/>
      <c r="C109" s="252" t="s">
        <v>777</v>
      </c>
      <c r="D109" s="252"/>
      <c r="E109" s="252"/>
      <c r="F109" s="273" t="s">
        <v>769</v>
      </c>
      <c r="G109" s="252"/>
      <c r="H109" s="252" t="s">
        <v>809</v>
      </c>
      <c r="I109" s="252" t="s">
        <v>779</v>
      </c>
      <c r="J109" s="252"/>
      <c r="K109" s="264"/>
    </row>
    <row r="110" spans="2:11" s="1" customFormat="1" ht="15" customHeight="1">
      <c r="B110" s="275"/>
      <c r="C110" s="252" t="s">
        <v>788</v>
      </c>
      <c r="D110" s="252"/>
      <c r="E110" s="252"/>
      <c r="F110" s="273" t="s">
        <v>775</v>
      </c>
      <c r="G110" s="252"/>
      <c r="H110" s="252" t="s">
        <v>809</v>
      </c>
      <c r="I110" s="252" t="s">
        <v>771</v>
      </c>
      <c r="J110" s="252">
        <v>50</v>
      </c>
      <c r="K110" s="264"/>
    </row>
    <row r="111" spans="2:11" s="1" customFormat="1" ht="15" customHeight="1">
      <c r="B111" s="275"/>
      <c r="C111" s="252" t="s">
        <v>796</v>
      </c>
      <c r="D111" s="252"/>
      <c r="E111" s="252"/>
      <c r="F111" s="273" t="s">
        <v>775</v>
      </c>
      <c r="G111" s="252"/>
      <c r="H111" s="252" t="s">
        <v>809</v>
      </c>
      <c r="I111" s="252" t="s">
        <v>771</v>
      </c>
      <c r="J111" s="252">
        <v>50</v>
      </c>
      <c r="K111" s="264"/>
    </row>
    <row r="112" spans="2:11" s="1" customFormat="1" ht="15" customHeight="1">
      <c r="B112" s="275"/>
      <c r="C112" s="252" t="s">
        <v>794</v>
      </c>
      <c r="D112" s="252"/>
      <c r="E112" s="252"/>
      <c r="F112" s="273" t="s">
        <v>775</v>
      </c>
      <c r="G112" s="252"/>
      <c r="H112" s="252" t="s">
        <v>809</v>
      </c>
      <c r="I112" s="252" t="s">
        <v>771</v>
      </c>
      <c r="J112" s="252">
        <v>50</v>
      </c>
      <c r="K112" s="264"/>
    </row>
    <row r="113" spans="2:11" s="1" customFormat="1" ht="15" customHeight="1">
      <c r="B113" s="275"/>
      <c r="C113" s="252" t="s">
        <v>54</v>
      </c>
      <c r="D113" s="252"/>
      <c r="E113" s="252"/>
      <c r="F113" s="273" t="s">
        <v>769</v>
      </c>
      <c r="G113" s="252"/>
      <c r="H113" s="252" t="s">
        <v>810</v>
      </c>
      <c r="I113" s="252" t="s">
        <v>771</v>
      </c>
      <c r="J113" s="252">
        <v>20</v>
      </c>
      <c r="K113" s="264"/>
    </row>
    <row r="114" spans="2:11" s="1" customFormat="1" ht="15" customHeight="1">
      <c r="B114" s="275"/>
      <c r="C114" s="252" t="s">
        <v>811</v>
      </c>
      <c r="D114" s="252"/>
      <c r="E114" s="252"/>
      <c r="F114" s="273" t="s">
        <v>769</v>
      </c>
      <c r="G114" s="252"/>
      <c r="H114" s="252" t="s">
        <v>812</v>
      </c>
      <c r="I114" s="252" t="s">
        <v>771</v>
      </c>
      <c r="J114" s="252">
        <v>120</v>
      </c>
      <c r="K114" s="264"/>
    </row>
    <row r="115" spans="2:11" s="1" customFormat="1" ht="15" customHeight="1">
      <c r="B115" s="275"/>
      <c r="C115" s="252" t="s">
        <v>39</v>
      </c>
      <c r="D115" s="252"/>
      <c r="E115" s="252"/>
      <c r="F115" s="273" t="s">
        <v>769</v>
      </c>
      <c r="G115" s="252"/>
      <c r="H115" s="252" t="s">
        <v>813</v>
      </c>
      <c r="I115" s="252" t="s">
        <v>804</v>
      </c>
      <c r="J115" s="252"/>
      <c r="K115" s="264"/>
    </row>
    <row r="116" spans="2:11" s="1" customFormat="1" ht="15" customHeight="1">
      <c r="B116" s="275"/>
      <c r="C116" s="252" t="s">
        <v>49</v>
      </c>
      <c r="D116" s="252"/>
      <c r="E116" s="252"/>
      <c r="F116" s="273" t="s">
        <v>769</v>
      </c>
      <c r="G116" s="252"/>
      <c r="H116" s="252" t="s">
        <v>814</v>
      </c>
      <c r="I116" s="252" t="s">
        <v>804</v>
      </c>
      <c r="J116" s="252"/>
      <c r="K116" s="264"/>
    </row>
    <row r="117" spans="2:11" s="1" customFormat="1" ht="15" customHeight="1">
      <c r="B117" s="275"/>
      <c r="C117" s="252" t="s">
        <v>58</v>
      </c>
      <c r="D117" s="252"/>
      <c r="E117" s="252"/>
      <c r="F117" s="273" t="s">
        <v>769</v>
      </c>
      <c r="G117" s="252"/>
      <c r="H117" s="252" t="s">
        <v>815</v>
      </c>
      <c r="I117" s="252" t="s">
        <v>816</v>
      </c>
      <c r="J117" s="252"/>
      <c r="K117" s="264"/>
    </row>
    <row r="118" spans="2:11" s="1" customFormat="1" ht="15" customHeight="1">
      <c r="B118" s="278"/>
      <c r="C118" s="284"/>
      <c r="D118" s="284"/>
      <c r="E118" s="284"/>
      <c r="F118" s="284"/>
      <c r="G118" s="284"/>
      <c r="H118" s="284"/>
      <c r="I118" s="284"/>
      <c r="J118" s="284"/>
      <c r="K118" s="280"/>
    </row>
    <row r="119" spans="2:11" s="1" customFormat="1" ht="18.75" customHeight="1">
      <c r="B119" s="285"/>
      <c r="C119" s="286"/>
      <c r="D119" s="286"/>
      <c r="E119" s="286"/>
      <c r="F119" s="287"/>
      <c r="G119" s="286"/>
      <c r="H119" s="286"/>
      <c r="I119" s="286"/>
      <c r="J119" s="286"/>
      <c r="K119" s="285"/>
    </row>
    <row r="120" spans="2:11" s="1" customFormat="1" ht="18.75" customHeight="1">
      <c r="B120" s="259"/>
      <c r="C120" s="259"/>
      <c r="D120" s="259"/>
      <c r="E120" s="259"/>
      <c r="F120" s="259"/>
      <c r="G120" s="259"/>
      <c r="H120" s="259"/>
      <c r="I120" s="259"/>
      <c r="J120" s="259"/>
      <c r="K120" s="259"/>
    </row>
    <row r="121" spans="2:11" s="1" customFormat="1" ht="7.5" customHeight="1">
      <c r="B121" s="288"/>
      <c r="C121" s="289"/>
      <c r="D121" s="289"/>
      <c r="E121" s="289"/>
      <c r="F121" s="289"/>
      <c r="G121" s="289"/>
      <c r="H121" s="289"/>
      <c r="I121" s="289"/>
      <c r="J121" s="289"/>
      <c r="K121" s="290"/>
    </row>
    <row r="122" spans="2:11" s="1" customFormat="1" ht="45" customHeight="1">
      <c r="B122" s="291"/>
      <c r="C122" s="373" t="s">
        <v>817</v>
      </c>
      <c r="D122" s="373"/>
      <c r="E122" s="373"/>
      <c r="F122" s="373"/>
      <c r="G122" s="373"/>
      <c r="H122" s="373"/>
      <c r="I122" s="373"/>
      <c r="J122" s="373"/>
      <c r="K122" s="292"/>
    </row>
    <row r="123" spans="2:11" s="1" customFormat="1" ht="17.25" customHeight="1">
      <c r="B123" s="293"/>
      <c r="C123" s="265" t="s">
        <v>763</v>
      </c>
      <c r="D123" s="265"/>
      <c r="E123" s="265"/>
      <c r="F123" s="265" t="s">
        <v>764</v>
      </c>
      <c r="G123" s="266"/>
      <c r="H123" s="265" t="s">
        <v>55</v>
      </c>
      <c r="I123" s="265" t="s">
        <v>58</v>
      </c>
      <c r="J123" s="265" t="s">
        <v>765</v>
      </c>
      <c r="K123" s="294"/>
    </row>
    <row r="124" spans="2:11" s="1" customFormat="1" ht="17.25" customHeight="1">
      <c r="B124" s="293"/>
      <c r="C124" s="267" t="s">
        <v>766</v>
      </c>
      <c r="D124" s="267"/>
      <c r="E124" s="267"/>
      <c r="F124" s="268" t="s">
        <v>767</v>
      </c>
      <c r="G124" s="269"/>
      <c r="H124" s="267"/>
      <c r="I124" s="267"/>
      <c r="J124" s="267" t="s">
        <v>768</v>
      </c>
      <c r="K124" s="294"/>
    </row>
    <row r="125" spans="2:11" s="1" customFormat="1" ht="5.25" customHeight="1">
      <c r="B125" s="295"/>
      <c r="C125" s="270"/>
      <c r="D125" s="270"/>
      <c r="E125" s="270"/>
      <c r="F125" s="270"/>
      <c r="G125" s="296"/>
      <c r="H125" s="270"/>
      <c r="I125" s="270"/>
      <c r="J125" s="270"/>
      <c r="K125" s="297"/>
    </row>
    <row r="126" spans="2:11" s="1" customFormat="1" ht="15" customHeight="1">
      <c r="B126" s="295"/>
      <c r="C126" s="252" t="s">
        <v>772</v>
      </c>
      <c r="D126" s="272"/>
      <c r="E126" s="272"/>
      <c r="F126" s="273" t="s">
        <v>769</v>
      </c>
      <c r="G126" s="252"/>
      <c r="H126" s="252" t="s">
        <v>809</v>
      </c>
      <c r="I126" s="252" t="s">
        <v>771</v>
      </c>
      <c r="J126" s="252">
        <v>120</v>
      </c>
      <c r="K126" s="298"/>
    </row>
    <row r="127" spans="2:11" s="1" customFormat="1" ht="15" customHeight="1">
      <c r="B127" s="295"/>
      <c r="C127" s="252" t="s">
        <v>818</v>
      </c>
      <c r="D127" s="252"/>
      <c r="E127" s="252"/>
      <c r="F127" s="273" t="s">
        <v>769</v>
      </c>
      <c r="G127" s="252"/>
      <c r="H127" s="252" t="s">
        <v>819</v>
      </c>
      <c r="I127" s="252" t="s">
        <v>771</v>
      </c>
      <c r="J127" s="252" t="s">
        <v>820</v>
      </c>
      <c r="K127" s="298"/>
    </row>
    <row r="128" spans="2:11" s="1" customFormat="1" ht="15" customHeight="1">
      <c r="B128" s="295"/>
      <c r="C128" s="252" t="s">
        <v>717</v>
      </c>
      <c r="D128" s="252"/>
      <c r="E128" s="252"/>
      <c r="F128" s="273" t="s">
        <v>769</v>
      </c>
      <c r="G128" s="252"/>
      <c r="H128" s="252" t="s">
        <v>821</v>
      </c>
      <c r="I128" s="252" t="s">
        <v>771</v>
      </c>
      <c r="J128" s="252" t="s">
        <v>820</v>
      </c>
      <c r="K128" s="298"/>
    </row>
    <row r="129" spans="2:11" s="1" customFormat="1" ht="15" customHeight="1">
      <c r="B129" s="295"/>
      <c r="C129" s="252" t="s">
        <v>780</v>
      </c>
      <c r="D129" s="252"/>
      <c r="E129" s="252"/>
      <c r="F129" s="273" t="s">
        <v>775</v>
      </c>
      <c r="G129" s="252"/>
      <c r="H129" s="252" t="s">
        <v>781</v>
      </c>
      <c r="I129" s="252" t="s">
        <v>771</v>
      </c>
      <c r="J129" s="252">
        <v>15</v>
      </c>
      <c r="K129" s="298"/>
    </row>
    <row r="130" spans="2:11" s="1" customFormat="1" ht="15" customHeight="1">
      <c r="B130" s="295"/>
      <c r="C130" s="276" t="s">
        <v>782</v>
      </c>
      <c r="D130" s="276"/>
      <c r="E130" s="276"/>
      <c r="F130" s="277" t="s">
        <v>775</v>
      </c>
      <c r="G130" s="276"/>
      <c r="H130" s="276" t="s">
        <v>783</v>
      </c>
      <c r="I130" s="276" t="s">
        <v>771</v>
      </c>
      <c r="J130" s="276">
        <v>15</v>
      </c>
      <c r="K130" s="298"/>
    </row>
    <row r="131" spans="2:11" s="1" customFormat="1" ht="15" customHeight="1">
      <c r="B131" s="295"/>
      <c r="C131" s="276" t="s">
        <v>784</v>
      </c>
      <c r="D131" s="276"/>
      <c r="E131" s="276"/>
      <c r="F131" s="277" t="s">
        <v>775</v>
      </c>
      <c r="G131" s="276"/>
      <c r="H131" s="276" t="s">
        <v>785</v>
      </c>
      <c r="I131" s="276" t="s">
        <v>771</v>
      </c>
      <c r="J131" s="276">
        <v>20</v>
      </c>
      <c r="K131" s="298"/>
    </row>
    <row r="132" spans="2:11" s="1" customFormat="1" ht="15" customHeight="1">
      <c r="B132" s="295"/>
      <c r="C132" s="276" t="s">
        <v>786</v>
      </c>
      <c r="D132" s="276"/>
      <c r="E132" s="276"/>
      <c r="F132" s="277" t="s">
        <v>775</v>
      </c>
      <c r="G132" s="276"/>
      <c r="H132" s="276" t="s">
        <v>787</v>
      </c>
      <c r="I132" s="276" t="s">
        <v>771</v>
      </c>
      <c r="J132" s="276">
        <v>20</v>
      </c>
      <c r="K132" s="298"/>
    </row>
    <row r="133" spans="2:11" s="1" customFormat="1" ht="15" customHeight="1">
      <c r="B133" s="295"/>
      <c r="C133" s="252" t="s">
        <v>774</v>
      </c>
      <c r="D133" s="252"/>
      <c r="E133" s="252"/>
      <c r="F133" s="273" t="s">
        <v>775</v>
      </c>
      <c r="G133" s="252"/>
      <c r="H133" s="252" t="s">
        <v>809</v>
      </c>
      <c r="I133" s="252" t="s">
        <v>771</v>
      </c>
      <c r="J133" s="252">
        <v>50</v>
      </c>
      <c r="K133" s="298"/>
    </row>
    <row r="134" spans="2:11" s="1" customFormat="1" ht="15" customHeight="1">
      <c r="B134" s="295"/>
      <c r="C134" s="252" t="s">
        <v>788</v>
      </c>
      <c r="D134" s="252"/>
      <c r="E134" s="252"/>
      <c r="F134" s="273" t="s">
        <v>775</v>
      </c>
      <c r="G134" s="252"/>
      <c r="H134" s="252" t="s">
        <v>809</v>
      </c>
      <c r="I134" s="252" t="s">
        <v>771</v>
      </c>
      <c r="J134" s="252">
        <v>50</v>
      </c>
      <c r="K134" s="298"/>
    </row>
    <row r="135" spans="2:11" s="1" customFormat="1" ht="15" customHeight="1">
      <c r="B135" s="295"/>
      <c r="C135" s="252" t="s">
        <v>794</v>
      </c>
      <c r="D135" s="252"/>
      <c r="E135" s="252"/>
      <c r="F135" s="273" t="s">
        <v>775</v>
      </c>
      <c r="G135" s="252"/>
      <c r="H135" s="252" t="s">
        <v>809</v>
      </c>
      <c r="I135" s="252" t="s">
        <v>771</v>
      </c>
      <c r="J135" s="252">
        <v>50</v>
      </c>
      <c r="K135" s="298"/>
    </row>
    <row r="136" spans="2:11" s="1" customFormat="1" ht="15" customHeight="1">
      <c r="B136" s="295"/>
      <c r="C136" s="252" t="s">
        <v>796</v>
      </c>
      <c r="D136" s="252"/>
      <c r="E136" s="252"/>
      <c r="F136" s="273" t="s">
        <v>775</v>
      </c>
      <c r="G136" s="252"/>
      <c r="H136" s="252" t="s">
        <v>809</v>
      </c>
      <c r="I136" s="252" t="s">
        <v>771</v>
      </c>
      <c r="J136" s="252">
        <v>50</v>
      </c>
      <c r="K136" s="298"/>
    </row>
    <row r="137" spans="2:11" s="1" customFormat="1" ht="15" customHeight="1">
      <c r="B137" s="295"/>
      <c r="C137" s="252" t="s">
        <v>797</v>
      </c>
      <c r="D137" s="252"/>
      <c r="E137" s="252"/>
      <c r="F137" s="273" t="s">
        <v>775</v>
      </c>
      <c r="G137" s="252"/>
      <c r="H137" s="252" t="s">
        <v>822</v>
      </c>
      <c r="I137" s="252" t="s">
        <v>771</v>
      </c>
      <c r="J137" s="252">
        <v>255</v>
      </c>
      <c r="K137" s="298"/>
    </row>
    <row r="138" spans="2:11" s="1" customFormat="1" ht="15" customHeight="1">
      <c r="B138" s="295"/>
      <c r="C138" s="252" t="s">
        <v>799</v>
      </c>
      <c r="D138" s="252"/>
      <c r="E138" s="252"/>
      <c r="F138" s="273" t="s">
        <v>769</v>
      </c>
      <c r="G138" s="252"/>
      <c r="H138" s="252" t="s">
        <v>823</v>
      </c>
      <c r="I138" s="252" t="s">
        <v>801</v>
      </c>
      <c r="J138" s="252"/>
      <c r="K138" s="298"/>
    </row>
    <row r="139" spans="2:11" s="1" customFormat="1" ht="15" customHeight="1">
      <c r="B139" s="295"/>
      <c r="C139" s="252" t="s">
        <v>802</v>
      </c>
      <c r="D139" s="252"/>
      <c r="E139" s="252"/>
      <c r="F139" s="273" t="s">
        <v>769</v>
      </c>
      <c r="G139" s="252"/>
      <c r="H139" s="252" t="s">
        <v>824</v>
      </c>
      <c r="I139" s="252" t="s">
        <v>804</v>
      </c>
      <c r="J139" s="252"/>
      <c r="K139" s="298"/>
    </row>
    <row r="140" spans="2:11" s="1" customFormat="1" ht="15" customHeight="1">
      <c r="B140" s="295"/>
      <c r="C140" s="252" t="s">
        <v>805</v>
      </c>
      <c r="D140" s="252"/>
      <c r="E140" s="252"/>
      <c r="F140" s="273" t="s">
        <v>769</v>
      </c>
      <c r="G140" s="252"/>
      <c r="H140" s="252" t="s">
        <v>805</v>
      </c>
      <c r="I140" s="252" t="s">
        <v>804</v>
      </c>
      <c r="J140" s="252"/>
      <c r="K140" s="298"/>
    </row>
    <row r="141" spans="2:11" s="1" customFormat="1" ht="15" customHeight="1">
      <c r="B141" s="295"/>
      <c r="C141" s="252" t="s">
        <v>39</v>
      </c>
      <c r="D141" s="252"/>
      <c r="E141" s="252"/>
      <c r="F141" s="273" t="s">
        <v>769</v>
      </c>
      <c r="G141" s="252"/>
      <c r="H141" s="252" t="s">
        <v>825</v>
      </c>
      <c r="I141" s="252" t="s">
        <v>804</v>
      </c>
      <c r="J141" s="252"/>
      <c r="K141" s="298"/>
    </row>
    <row r="142" spans="2:11" s="1" customFormat="1" ht="15" customHeight="1">
      <c r="B142" s="295"/>
      <c r="C142" s="252" t="s">
        <v>826</v>
      </c>
      <c r="D142" s="252"/>
      <c r="E142" s="252"/>
      <c r="F142" s="273" t="s">
        <v>769</v>
      </c>
      <c r="G142" s="252"/>
      <c r="H142" s="252" t="s">
        <v>827</v>
      </c>
      <c r="I142" s="252" t="s">
        <v>804</v>
      </c>
      <c r="J142" s="252"/>
      <c r="K142" s="298"/>
    </row>
    <row r="143" spans="2:11" s="1" customFormat="1" ht="15" customHeight="1">
      <c r="B143" s="299"/>
      <c r="C143" s="300"/>
      <c r="D143" s="300"/>
      <c r="E143" s="300"/>
      <c r="F143" s="300"/>
      <c r="G143" s="300"/>
      <c r="H143" s="300"/>
      <c r="I143" s="300"/>
      <c r="J143" s="300"/>
      <c r="K143" s="301"/>
    </row>
    <row r="144" spans="2:11" s="1" customFormat="1" ht="18.75" customHeight="1">
      <c r="B144" s="286"/>
      <c r="C144" s="286"/>
      <c r="D144" s="286"/>
      <c r="E144" s="286"/>
      <c r="F144" s="287"/>
      <c r="G144" s="286"/>
      <c r="H144" s="286"/>
      <c r="I144" s="286"/>
      <c r="J144" s="286"/>
      <c r="K144" s="286"/>
    </row>
    <row r="145" spans="2:11" s="1" customFormat="1" ht="18.75" customHeight="1">
      <c r="B145" s="259"/>
      <c r="C145" s="259"/>
      <c r="D145" s="259"/>
      <c r="E145" s="259"/>
      <c r="F145" s="259"/>
      <c r="G145" s="259"/>
      <c r="H145" s="259"/>
      <c r="I145" s="259"/>
      <c r="J145" s="259"/>
      <c r="K145" s="259"/>
    </row>
    <row r="146" spans="2:11" s="1" customFormat="1" ht="7.5" customHeight="1">
      <c r="B146" s="260"/>
      <c r="C146" s="261"/>
      <c r="D146" s="261"/>
      <c r="E146" s="261"/>
      <c r="F146" s="261"/>
      <c r="G146" s="261"/>
      <c r="H146" s="261"/>
      <c r="I146" s="261"/>
      <c r="J146" s="261"/>
      <c r="K146" s="262"/>
    </row>
    <row r="147" spans="2:11" s="1" customFormat="1" ht="45" customHeight="1">
      <c r="B147" s="263"/>
      <c r="C147" s="372" t="s">
        <v>828</v>
      </c>
      <c r="D147" s="372"/>
      <c r="E147" s="372"/>
      <c r="F147" s="372"/>
      <c r="G147" s="372"/>
      <c r="H147" s="372"/>
      <c r="I147" s="372"/>
      <c r="J147" s="372"/>
      <c r="K147" s="264"/>
    </row>
    <row r="148" spans="2:11" s="1" customFormat="1" ht="17.25" customHeight="1">
      <c r="B148" s="263"/>
      <c r="C148" s="265" t="s">
        <v>763</v>
      </c>
      <c r="D148" s="265"/>
      <c r="E148" s="265"/>
      <c r="F148" s="265" t="s">
        <v>764</v>
      </c>
      <c r="G148" s="266"/>
      <c r="H148" s="265" t="s">
        <v>55</v>
      </c>
      <c r="I148" s="265" t="s">
        <v>58</v>
      </c>
      <c r="J148" s="265" t="s">
        <v>765</v>
      </c>
      <c r="K148" s="264"/>
    </row>
    <row r="149" spans="2:11" s="1" customFormat="1" ht="17.25" customHeight="1">
      <c r="B149" s="263"/>
      <c r="C149" s="267" t="s">
        <v>766</v>
      </c>
      <c r="D149" s="267"/>
      <c r="E149" s="267"/>
      <c r="F149" s="268" t="s">
        <v>767</v>
      </c>
      <c r="G149" s="269"/>
      <c r="H149" s="267"/>
      <c r="I149" s="267"/>
      <c r="J149" s="267" t="s">
        <v>768</v>
      </c>
      <c r="K149" s="264"/>
    </row>
    <row r="150" spans="2:11" s="1" customFormat="1" ht="5.25" customHeight="1">
      <c r="B150" s="275"/>
      <c r="C150" s="270"/>
      <c r="D150" s="270"/>
      <c r="E150" s="270"/>
      <c r="F150" s="270"/>
      <c r="G150" s="271"/>
      <c r="H150" s="270"/>
      <c r="I150" s="270"/>
      <c r="J150" s="270"/>
      <c r="K150" s="298"/>
    </row>
    <row r="151" spans="2:11" s="1" customFormat="1" ht="15" customHeight="1">
      <c r="B151" s="275"/>
      <c r="C151" s="302" t="s">
        <v>772</v>
      </c>
      <c r="D151" s="252"/>
      <c r="E151" s="252"/>
      <c r="F151" s="303" t="s">
        <v>769</v>
      </c>
      <c r="G151" s="252"/>
      <c r="H151" s="302" t="s">
        <v>809</v>
      </c>
      <c r="I151" s="302" t="s">
        <v>771</v>
      </c>
      <c r="J151" s="302">
        <v>120</v>
      </c>
      <c r="K151" s="298"/>
    </row>
    <row r="152" spans="2:11" s="1" customFormat="1" ht="15" customHeight="1">
      <c r="B152" s="275"/>
      <c r="C152" s="302" t="s">
        <v>818</v>
      </c>
      <c r="D152" s="252"/>
      <c r="E152" s="252"/>
      <c r="F152" s="303" t="s">
        <v>769</v>
      </c>
      <c r="G152" s="252"/>
      <c r="H152" s="302" t="s">
        <v>829</v>
      </c>
      <c r="I152" s="302" t="s">
        <v>771</v>
      </c>
      <c r="J152" s="302" t="s">
        <v>820</v>
      </c>
      <c r="K152" s="298"/>
    </row>
    <row r="153" spans="2:11" s="1" customFormat="1" ht="15" customHeight="1">
      <c r="B153" s="275"/>
      <c r="C153" s="302" t="s">
        <v>717</v>
      </c>
      <c r="D153" s="252"/>
      <c r="E153" s="252"/>
      <c r="F153" s="303" t="s">
        <v>769</v>
      </c>
      <c r="G153" s="252"/>
      <c r="H153" s="302" t="s">
        <v>830</v>
      </c>
      <c r="I153" s="302" t="s">
        <v>771</v>
      </c>
      <c r="J153" s="302" t="s">
        <v>820</v>
      </c>
      <c r="K153" s="298"/>
    </row>
    <row r="154" spans="2:11" s="1" customFormat="1" ht="15" customHeight="1">
      <c r="B154" s="275"/>
      <c r="C154" s="302" t="s">
        <v>774</v>
      </c>
      <c r="D154" s="252"/>
      <c r="E154" s="252"/>
      <c r="F154" s="303" t="s">
        <v>775</v>
      </c>
      <c r="G154" s="252"/>
      <c r="H154" s="302" t="s">
        <v>809</v>
      </c>
      <c r="I154" s="302" t="s">
        <v>771</v>
      </c>
      <c r="J154" s="302">
        <v>50</v>
      </c>
      <c r="K154" s="298"/>
    </row>
    <row r="155" spans="2:11" s="1" customFormat="1" ht="15" customHeight="1">
      <c r="B155" s="275"/>
      <c r="C155" s="302" t="s">
        <v>777</v>
      </c>
      <c r="D155" s="252"/>
      <c r="E155" s="252"/>
      <c r="F155" s="303" t="s">
        <v>769</v>
      </c>
      <c r="G155" s="252"/>
      <c r="H155" s="302" t="s">
        <v>809</v>
      </c>
      <c r="I155" s="302" t="s">
        <v>779</v>
      </c>
      <c r="J155" s="302"/>
      <c r="K155" s="298"/>
    </row>
    <row r="156" spans="2:11" s="1" customFormat="1" ht="15" customHeight="1">
      <c r="B156" s="275"/>
      <c r="C156" s="302" t="s">
        <v>788</v>
      </c>
      <c r="D156" s="252"/>
      <c r="E156" s="252"/>
      <c r="F156" s="303" t="s">
        <v>775</v>
      </c>
      <c r="G156" s="252"/>
      <c r="H156" s="302" t="s">
        <v>809</v>
      </c>
      <c r="I156" s="302" t="s">
        <v>771</v>
      </c>
      <c r="J156" s="302">
        <v>50</v>
      </c>
      <c r="K156" s="298"/>
    </row>
    <row r="157" spans="2:11" s="1" customFormat="1" ht="15" customHeight="1">
      <c r="B157" s="275"/>
      <c r="C157" s="302" t="s">
        <v>796</v>
      </c>
      <c r="D157" s="252"/>
      <c r="E157" s="252"/>
      <c r="F157" s="303" t="s">
        <v>775</v>
      </c>
      <c r="G157" s="252"/>
      <c r="H157" s="302" t="s">
        <v>809</v>
      </c>
      <c r="I157" s="302" t="s">
        <v>771</v>
      </c>
      <c r="J157" s="302">
        <v>50</v>
      </c>
      <c r="K157" s="298"/>
    </row>
    <row r="158" spans="2:11" s="1" customFormat="1" ht="15" customHeight="1">
      <c r="B158" s="275"/>
      <c r="C158" s="302" t="s">
        <v>794</v>
      </c>
      <c r="D158" s="252"/>
      <c r="E158" s="252"/>
      <c r="F158" s="303" t="s">
        <v>775</v>
      </c>
      <c r="G158" s="252"/>
      <c r="H158" s="302" t="s">
        <v>809</v>
      </c>
      <c r="I158" s="302" t="s">
        <v>771</v>
      </c>
      <c r="J158" s="302">
        <v>50</v>
      </c>
      <c r="K158" s="298"/>
    </row>
    <row r="159" spans="2:11" s="1" customFormat="1" ht="15" customHeight="1">
      <c r="B159" s="275"/>
      <c r="C159" s="302" t="s">
        <v>114</v>
      </c>
      <c r="D159" s="252"/>
      <c r="E159" s="252"/>
      <c r="F159" s="303" t="s">
        <v>769</v>
      </c>
      <c r="G159" s="252"/>
      <c r="H159" s="302" t="s">
        <v>831</v>
      </c>
      <c r="I159" s="302" t="s">
        <v>771</v>
      </c>
      <c r="J159" s="302" t="s">
        <v>832</v>
      </c>
      <c r="K159" s="298"/>
    </row>
    <row r="160" spans="2:11" s="1" customFormat="1" ht="15" customHeight="1">
      <c r="B160" s="275"/>
      <c r="C160" s="302" t="s">
        <v>833</v>
      </c>
      <c r="D160" s="252"/>
      <c r="E160" s="252"/>
      <c r="F160" s="303" t="s">
        <v>769</v>
      </c>
      <c r="G160" s="252"/>
      <c r="H160" s="302" t="s">
        <v>834</v>
      </c>
      <c r="I160" s="302" t="s">
        <v>804</v>
      </c>
      <c r="J160" s="302"/>
      <c r="K160" s="298"/>
    </row>
    <row r="161" spans="2:11" s="1" customFormat="1" ht="15" customHeight="1">
      <c r="B161" s="304"/>
      <c r="C161" s="284"/>
      <c r="D161" s="284"/>
      <c r="E161" s="284"/>
      <c r="F161" s="284"/>
      <c r="G161" s="284"/>
      <c r="H161" s="284"/>
      <c r="I161" s="284"/>
      <c r="J161" s="284"/>
      <c r="K161" s="305"/>
    </row>
    <row r="162" spans="2:11" s="1" customFormat="1" ht="18.75" customHeight="1">
      <c r="B162" s="286"/>
      <c r="C162" s="296"/>
      <c r="D162" s="296"/>
      <c r="E162" s="296"/>
      <c r="F162" s="306"/>
      <c r="G162" s="296"/>
      <c r="H162" s="296"/>
      <c r="I162" s="296"/>
      <c r="J162" s="296"/>
      <c r="K162" s="286"/>
    </row>
    <row r="163" spans="2:11" s="1" customFormat="1" ht="18.75" customHeight="1">
      <c r="B163" s="259"/>
      <c r="C163" s="259"/>
      <c r="D163" s="259"/>
      <c r="E163" s="259"/>
      <c r="F163" s="259"/>
      <c r="G163" s="259"/>
      <c r="H163" s="259"/>
      <c r="I163" s="259"/>
      <c r="J163" s="259"/>
      <c r="K163" s="259"/>
    </row>
    <row r="164" spans="2:11" s="1" customFormat="1" ht="7.5" customHeight="1">
      <c r="B164" s="241"/>
      <c r="C164" s="242"/>
      <c r="D164" s="242"/>
      <c r="E164" s="242"/>
      <c r="F164" s="242"/>
      <c r="G164" s="242"/>
      <c r="H164" s="242"/>
      <c r="I164" s="242"/>
      <c r="J164" s="242"/>
      <c r="K164" s="243"/>
    </row>
    <row r="165" spans="2:11" s="1" customFormat="1" ht="45" customHeight="1">
      <c r="B165" s="244"/>
      <c r="C165" s="373" t="s">
        <v>835</v>
      </c>
      <c r="D165" s="373"/>
      <c r="E165" s="373"/>
      <c r="F165" s="373"/>
      <c r="G165" s="373"/>
      <c r="H165" s="373"/>
      <c r="I165" s="373"/>
      <c r="J165" s="373"/>
      <c r="K165" s="245"/>
    </row>
    <row r="166" spans="2:11" s="1" customFormat="1" ht="17.25" customHeight="1">
      <c r="B166" s="244"/>
      <c r="C166" s="265" t="s">
        <v>763</v>
      </c>
      <c r="D166" s="265"/>
      <c r="E166" s="265"/>
      <c r="F166" s="265" t="s">
        <v>764</v>
      </c>
      <c r="G166" s="307"/>
      <c r="H166" s="308" t="s">
        <v>55</v>
      </c>
      <c r="I166" s="308" t="s">
        <v>58</v>
      </c>
      <c r="J166" s="265" t="s">
        <v>765</v>
      </c>
      <c r="K166" s="245"/>
    </row>
    <row r="167" spans="2:11" s="1" customFormat="1" ht="17.25" customHeight="1">
      <c r="B167" s="246"/>
      <c r="C167" s="267" t="s">
        <v>766</v>
      </c>
      <c r="D167" s="267"/>
      <c r="E167" s="267"/>
      <c r="F167" s="268" t="s">
        <v>767</v>
      </c>
      <c r="G167" s="309"/>
      <c r="H167" s="310"/>
      <c r="I167" s="310"/>
      <c r="J167" s="267" t="s">
        <v>768</v>
      </c>
      <c r="K167" s="247"/>
    </row>
    <row r="168" spans="2:11" s="1" customFormat="1" ht="5.25" customHeight="1">
      <c r="B168" s="275"/>
      <c r="C168" s="270"/>
      <c r="D168" s="270"/>
      <c r="E168" s="270"/>
      <c r="F168" s="270"/>
      <c r="G168" s="271"/>
      <c r="H168" s="270"/>
      <c r="I168" s="270"/>
      <c r="J168" s="270"/>
      <c r="K168" s="298"/>
    </row>
    <row r="169" spans="2:11" s="1" customFormat="1" ht="15" customHeight="1">
      <c r="B169" s="275"/>
      <c r="C169" s="252" t="s">
        <v>772</v>
      </c>
      <c r="D169" s="252"/>
      <c r="E169" s="252"/>
      <c r="F169" s="273" t="s">
        <v>769</v>
      </c>
      <c r="G169" s="252"/>
      <c r="H169" s="252" t="s">
        <v>809</v>
      </c>
      <c r="I169" s="252" t="s">
        <v>771</v>
      </c>
      <c r="J169" s="252">
        <v>120</v>
      </c>
      <c r="K169" s="298"/>
    </row>
    <row r="170" spans="2:11" s="1" customFormat="1" ht="15" customHeight="1">
      <c r="B170" s="275"/>
      <c r="C170" s="252" t="s">
        <v>818</v>
      </c>
      <c r="D170" s="252"/>
      <c r="E170" s="252"/>
      <c r="F170" s="273" t="s">
        <v>769</v>
      </c>
      <c r="G170" s="252"/>
      <c r="H170" s="252" t="s">
        <v>819</v>
      </c>
      <c r="I170" s="252" t="s">
        <v>771</v>
      </c>
      <c r="J170" s="252" t="s">
        <v>820</v>
      </c>
      <c r="K170" s="298"/>
    </row>
    <row r="171" spans="2:11" s="1" customFormat="1" ht="15" customHeight="1">
      <c r="B171" s="275"/>
      <c r="C171" s="252" t="s">
        <v>717</v>
      </c>
      <c r="D171" s="252"/>
      <c r="E171" s="252"/>
      <c r="F171" s="273" t="s">
        <v>769</v>
      </c>
      <c r="G171" s="252"/>
      <c r="H171" s="252" t="s">
        <v>836</v>
      </c>
      <c r="I171" s="252" t="s">
        <v>771</v>
      </c>
      <c r="J171" s="252" t="s">
        <v>820</v>
      </c>
      <c r="K171" s="298"/>
    </row>
    <row r="172" spans="2:11" s="1" customFormat="1" ht="15" customHeight="1">
      <c r="B172" s="275"/>
      <c r="C172" s="252" t="s">
        <v>774</v>
      </c>
      <c r="D172" s="252"/>
      <c r="E172" s="252"/>
      <c r="F172" s="273" t="s">
        <v>775</v>
      </c>
      <c r="G172" s="252"/>
      <c r="H172" s="252" t="s">
        <v>836</v>
      </c>
      <c r="I172" s="252" t="s">
        <v>771</v>
      </c>
      <c r="J172" s="252">
        <v>50</v>
      </c>
      <c r="K172" s="298"/>
    </row>
    <row r="173" spans="2:11" s="1" customFormat="1" ht="15" customHeight="1">
      <c r="B173" s="275"/>
      <c r="C173" s="252" t="s">
        <v>777</v>
      </c>
      <c r="D173" s="252"/>
      <c r="E173" s="252"/>
      <c r="F173" s="273" t="s">
        <v>769</v>
      </c>
      <c r="G173" s="252"/>
      <c r="H173" s="252" t="s">
        <v>836</v>
      </c>
      <c r="I173" s="252" t="s">
        <v>779</v>
      </c>
      <c r="J173" s="252"/>
      <c r="K173" s="298"/>
    </row>
    <row r="174" spans="2:11" s="1" customFormat="1" ht="15" customHeight="1">
      <c r="B174" s="275"/>
      <c r="C174" s="252" t="s">
        <v>788</v>
      </c>
      <c r="D174" s="252"/>
      <c r="E174" s="252"/>
      <c r="F174" s="273" t="s">
        <v>775</v>
      </c>
      <c r="G174" s="252"/>
      <c r="H174" s="252" t="s">
        <v>836</v>
      </c>
      <c r="I174" s="252" t="s">
        <v>771</v>
      </c>
      <c r="J174" s="252">
        <v>50</v>
      </c>
      <c r="K174" s="298"/>
    </row>
    <row r="175" spans="2:11" s="1" customFormat="1" ht="15" customHeight="1">
      <c r="B175" s="275"/>
      <c r="C175" s="252" t="s">
        <v>796</v>
      </c>
      <c r="D175" s="252"/>
      <c r="E175" s="252"/>
      <c r="F175" s="273" t="s">
        <v>775</v>
      </c>
      <c r="G175" s="252"/>
      <c r="H175" s="252" t="s">
        <v>836</v>
      </c>
      <c r="I175" s="252" t="s">
        <v>771</v>
      </c>
      <c r="J175" s="252">
        <v>50</v>
      </c>
      <c r="K175" s="298"/>
    </row>
    <row r="176" spans="2:11" s="1" customFormat="1" ht="15" customHeight="1">
      <c r="B176" s="275"/>
      <c r="C176" s="252" t="s">
        <v>794</v>
      </c>
      <c r="D176" s="252"/>
      <c r="E176" s="252"/>
      <c r="F176" s="273" t="s">
        <v>775</v>
      </c>
      <c r="G176" s="252"/>
      <c r="H176" s="252" t="s">
        <v>836</v>
      </c>
      <c r="I176" s="252" t="s">
        <v>771</v>
      </c>
      <c r="J176" s="252">
        <v>50</v>
      </c>
      <c r="K176" s="298"/>
    </row>
    <row r="177" spans="2:11" s="1" customFormat="1" ht="15" customHeight="1">
      <c r="B177" s="275"/>
      <c r="C177" s="252" t="s">
        <v>130</v>
      </c>
      <c r="D177" s="252"/>
      <c r="E177" s="252"/>
      <c r="F177" s="273" t="s">
        <v>769</v>
      </c>
      <c r="G177" s="252"/>
      <c r="H177" s="252" t="s">
        <v>837</v>
      </c>
      <c r="I177" s="252" t="s">
        <v>838</v>
      </c>
      <c r="J177" s="252"/>
      <c r="K177" s="298"/>
    </row>
    <row r="178" spans="2:11" s="1" customFormat="1" ht="15" customHeight="1">
      <c r="B178" s="275"/>
      <c r="C178" s="252" t="s">
        <v>58</v>
      </c>
      <c r="D178" s="252"/>
      <c r="E178" s="252"/>
      <c r="F178" s="273" t="s">
        <v>769</v>
      </c>
      <c r="G178" s="252"/>
      <c r="H178" s="252" t="s">
        <v>839</v>
      </c>
      <c r="I178" s="252" t="s">
        <v>840</v>
      </c>
      <c r="J178" s="252">
        <v>1</v>
      </c>
      <c r="K178" s="298"/>
    </row>
    <row r="179" spans="2:11" s="1" customFormat="1" ht="15" customHeight="1">
      <c r="B179" s="275"/>
      <c r="C179" s="252" t="s">
        <v>54</v>
      </c>
      <c r="D179" s="252"/>
      <c r="E179" s="252"/>
      <c r="F179" s="273" t="s">
        <v>769</v>
      </c>
      <c r="G179" s="252"/>
      <c r="H179" s="252" t="s">
        <v>841</v>
      </c>
      <c r="I179" s="252" t="s">
        <v>771</v>
      </c>
      <c r="J179" s="252">
        <v>20</v>
      </c>
      <c r="K179" s="298"/>
    </row>
    <row r="180" spans="2:11" s="1" customFormat="1" ht="15" customHeight="1">
      <c r="B180" s="275"/>
      <c r="C180" s="252" t="s">
        <v>55</v>
      </c>
      <c r="D180" s="252"/>
      <c r="E180" s="252"/>
      <c r="F180" s="273" t="s">
        <v>769</v>
      </c>
      <c r="G180" s="252"/>
      <c r="H180" s="252" t="s">
        <v>842</v>
      </c>
      <c r="I180" s="252" t="s">
        <v>771</v>
      </c>
      <c r="J180" s="252">
        <v>255</v>
      </c>
      <c r="K180" s="298"/>
    </row>
    <row r="181" spans="2:11" s="1" customFormat="1" ht="15" customHeight="1">
      <c r="B181" s="275"/>
      <c r="C181" s="252" t="s">
        <v>131</v>
      </c>
      <c r="D181" s="252"/>
      <c r="E181" s="252"/>
      <c r="F181" s="273" t="s">
        <v>769</v>
      </c>
      <c r="G181" s="252"/>
      <c r="H181" s="252" t="s">
        <v>733</v>
      </c>
      <c r="I181" s="252" t="s">
        <v>771</v>
      </c>
      <c r="J181" s="252">
        <v>10</v>
      </c>
      <c r="K181" s="298"/>
    </row>
    <row r="182" spans="2:11" s="1" customFormat="1" ht="15" customHeight="1">
      <c r="B182" s="275"/>
      <c r="C182" s="252" t="s">
        <v>132</v>
      </c>
      <c r="D182" s="252"/>
      <c r="E182" s="252"/>
      <c r="F182" s="273" t="s">
        <v>769</v>
      </c>
      <c r="G182" s="252"/>
      <c r="H182" s="252" t="s">
        <v>843</v>
      </c>
      <c r="I182" s="252" t="s">
        <v>804</v>
      </c>
      <c r="J182" s="252"/>
      <c r="K182" s="298"/>
    </row>
    <row r="183" spans="2:11" s="1" customFormat="1" ht="15" customHeight="1">
      <c r="B183" s="275"/>
      <c r="C183" s="252" t="s">
        <v>844</v>
      </c>
      <c r="D183" s="252"/>
      <c r="E183" s="252"/>
      <c r="F183" s="273" t="s">
        <v>769</v>
      </c>
      <c r="G183" s="252"/>
      <c r="H183" s="252" t="s">
        <v>845</v>
      </c>
      <c r="I183" s="252" t="s">
        <v>804</v>
      </c>
      <c r="J183" s="252"/>
      <c r="K183" s="298"/>
    </row>
    <row r="184" spans="2:11" s="1" customFormat="1" ht="15" customHeight="1">
      <c r="B184" s="275"/>
      <c r="C184" s="252" t="s">
        <v>833</v>
      </c>
      <c r="D184" s="252"/>
      <c r="E184" s="252"/>
      <c r="F184" s="273" t="s">
        <v>769</v>
      </c>
      <c r="G184" s="252"/>
      <c r="H184" s="252" t="s">
        <v>846</v>
      </c>
      <c r="I184" s="252" t="s">
        <v>804</v>
      </c>
      <c r="J184" s="252"/>
      <c r="K184" s="298"/>
    </row>
    <row r="185" spans="2:11" s="1" customFormat="1" ht="15" customHeight="1">
      <c r="B185" s="275"/>
      <c r="C185" s="252" t="s">
        <v>134</v>
      </c>
      <c r="D185" s="252"/>
      <c r="E185" s="252"/>
      <c r="F185" s="273" t="s">
        <v>775</v>
      </c>
      <c r="G185" s="252"/>
      <c r="H185" s="252" t="s">
        <v>847</v>
      </c>
      <c r="I185" s="252" t="s">
        <v>771</v>
      </c>
      <c r="J185" s="252">
        <v>50</v>
      </c>
      <c r="K185" s="298"/>
    </row>
    <row r="186" spans="2:11" s="1" customFormat="1" ht="15" customHeight="1">
      <c r="B186" s="275"/>
      <c r="C186" s="252" t="s">
        <v>848</v>
      </c>
      <c r="D186" s="252"/>
      <c r="E186" s="252"/>
      <c r="F186" s="273" t="s">
        <v>775</v>
      </c>
      <c r="G186" s="252"/>
      <c r="H186" s="252" t="s">
        <v>849</v>
      </c>
      <c r="I186" s="252" t="s">
        <v>850</v>
      </c>
      <c r="J186" s="252"/>
      <c r="K186" s="298"/>
    </row>
    <row r="187" spans="2:11" s="1" customFormat="1" ht="15" customHeight="1">
      <c r="B187" s="275"/>
      <c r="C187" s="252" t="s">
        <v>851</v>
      </c>
      <c r="D187" s="252"/>
      <c r="E187" s="252"/>
      <c r="F187" s="273" t="s">
        <v>775</v>
      </c>
      <c r="G187" s="252"/>
      <c r="H187" s="252" t="s">
        <v>852</v>
      </c>
      <c r="I187" s="252" t="s">
        <v>850</v>
      </c>
      <c r="J187" s="252"/>
      <c r="K187" s="298"/>
    </row>
    <row r="188" spans="2:11" s="1" customFormat="1" ht="15" customHeight="1">
      <c r="B188" s="275"/>
      <c r="C188" s="252" t="s">
        <v>853</v>
      </c>
      <c r="D188" s="252"/>
      <c r="E188" s="252"/>
      <c r="F188" s="273" t="s">
        <v>775</v>
      </c>
      <c r="G188" s="252"/>
      <c r="H188" s="252" t="s">
        <v>854</v>
      </c>
      <c r="I188" s="252" t="s">
        <v>850</v>
      </c>
      <c r="J188" s="252"/>
      <c r="K188" s="298"/>
    </row>
    <row r="189" spans="2:11" s="1" customFormat="1" ht="15" customHeight="1">
      <c r="B189" s="275"/>
      <c r="C189" s="311" t="s">
        <v>855</v>
      </c>
      <c r="D189" s="252"/>
      <c r="E189" s="252"/>
      <c r="F189" s="273" t="s">
        <v>775</v>
      </c>
      <c r="G189" s="252"/>
      <c r="H189" s="252" t="s">
        <v>856</v>
      </c>
      <c r="I189" s="252" t="s">
        <v>857</v>
      </c>
      <c r="J189" s="312" t="s">
        <v>858</v>
      </c>
      <c r="K189" s="298"/>
    </row>
    <row r="190" spans="2:11" s="1" customFormat="1" ht="15" customHeight="1">
      <c r="B190" s="275"/>
      <c r="C190" s="311" t="s">
        <v>43</v>
      </c>
      <c r="D190" s="252"/>
      <c r="E190" s="252"/>
      <c r="F190" s="273" t="s">
        <v>769</v>
      </c>
      <c r="G190" s="252"/>
      <c r="H190" s="249" t="s">
        <v>859</v>
      </c>
      <c r="I190" s="252" t="s">
        <v>860</v>
      </c>
      <c r="J190" s="252"/>
      <c r="K190" s="298"/>
    </row>
    <row r="191" spans="2:11" s="1" customFormat="1" ht="15" customHeight="1">
      <c r="B191" s="275"/>
      <c r="C191" s="311" t="s">
        <v>861</v>
      </c>
      <c r="D191" s="252"/>
      <c r="E191" s="252"/>
      <c r="F191" s="273" t="s">
        <v>769</v>
      </c>
      <c r="G191" s="252"/>
      <c r="H191" s="252" t="s">
        <v>862</v>
      </c>
      <c r="I191" s="252" t="s">
        <v>804</v>
      </c>
      <c r="J191" s="252"/>
      <c r="K191" s="298"/>
    </row>
    <row r="192" spans="2:11" s="1" customFormat="1" ht="15" customHeight="1">
      <c r="B192" s="275"/>
      <c r="C192" s="311" t="s">
        <v>863</v>
      </c>
      <c r="D192" s="252"/>
      <c r="E192" s="252"/>
      <c r="F192" s="273" t="s">
        <v>769</v>
      </c>
      <c r="G192" s="252"/>
      <c r="H192" s="252" t="s">
        <v>864</v>
      </c>
      <c r="I192" s="252" t="s">
        <v>804</v>
      </c>
      <c r="J192" s="252"/>
      <c r="K192" s="298"/>
    </row>
    <row r="193" spans="2:11" s="1" customFormat="1" ht="15" customHeight="1">
      <c r="B193" s="275"/>
      <c r="C193" s="311" t="s">
        <v>865</v>
      </c>
      <c r="D193" s="252"/>
      <c r="E193" s="252"/>
      <c r="F193" s="273" t="s">
        <v>775</v>
      </c>
      <c r="G193" s="252"/>
      <c r="H193" s="252" t="s">
        <v>866</v>
      </c>
      <c r="I193" s="252" t="s">
        <v>804</v>
      </c>
      <c r="J193" s="252"/>
      <c r="K193" s="298"/>
    </row>
    <row r="194" spans="2:11" s="1" customFormat="1" ht="15" customHeight="1">
      <c r="B194" s="304"/>
      <c r="C194" s="313"/>
      <c r="D194" s="284"/>
      <c r="E194" s="284"/>
      <c r="F194" s="284"/>
      <c r="G194" s="284"/>
      <c r="H194" s="284"/>
      <c r="I194" s="284"/>
      <c r="J194" s="284"/>
      <c r="K194" s="305"/>
    </row>
    <row r="195" spans="2:11" s="1" customFormat="1" ht="18.75" customHeight="1">
      <c r="B195" s="286"/>
      <c r="C195" s="296"/>
      <c r="D195" s="296"/>
      <c r="E195" s="296"/>
      <c r="F195" s="306"/>
      <c r="G195" s="296"/>
      <c r="H195" s="296"/>
      <c r="I195" s="296"/>
      <c r="J195" s="296"/>
      <c r="K195" s="286"/>
    </row>
    <row r="196" spans="2:11" s="1" customFormat="1" ht="18.75" customHeight="1">
      <c r="B196" s="286"/>
      <c r="C196" s="296"/>
      <c r="D196" s="296"/>
      <c r="E196" s="296"/>
      <c r="F196" s="306"/>
      <c r="G196" s="296"/>
      <c r="H196" s="296"/>
      <c r="I196" s="296"/>
      <c r="J196" s="296"/>
      <c r="K196" s="286"/>
    </row>
    <row r="197" spans="2:11" s="1" customFormat="1" ht="18.75" customHeight="1">
      <c r="B197" s="259"/>
      <c r="C197" s="259"/>
      <c r="D197" s="259"/>
      <c r="E197" s="259"/>
      <c r="F197" s="259"/>
      <c r="G197" s="259"/>
      <c r="H197" s="259"/>
      <c r="I197" s="259"/>
      <c r="J197" s="259"/>
      <c r="K197" s="259"/>
    </row>
    <row r="198" spans="2:11" s="1" customFormat="1" ht="13.5">
      <c r="B198" s="241"/>
      <c r="C198" s="242"/>
      <c r="D198" s="242"/>
      <c r="E198" s="242"/>
      <c r="F198" s="242"/>
      <c r="G198" s="242"/>
      <c r="H198" s="242"/>
      <c r="I198" s="242"/>
      <c r="J198" s="242"/>
      <c r="K198" s="243"/>
    </row>
    <row r="199" spans="2:11" s="1" customFormat="1" ht="21">
      <c r="B199" s="244"/>
      <c r="C199" s="373" t="s">
        <v>867</v>
      </c>
      <c r="D199" s="373"/>
      <c r="E199" s="373"/>
      <c r="F199" s="373"/>
      <c r="G199" s="373"/>
      <c r="H199" s="373"/>
      <c r="I199" s="373"/>
      <c r="J199" s="373"/>
      <c r="K199" s="245"/>
    </row>
    <row r="200" spans="2:11" s="1" customFormat="1" ht="25.5" customHeight="1">
      <c r="B200" s="244"/>
      <c r="C200" s="314" t="s">
        <v>868</v>
      </c>
      <c r="D200" s="314"/>
      <c r="E200" s="314"/>
      <c r="F200" s="314" t="s">
        <v>869</v>
      </c>
      <c r="G200" s="315"/>
      <c r="H200" s="374" t="s">
        <v>870</v>
      </c>
      <c r="I200" s="374"/>
      <c r="J200" s="374"/>
      <c r="K200" s="245"/>
    </row>
    <row r="201" spans="2:11" s="1" customFormat="1" ht="5.25" customHeight="1">
      <c r="B201" s="275"/>
      <c r="C201" s="270"/>
      <c r="D201" s="270"/>
      <c r="E201" s="270"/>
      <c r="F201" s="270"/>
      <c r="G201" s="296"/>
      <c r="H201" s="270"/>
      <c r="I201" s="270"/>
      <c r="J201" s="270"/>
      <c r="K201" s="298"/>
    </row>
    <row r="202" spans="2:11" s="1" customFormat="1" ht="15" customHeight="1">
      <c r="B202" s="275"/>
      <c r="C202" s="252" t="s">
        <v>860</v>
      </c>
      <c r="D202" s="252"/>
      <c r="E202" s="252"/>
      <c r="F202" s="273" t="s">
        <v>44</v>
      </c>
      <c r="G202" s="252"/>
      <c r="H202" s="375" t="s">
        <v>871</v>
      </c>
      <c r="I202" s="375"/>
      <c r="J202" s="375"/>
      <c r="K202" s="298"/>
    </row>
    <row r="203" spans="2:11" s="1" customFormat="1" ht="15" customHeight="1">
      <c r="B203" s="275"/>
      <c r="C203" s="252"/>
      <c r="D203" s="252"/>
      <c r="E203" s="252"/>
      <c r="F203" s="273" t="s">
        <v>45</v>
      </c>
      <c r="G203" s="252"/>
      <c r="H203" s="375" t="s">
        <v>872</v>
      </c>
      <c r="I203" s="375"/>
      <c r="J203" s="375"/>
      <c r="K203" s="298"/>
    </row>
    <row r="204" spans="2:11" s="1" customFormat="1" ht="15" customHeight="1">
      <c r="B204" s="275"/>
      <c r="C204" s="252"/>
      <c r="D204" s="252"/>
      <c r="E204" s="252"/>
      <c r="F204" s="273" t="s">
        <v>48</v>
      </c>
      <c r="G204" s="252"/>
      <c r="H204" s="375" t="s">
        <v>873</v>
      </c>
      <c r="I204" s="375"/>
      <c r="J204" s="375"/>
      <c r="K204" s="298"/>
    </row>
    <row r="205" spans="2:11" s="1" customFormat="1" ht="15" customHeight="1">
      <c r="B205" s="275"/>
      <c r="C205" s="252"/>
      <c r="D205" s="252"/>
      <c r="E205" s="252"/>
      <c r="F205" s="273" t="s">
        <v>46</v>
      </c>
      <c r="G205" s="252"/>
      <c r="H205" s="375" t="s">
        <v>874</v>
      </c>
      <c r="I205" s="375"/>
      <c r="J205" s="375"/>
      <c r="K205" s="298"/>
    </row>
    <row r="206" spans="2:11" s="1" customFormat="1" ht="15" customHeight="1">
      <c r="B206" s="275"/>
      <c r="C206" s="252"/>
      <c r="D206" s="252"/>
      <c r="E206" s="252"/>
      <c r="F206" s="273" t="s">
        <v>47</v>
      </c>
      <c r="G206" s="252"/>
      <c r="H206" s="375" t="s">
        <v>875</v>
      </c>
      <c r="I206" s="375"/>
      <c r="J206" s="375"/>
      <c r="K206" s="298"/>
    </row>
    <row r="207" spans="2:11" s="1" customFormat="1" ht="15" customHeight="1">
      <c r="B207" s="275"/>
      <c r="C207" s="252"/>
      <c r="D207" s="252"/>
      <c r="E207" s="252"/>
      <c r="F207" s="273"/>
      <c r="G207" s="252"/>
      <c r="H207" s="252"/>
      <c r="I207" s="252"/>
      <c r="J207" s="252"/>
      <c r="K207" s="298"/>
    </row>
    <row r="208" spans="2:11" s="1" customFormat="1" ht="15" customHeight="1">
      <c r="B208" s="275"/>
      <c r="C208" s="252" t="s">
        <v>816</v>
      </c>
      <c r="D208" s="252"/>
      <c r="E208" s="252"/>
      <c r="F208" s="273" t="s">
        <v>80</v>
      </c>
      <c r="G208" s="252"/>
      <c r="H208" s="375" t="s">
        <v>876</v>
      </c>
      <c r="I208" s="375"/>
      <c r="J208" s="375"/>
      <c r="K208" s="298"/>
    </row>
    <row r="209" spans="2:11" s="1" customFormat="1" ht="15" customHeight="1">
      <c r="B209" s="275"/>
      <c r="C209" s="252"/>
      <c r="D209" s="252"/>
      <c r="E209" s="252"/>
      <c r="F209" s="273" t="s">
        <v>711</v>
      </c>
      <c r="G209" s="252"/>
      <c r="H209" s="375" t="s">
        <v>712</v>
      </c>
      <c r="I209" s="375"/>
      <c r="J209" s="375"/>
      <c r="K209" s="298"/>
    </row>
    <row r="210" spans="2:11" s="1" customFormat="1" ht="15" customHeight="1">
      <c r="B210" s="275"/>
      <c r="C210" s="252"/>
      <c r="D210" s="252"/>
      <c r="E210" s="252"/>
      <c r="F210" s="273" t="s">
        <v>709</v>
      </c>
      <c r="G210" s="252"/>
      <c r="H210" s="375" t="s">
        <v>877</v>
      </c>
      <c r="I210" s="375"/>
      <c r="J210" s="375"/>
      <c r="K210" s="298"/>
    </row>
    <row r="211" spans="2:11" s="1" customFormat="1" ht="15" customHeight="1">
      <c r="B211" s="316"/>
      <c r="C211" s="252"/>
      <c r="D211" s="252"/>
      <c r="E211" s="252"/>
      <c r="F211" s="273" t="s">
        <v>713</v>
      </c>
      <c r="G211" s="311"/>
      <c r="H211" s="376" t="s">
        <v>714</v>
      </c>
      <c r="I211" s="376"/>
      <c r="J211" s="376"/>
      <c r="K211" s="317"/>
    </row>
    <row r="212" spans="2:11" s="1" customFormat="1" ht="15" customHeight="1">
      <c r="B212" s="316"/>
      <c r="C212" s="252"/>
      <c r="D212" s="252"/>
      <c r="E212" s="252"/>
      <c r="F212" s="273" t="s">
        <v>715</v>
      </c>
      <c r="G212" s="311"/>
      <c r="H212" s="376" t="s">
        <v>878</v>
      </c>
      <c r="I212" s="376"/>
      <c r="J212" s="376"/>
      <c r="K212" s="317"/>
    </row>
    <row r="213" spans="2:11" s="1" customFormat="1" ht="15" customHeight="1">
      <c r="B213" s="316"/>
      <c r="C213" s="252"/>
      <c r="D213" s="252"/>
      <c r="E213" s="252"/>
      <c r="F213" s="273"/>
      <c r="G213" s="311"/>
      <c r="H213" s="302"/>
      <c r="I213" s="302"/>
      <c r="J213" s="302"/>
      <c r="K213" s="317"/>
    </row>
    <row r="214" spans="2:11" s="1" customFormat="1" ht="15" customHeight="1">
      <c r="B214" s="316"/>
      <c r="C214" s="252" t="s">
        <v>840</v>
      </c>
      <c r="D214" s="252"/>
      <c r="E214" s="252"/>
      <c r="F214" s="273">
        <v>1</v>
      </c>
      <c r="G214" s="311"/>
      <c r="H214" s="376" t="s">
        <v>879</v>
      </c>
      <c r="I214" s="376"/>
      <c r="J214" s="376"/>
      <c r="K214" s="317"/>
    </row>
    <row r="215" spans="2:11" s="1" customFormat="1" ht="15" customHeight="1">
      <c r="B215" s="316"/>
      <c r="C215" s="252"/>
      <c r="D215" s="252"/>
      <c r="E215" s="252"/>
      <c r="F215" s="273">
        <v>2</v>
      </c>
      <c r="G215" s="311"/>
      <c r="H215" s="376" t="s">
        <v>880</v>
      </c>
      <c r="I215" s="376"/>
      <c r="J215" s="376"/>
      <c r="K215" s="317"/>
    </row>
    <row r="216" spans="2:11" s="1" customFormat="1" ht="15" customHeight="1">
      <c r="B216" s="316"/>
      <c r="C216" s="252"/>
      <c r="D216" s="252"/>
      <c r="E216" s="252"/>
      <c r="F216" s="273">
        <v>3</v>
      </c>
      <c r="G216" s="311"/>
      <c r="H216" s="376" t="s">
        <v>881</v>
      </c>
      <c r="I216" s="376"/>
      <c r="J216" s="376"/>
      <c r="K216" s="317"/>
    </row>
    <row r="217" spans="2:11" s="1" customFormat="1" ht="15" customHeight="1">
      <c r="B217" s="316"/>
      <c r="C217" s="252"/>
      <c r="D217" s="252"/>
      <c r="E217" s="252"/>
      <c r="F217" s="273">
        <v>4</v>
      </c>
      <c r="G217" s="311"/>
      <c r="H217" s="376" t="s">
        <v>882</v>
      </c>
      <c r="I217" s="376"/>
      <c r="J217" s="376"/>
      <c r="K217" s="317"/>
    </row>
    <row r="218" spans="2:11" s="1" customFormat="1" ht="12.75" customHeight="1">
      <c r="B218" s="318"/>
      <c r="C218" s="319"/>
      <c r="D218" s="319"/>
      <c r="E218" s="319"/>
      <c r="F218" s="319"/>
      <c r="G218" s="319"/>
      <c r="H218" s="319"/>
      <c r="I218" s="319"/>
      <c r="J218" s="319"/>
      <c r="K218" s="320"/>
    </row>
  </sheetData>
  <sheetProtection formatCells="0" formatColumns="0" formatRows="0" insertColumns="0" insertRows="0" insertHyperlinks="0" deleteColumns="0" deleteRows="0" sort="0" autoFilter="0" pivotTables="0"/>
  <mergeCells count="77">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2:J212"/>
    <mergeCell ref="H214:J214"/>
    <mergeCell ref="H215:J215"/>
    <mergeCell ref="H216:J216"/>
    <mergeCell ref="H217:J217"/>
    <mergeCell ref="H206:J206"/>
    <mergeCell ref="H208:J208"/>
    <mergeCell ref="H209:J209"/>
    <mergeCell ref="H210:J210"/>
    <mergeCell ref="H211:J211"/>
    <mergeCell ref="H200:J200"/>
    <mergeCell ref="H202:J202"/>
    <mergeCell ref="H203:J203"/>
    <mergeCell ref="H204:J204"/>
    <mergeCell ref="H205:J205"/>
    <mergeCell ref="C102:J102"/>
    <mergeCell ref="C122:J122"/>
    <mergeCell ref="C147:J147"/>
    <mergeCell ref="C165:J165"/>
    <mergeCell ref="C199:J199"/>
  </mergeCells>
  <pageMargins left="0.59027779999999996" right="0.59027779999999996" top="0.59027779999999996" bottom="0.59027779999999996" header="0" footer="0"/>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7</vt:i4>
      </vt:variant>
    </vt:vector>
  </HeadingPairs>
  <TitlesOfParts>
    <vt:vector size="11" baseType="lpstr">
      <vt:lpstr>Rekapitulace stavby</vt:lpstr>
      <vt:lpstr>SO 06 - Komunikace, zpevn...</vt:lpstr>
      <vt:lpstr>Seznam figur</vt:lpstr>
      <vt:lpstr>Pokyny pro vyplnění</vt:lpstr>
      <vt:lpstr>'Rekapitulace stavby'!Názvy_tisku</vt:lpstr>
      <vt:lpstr>'Seznam figur'!Názvy_tisku</vt:lpstr>
      <vt:lpstr>'SO 06 - Komunikace, zpevn...'!Názvy_tisku</vt:lpstr>
      <vt:lpstr>'Pokyny pro vyplnění'!Oblast_tisku</vt:lpstr>
      <vt:lpstr>'Rekapitulace stavby'!Oblast_tisku</vt:lpstr>
      <vt:lpstr>'Seznam figur'!Oblast_tisku</vt:lpstr>
      <vt:lpstr>'SO 06 - Komunikace, zpevn...'!Oblast_tisku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DESKTOP-7HIRTO8\Domov</dc:creator>
  <cp:lastModifiedBy>Potluka</cp:lastModifiedBy>
  <dcterms:created xsi:type="dcterms:W3CDTF">2022-03-22T12:20:21Z</dcterms:created>
  <dcterms:modified xsi:type="dcterms:W3CDTF">2022-07-19T13:07:49Z</dcterms:modified>
</cp:coreProperties>
</file>