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01 - Dodávka IT vybavení" sheetId="2" r:id="rId2"/>
  </sheets>
  <definedNames>
    <definedName name="_xlnm.Print_Area" localSheetId="0">'Rekapitulace stavby'!$D$4:$AO$76,'Rekapitulace stavby'!$C$82:$AQ$96</definedName>
    <definedName name="_xlnm._FilterDatabase" localSheetId="1" hidden="1">'01 - Dodávka IT vybavení'!$C$118:$K$198</definedName>
    <definedName name="_xlnm.Print_Area" localSheetId="1">'01 - Dodávka IT vybavení'!$C$4:$J$76,'01 - Dodávka IT vybavení'!$C$82:$J$100,'01 - Dodávka IT vybavení'!$C$106:$J$198</definedName>
    <definedName name="_xlnm.Print_Titles" localSheetId="0">'Rekapitulace stavby'!$92:$92</definedName>
    <definedName name="_xlnm.Print_Titles" localSheetId="1">'01 - Dodávka IT vybavení'!$118:$118</definedName>
  </definedNames>
  <calcPr fullCalcOnLoad="1"/>
</workbook>
</file>

<file path=xl/sharedStrings.xml><?xml version="1.0" encoding="utf-8"?>
<sst xmlns="http://schemas.openxmlformats.org/spreadsheetml/2006/main" count="1015" uniqueCount="284">
  <si>
    <t>Export Komplet</t>
  </si>
  <si>
    <t/>
  </si>
  <si>
    <t>2.0</t>
  </si>
  <si>
    <t>ZAMOK</t>
  </si>
  <si>
    <t>False</t>
  </si>
  <si>
    <t>{c381eb78-c3e1-4278-91ec-ee4b5248c4ea}</t>
  </si>
  <si>
    <t>0,01</t>
  </si>
  <si>
    <t>21</t>
  </si>
  <si>
    <t>15</t>
  </si>
  <si>
    <t>REKAPITULACE STAVBY</t>
  </si>
  <si>
    <t>v ---  níže se nacházejí doplnkové a pomocné údaje k sestavám  --- v</t>
  </si>
  <si>
    <t>Návod na vyplnění</t>
  </si>
  <si>
    <t>0,001</t>
  </si>
  <si>
    <t>Kód:</t>
  </si>
  <si>
    <t>DPT04-02</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</si>
  <si>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</si>
  <si>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</si>
  <si>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Modernizace infrastruktury základních škol v Litvínově - ZŠ Janov - IT vybavení</t>
  </si>
  <si>
    <t>KSO:</t>
  </si>
  <si>
    <t>CC-CZ:</t>
  </si>
  <si>
    <t>Místo:</t>
  </si>
  <si>
    <t xml:space="preserve"> </t>
  </si>
  <si>
    <t>Datum:</t>
  </si>
  <si>
    <t>8. 2. 2022</t>
  </si>
  <si>
    <t>Zadavatel:</t>
  </si>
  <si>
    <t>IČ:</t>
  </si>
  <si>
    <t>DIČ:</t>
  </si>
  <si>
    <t>Uchazeč:</t>
  </si>
  <si>
    <t>Vyplň údaj</t>
  </si>
  <si>
    <t>Projektant:</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</si>
  <si>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</si>
  <si>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</si>
  <si>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</si>
  <si>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</si>
  <si>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</si>
  <si>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</si>
  <si>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</si>
  <si>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</si>
  <si>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</si>
  <si>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</si>
  <si>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</si>
  <si>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</si>
  <si>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</si>
  <si>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</si>
  <si>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</si>
  <si>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</si>
  <si>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</si>
  <si>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</si>
  <si>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</si>
  <si>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</si>
  <si>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</si>
  <si>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</si>
  <si>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</si>
  <si>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</si>
  <si>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</si>
  <si>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</si>
  <si>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</si>
  <si>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</si>
  <si>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</si>
  <si>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</si>
  <si>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</si>
  <si>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</si>
  <si>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</si>
  <si>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</si>
  <si>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</si>
  <si>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</si>
  <si>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</si>
  <si>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</si>
  <si>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</si>
  <si>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</si>
  <si>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</si>
  <si>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</si>
  <si>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</si>
  <si>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</si>
  <si>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</si>
  <si>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</si>
  <si>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</si>
  <si>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</si>
  <si>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01</t>
  </si>
  <si>
    <t>Dodávka IT vybavení</t>
  </si>
  <si>
    <t>STA</t>
  </si>
  <si>
    <t>1</t>
  </si>
  <si>
    <t>{c034c49a-1ac6-480a-910d-2384cc5174ec}</t>
  </si>
  <si>
    <t>2</t>
  </si>
  <si>
    <t>KRYCÍ LIST SOUPISU PRACÍ</t>
  </si>
  <si>
    <t>Objekt:</t>
  </si>
  <si>
    <t>01 - Dodávka IT vybavení</t>
  </si>
  <si>
    <t>REKAPITULACE ČLENĚNÍ SOUPISU PRACÍ</t>
  </si>
  <si>
    <t>Kód dílu - Popis</t>
  </si>
  <si>
    <t>Cena celkem [CZK]</t>
  </si>
  <si>
    <t>Náklady ze soupisu prací</t>
  </si>
  <si>
    <t>-1</t>
  </si>
  <si>
    <t>D1 - STK</t>
  </si>
  <si>
    <t>D2 - WLAN</t>
  </si>
  <si>
    <t>D3 - Multimediální vybavení</t>
  </si>
  <si>
    <t>SOUPIS PRACÍ</t>
  </si>
  <si>
    <t>PČ</t>
  </si>
  <si>
    <t>MJ</t>
  </si>
  <si>
    <t>Množství</t>
  </si>
  <si>
    <t>J.cena [CZK]</t>
  </si>
  <si>
    <t>Cenová soustava</t>
  </si>
  <si>
    <t>J. Nh [h]</t>
  </si>
  <si>
    <t>Nh celkem [h]</t>
  </si>
  <si>
    <t>J. hmotnost [t]</t>
  </si>
  <si>
    <t>Hmotnost celkem [t]</t>
  </si>
  <si>
    <t>J. suť [t]</t>
  </si>
  <si>
    <t>Suť Celkem [t]</t>
  </si>
  <si>
    <t>Náklady soupisu celkem</t>
  </si>
  <si>
    <t>D1</t>
  </si>
  <si>
    <t>STK</t>
  </si>
  <si>
    <t>ROZPOCET</t>
  </si>
  <si>
    <t>K</t>
  </si>
  <si>
    <t>Pol1</t>
  </si>
  <si>
    <t>10G L3 switch, 20x100/1000BaseX SFP + 4xGbE COMBO / 10GbE SFP+, rackmount, D+M</t>
  </si>
  <si>
    <t>ks</t>
  </si>
  <si>
    <t>4</t>
  </si>
  <si>
    <t>Pol2</t>
  </si>
  <si>
    <t>Gigabitový přístupový L2 switch, 24x10/100/1000BaseT + 4x100/1000BaseX SFP, rackmount, D+M</t>
  </si>
  <si>
    <t>Pol3</t>
  </si>
  <si>
    <t>10G agregační/core L3-full switch, 8x1G SFP, 4x1G COMBO, 4x10G SFP+, rackmount, D+M</t>
  </si>
  <si>
    <t>6</t>
  </si>
  <si>
    <t>D2</t>
  </si>
  <si>
    <t>WLAN</t>
  </si>
  <si>
    <t>Pol4</t>
  </si>
  <si>
    <t>WiFi AP WiFi 802.11a/b/g/Wi-Fi 4/Wi-Fi 5/Wi-Fi 6, D+M</t>
  </si>
  <si>
    <t>8</t>
  </si>
  <si>
    <t>P</t>
  </si>
  <si>
    <t>Poznámka k položce:
Poznámka k položce: Výkonný přístupový bod s WiFi 802.11a/b/g/Wi-Fi 4/Wi-Fi 5/Wi-Fi 6, vhodný i do venkovního prostředí. Nabízí dvoupásmové rádio s celkovou přenosovou rychlostí až 3000 Mbps (5GHz propustnost až 2400 Mbps; 2.4GHz propustnost až 600 Mbps). Další parametry: 8 SSID na pásmo, až pro 300+ klientů. Rozhraní: 1 Gbps ethernet RJ45 s podporou PoE+.</t>
  </si>
  <si>
    <t>D3</t>
  </si>
  <si>
    <t>Multimediální vybavení</t>
  </si>
  <si>
    <t>M</t>
  </si>
  <si>
    <t>Pol5</t>
  </si>
  <si>
    <t>Interaktivní tabule 16:10, úhlopříčka min. 215 cm</t>
  </si>
  <si>
    <t>10</t>
  </si>
  <si>
    <t>Poznámka k položce:
Poznámka k položce: Interaktivní tabule pro přední projekci s poměrem stran 16:10. Úhlopříčka obrazu min. 215 cm. Dotyková technologie s rozpoznáním min. 20 současných dotyků a gest, možnost ovládání dotykem i popisovačem (perem). Odolný povrch. Napájení pomocí USB z počítače.  Dodávka včetně poličky pro popisovače.</t>
  </si>
  <si>
    <t>Pol6</t>
  </si>
  <si>
    <t>SW pro přípravu interaktivních cvičení</t>
  </si>
  <si>
    <t>12</t>
  </si>
  <si>
    <t>Poznámka k položce:
Poznámka k položce: SW balíček, který obsahuje autorský nástroj učitele – SW pro přípravu interaktivních cvičení musí být plně kompatibilní (umožňuje otevřít soubor, spustit všechny aktivity, animace, uložit v původním formátu) se soubory s příponou notebook. Prostředí musí být v českém jazyce. Balíček dále musí obsahovat nástroj pro rychlou přípravu digitálních učebních aktivit, hlasování. Aktivity je možno sdílet na žákovská zařízení přes cloud prostředí. Licence umnožňuje instalaci až pro 4 PC. Po dobu následujících 12 měs. záruka na bezplatný upgrade.</t>
  </si>
  <si>
    <t>Pol7</t>
  </si>
  <si>
    <t>Datový projektor, svítivost min. 4000 ANSI/LM, LCD technologieup (2x), Včetně držáku pro nástěnnou montáž.</t>
  </si>
  <si>
    <t>14</t>
  </si>
  <si>
    <t>Poznámka k položce:
Poznámka k položce: Datový projektor, svítivost 4000 ANSI/LM, LCD technologie, zdroj světla LASER, nativní rozlišení WXGA, poměr stran 16:10, Projekční poměr 0,28-0,37:1. Konektivita: Konektivita: USB 2.0 typu A (2x), USB 2.0 typu B, Ethernetové rozhraní (100 Base-TX / 10 Base-T), bezdrátová síť LAN IEEE 802.11a/b/g/n/ac (WiFi 5), Wi-Fi Direct, VGA vstup (2x), HDMI vstup (2x), Miracast, audiovýstup, stereofonní konektor mini-jack, audiovstup, stereofonní konektor mini-jack (3x), vstup pro mikrofon. Zabudovaný reproduktor.  Včetně držáku pro nástěnnou montáž.</t>
  </si>
  <si>
    <t>Pol8</t>
  </si>
  <si>
    <t>Reproduktory s možností uchycení na zeď nebo plyonový pojezd, stereo, aktivní, 20W, vč. montážních úchytů.</t>
  </si>
  <si>
    <t>16</t>
  </si>
  <si>
    <t>Poznámka k položce:
Poznámka k položce: Reproduktory s možností uchycení na zeď nebo plyonový pojezd, stereo, aktivní, 20W, vč. montážních úchytů.</t>
  </si>
  <si>
    <t>Pol9</t>
  </si>
  <si>
    <t>Interaktivní displej min. 65“, 4K UHD</t>
  </si>
  <si>
    <t>18</t>
  </si>
  <si>
    <t>Poznámka k položce:
Poznámka k položce: Interaktivní displej musí mít úhlopříčku zobrazovací plochy 65“ a rozlišení 4K UHD – 3840x2160 bodů. Dotyková technologie musí rozeznat minimálně 20 současných dotyků. Ovládání displeje musí být možné dotykem prstu, pasivního popisovače  2 popisovače musí být součástí dodávky. Obrazovka musí být chráněna 4mm sklem s úpravou proti odleskům – Anti Glare. Displej musí obsahovat slot pro vestavění PC modulu. Součástí displeje je ozvučení 2x10W. Displej musí obsahovat minimálně 3x HDMI 2.0. Zařízení musí mít certifikaci ENERGY STAR.</t>
  </si>
  <si>
    <t>Pol10</t>
  </si>
  <si>
    <t>Elektricky výškově nastavitelný mobilní stojan. Rozsah pohybu 660 mm.</t>
  </si>
  <si>
    <t>20</t>
  </si>
  <si>
    <t>Poznámka k položce:
Poznámka k položce: Elektricky výškově nastavitelný mobilní stojan s elektricky ovládaným naklápěním. Kolečka s brzdou. Rozsah pohybu 660 mm. Výška v nejnižší poloze 630 mm nad zemí. Naklopení 0°- 90°. Nosnost 75 kg. Pojistka proti přiskřípnutí.</t>
  </si>
  <si>
    <t>Pol11</t>
  </si>
  <si>
    <t>PC, RAM 8GB DDR4, pevný disk 256GB SSD. Operační systém s podporu AD (domény).</t>
  </si>
  <si>
    <t>22</t>
  </si>
  <si>
    <t>Poznámka k položce:
Poznámka k položce: PC modul pro OPS slot - Procesor Intel - CPU passmark minimálně  8500 bodů), RAM 8GB DDR4, pevný disk 256GB SSD, vestavěná wifi 2,4GHz i 5GHz, standard a/b/g/n/ac, 2x USB 3.0, 2x USB 2.0, 1x USB-C, vstup pro mikrofon, výstup pro sluchátka, výstup HDMI. Operační systém s podporu AD (domény).</t>
  </si>
  <si>
    <t>Pol12</t>
  </si>
  <si>
    <t>Reproduktory, BT sestava, D+M</t>
  </si>
  <si>
    <t>24</t>
  </si>
  <si>
    <t>Pol13</t>
  </si>
  <si>
    <t>Pylonový pojezd s bočními tabulovými křídly.</t>
  </si>
  <si>
    <t>26</t>
  </si>
  <si>
    <t>Poznámka k položce:
Poznámka k položce: Pylonový pojezd s bočními tabulovými křídly. Stabilní konstrukce z hliníkových profilů o výšce min. 250cm. Rozsah posunu min. 70cm. Tabulová křídla oboustraně popisovatelná, magnetickí. Rozložení hmotnosti sestavy na stěnu a podlahu. Integrovaný úchyt pro držák projektoru.</t>
  </si>
  <si>
    <t>Pol14</t>
  </si>
  <si>
    <t>Notebook s FHD IPS matným displejem 14", operační systém s podporu AD (domény).</t>
  </si>
  <si>
    <t>28</t>
  </si>
  <si>
    <t>Poznámka k položce:
Poznámka k položce: Notebook s FHD IPS matným displejem 14", LED podsvícením, šestijádrový CPU s výkonem min. 15000 bodu dle nezávislého testu www.cpubenchmark.net (v10), operační paměť 8GB DDR4 (1 volný slot pro RAM) s možnosti rozšíření až na 64GB, pevný M.2 SSD s kapacitou 512GB, WiFi, LAN, Bluetooth, USB-C s podporu DisplayPort a napájení, USB 3.1, HD webkamera, podsvícená klávesnice, odolné šasi, operační systém s podporu AD (domény).</t>
  </si>
  <si>
    <t>Pol15</t>
  </si>
  <si>
    <t>Kabel HDMI, 12 m</t>
  </si>
  <si>
    <t>30</t>
  </si>
  <si>
    <t>Poznámka k položce:
Poznámka k položce: Kabel HDMI (male-male), 12 m, vysoce flexibilní kabel s trojitým stíněním, podpora rozlišení 4K*2K @ 60Hz, Audio-Return Channel (ARC), 3D, HDCP, CEC. Audio - linkový kabel, 20 m, ultra flexibilní, dvojité stínění, 3.5 mm jack MM, zlacené konektory.</t>
  </si>
  <si>
    <t>Pol16</t>
  </si>
  <si>
    <t>Interaktivní displej 86“ 4K UHD</t>
  </si>
  <si>
    <t>32</t>
  </si>
  <si>
    <t>Poznámka k položce:
Poznámka k položce: Interaktivní displej musí mít úhlopříčku zobrazovací plochy 86“ a rozlišení 4K UHD – 3840x2160 bodů. Dotyková technologie musí rozeznat minimálně 20 současných dotyků. Ovládání displeje musí být možné dotykem prstu, pasivního popisovače  2 popisovače musí být součástí dodávky. Obrazovka musí být chráněna 4mm sklem s úpravou proti odleskům – Anti Glare. Displej musí obsahovat slot pro vestavění PC modulu. Součástí displeje je ozvučení 2x10W. Displej musí obsahovat minimálně 3x HDMI 2.0. Zařízení musí mít certifikaci ENERGY STAR.</t>
  </si>
  <si>
    <t>Pol17</t>
  </si>
  <si>
    <t>Elektricky výškově nastavitelný stojan.</t>
  </si>
  <si>
    <t>34</t>
  </si>
  <si>
    <t>Poznámka k položce:
Poznámka k položce: Elektricky výškově nastavitelný stojan s kotvením do stěny a podlahy. Rozsah pohybu 950 mm. Nosnost 110 kg. Pojistka proti přiskřípnutí.</t>
  </si>
  <si>
    <t>Pol18</t>
  </si>
  <si>
    <t>Inkoustová tiskárna multifunkční, tiskárna, skener, kopírka</t>
  </si>
  <si>
    <t>36</t>
  </si>
  <si>
    <t>Poznámka k položce:
Poznámka k položce: Inkoustová tiskárna multifunkční, A3 tiskárna, skener, A4 kopírka, fax, web, dotykový LCD, 33 stran za minutu černobíle A4, 29 stran za minutu barevně A4, 4800x 1200dpi, 256MB, automatický podavač (ADF), duplex, USB, LAN, WiFi.</t>
  </si>
  <si>
    <t>Pol19</t>
  </si>
  <si>
    <t>Ovládací SW se společným řízením pro organizaci aktivit v laboratoři s tablety.</t>
  </si>
  <si>
    <t>38</t>
  </si>
  <si>
    <t>Poznámka k položce:
Poznámka k položce: Ovládací SW se společným řízením pro organizaci aktivit v laboratoři s tablety. Monitoring jednotlivých stanic, propojování připojených audio signálů a přepínání video signálů. Organizace třídy, databáze pro zasedací pořádek. Režimy  prezentace, monitoring a podpora studentů při cvičení, párování a práce min. v 5 skupinách, cvičení, testování. Ovládání příp. lokálního CD/DVD přehrávače v PC. Součástí musí být softwarový video přepínač tabletů (pokud jsou součástí učebny): sdílení obsahu tabletů a jejich monitoring, adresné posílání textových zpráv; záznam připojeného audio kanálu (konkrétní student; studentský pár; pracovní skupina). Audiovizuální aktivity s obrázky, audiem, videem i s textovými soubory. Individuální práce a záznam studentů - min. poslech, sledování, otevřený záznam, simultánní záznam, nahrávka s porovnáním s originálem, přehrávání správné výslovnosti textu, automatické rozpoznávání výslovnosti, neomezené písemné odpovědi, dotazníky, výběr z možností, doplňovačka, určování správného pořadí u vět, slov i písmen. Databáze učebních materiálů, organizovaná dle vyučujícího a tříd. Třídění materiálů do učebních lekcí. Jazykové varianty SW. Modul pro přepínání zvukového propojení, náhodné párování a konference, nastavené párování a konference, monitorování zvukových spojení studentů učitelem. Licence pracovního místa umožní adresné připojení min. 20 studentů do databáze</t>
  </si>
  <si>
    <t>Pol20</t>
  </si>
  <si>
    <t>Učitelský SW modul pro LAN přístup do databáze studijních materiálů, mimo jazykovou laboratoř.</t>
  </si>
  <si>
    <t>40</t>
  </si>
  <si>
    <t>Poznámka k položce:
Poznámka k položce: Učitelský SW modul pro LAN přístup do databáze studijních materiálů, mimo jazykovou laboratoř. Příprava cvičení, kontrola vyplněných úkolů. S garantovaným upgradem po dobu 5-ti let.</t>
  </si>
  <si>
    <t>Pol21</t>
  </si>
  <si>
    <t>Systémový náhlavní set sluchátek s mikrofonem</t>
  </si>
  <si>
    <t>42</t>
  </si>
  <si>
    <t>Poznámka k položce:
Poznámka k položce: Systémový náhlavní set sluchátek s mikrofonem, aktivní systém potlačení okolních ruchů, provedení  z pružného materiálu odolnému hrubému zacházení, uzavřená stereofonní sluchátka, kondenzátorový mikrofon, polstrovaný a nastavitelný náhlavní most, Min. parametry: Sluchátka: freq. rozsah 120 Hz - 12 kHz, Mikrofon: freq. rozsah 120 Hz - 12 kHz, konektory: 1x 3,5mm stereo jack -  mikrofon, 1x 3,5mm stereo jack -  sluchátka, kabel min. 1,3 m, váha max. 0,5 kg</t>
  </si>
  <si>
    <t>Pol22</t>
  </si>
  <si>
    <t>PC 8GB DDR4, M.2 SSD disk s kapacitou 512GB, DVD-RW optická mechanika, operační systém s podporu AD (domény)</t>
  </si>
  <si>
    <t>44</t>
  </si>
  <si>
    <t>Poznámka k položce:
Poznámka k položce: Case s min. 210W zdrojem s účinnosti až 92%, výkon CPU min. 12900 bodu dle nezávislého testu cpubenchmark.net, operační paměť 8GB DDR4 s možnosti rozšíření na 128 GB, pevný M.2 SSD disk s kapacitou 512GB, DVD-RW optická mechanika, Gbit síťová karta, Wifi standardu 802.11ac (2x2), Bluetooth, čtečka pam. karet, min. 2x DisplayPort a 1x HDMI, USB Type-C s přenosová rychlost signálu 10 Gb/s, USB 3.2 Gen2, USB 3.2 Gen1, USB 2.0, prachový filtr, klávesnici a myš, operační systém s podporu AD (domény), servisní služba u zákazníka s odezvou do následujícího pracovního dne od nahlášení servisní události.</t>
  </si>
  <si>
    <t>Pol23</t>
  </si>
  <si>
    <t>Záložní zdroj napájení s výstupním výkonem 720W / 1200VA</t>
  </si>
  <si>
    <t>46</t>
  </si>
  <si>
    <t>Poznámka k položce:
Poznámka k položce: Záložní zdroj napájení s výstupním výkonem 720W / 1200VA, 3x CEE zásuvka s ochranným kolíkem zajišťující napájení v případě výpadku proudu, 3x CEE zásuvka s ochranným kolíkem s přepěťovou ochranou, s přepěťovou ochranou datové linky RJ45.</t>
  </si>
  <si>
    <t>Pol24</t>
  </si>
  <si>
    <t>Monitor 23,8",  1920x1080</t>
  </si>
  <si>
    <t>48</t>
  </si>
  <si>
    <t>Poznámka k položce:
Poznámka k položce: Monitor s viditelnou uhlopříčkou min. 60,45cm (23,8"), matný, antireflexní, LED podsvícení, rozlišení 1920x1080, pozorovací úhel 178° vodorovně, 178° svisle, jas 250 cd/m2, kontrastní poměr 1000:1 statický, doba odezvy 5ms, video vstupy VGA, HDMI, DisplayPort, náklon -5 až +22°, kloubové otáčení 90° (Pivot), výškově nastavitelný stojan až 100mm, dva integrované reproduktory s výkonem 2 W.</t>
  </si>
  <si>
    <t>Pol25</t>
  </si>
  <si>
    <t>Webkamera pro videohovory v rozlišení FHD 1080p</t>
  </si>
  <si>
    <t>50</t>
  </si>
  <si>
    <t>Poznámka k položce:
Poznámka k položce: Webkamera pro videohovory v rozlišení FHD 1080p s podporovanými klienty přes USB, záznam videa min. ve FHD 1080p, zoom, komprese videa H.264, min. 90° zorné pole, vestavěné duální stereofonní mikrofony, univerzální klip pro přichycení k notebookům, monitorům LCD.</t>
  </si>
  <si>
    <t>Pol26</t>
  </si>
  <si>
    <t>Tablet PC (konvertibilní NB), LCD 14", dotykový, rozlišení 1920x1080 (Full HD), operační systém s podporu AD (domény).</t>
  </si>
  <si>
    <t>52</t>
  </si>
  <si>
    <t>Poznámka k položce:
Poznámka k položce: Tablet PC (konvertibilní NB), CPU s výkonem min. 15800 bodu dle nezávislého testu www.cpubenchmark.net (v10), LCD 14", dotykový, rozlišení 1920x1080 (Full HD), RAM 8GB (max. 16 GB), SSD 256 GB, integrovaná grafika, čtečka karet, BT, USB3-2 ks, 1x Konektor pro sluchátka, 1 x port HDMI, TouchPad, webcam, klávesnice Česká, operační systém s podporu AD (domény). Záruka: 3 roky - servis u zákazníka do druhého pracovního dne.</t>
  </si>
  <si>
    <t>Pol27</t>
  </si>
  <si>
    <t>Dobíjecí skříň pro Notebook - uzamykatelná, prostor pro uložení až 32ks.</t>
  </si>
  <si>
    <t>54</t>
  </si>
  <si>
    <t>Poznámka k položce:
Poznámka k položce: Dobíjecí skříň pro Notebook - uzamykatelná, prostor pro uložení až 32ks dle rozměrů (Notebook/tabletů),  řízení nabíjení - funkce měkkého startu měří náběhové proudy a zabraňuje přetížení, rozložení startu nabíjení zařízení časovém rozmezí, pojistková ochrana proti přepětí a přetížení, nastavitelný časovač na konstantní nabíjení s možnosti naplánování napájení zařízení ve 3 časových plánech, správa kabelů, uzamykatelná, mobilní na kolečkách (dvě bržděné), max. velikost uložených zařízení  - 350 x 230 x 30mm, uzamykatelná, mobilní na kolečkách, umožnuje připojit a nabíjet současně až 32 zařízení ze sítě 230V.</t>
  </si>
  <si>
    <t>Pol28</t>
  </si>
  <si>
    <t>Datový switch s 8 porty 10/100/1000Mbit, 8x PoE+, celkový napájecí výkon přes PoE je 60W.</t>
  </si>
  <si>
    <t>56</t>
  </si>
  <si>
    <t>Poznámka k položce:
Poznámka k položce: Datový switch s 8 porty 10/100/1000Mbit, 8x PoE+, celkový napájecí výkon přes PoE je 60W, pasivní chlazením, s napájecím zdrojem</t>
  </si>
  <si>
    <t>Pol29</t>
  </si>
  <si>
    <t>Pracovní stanice, min. 8GB DDR4, SSD M.2 disk s kapacitou min. 256GB, DVD-RW optická mechanika, operační systém s podporu AD (domény).</t>
  </si>
  <si>
    <t>58</t>
  </si>
  <si>
    <t>Poznámka k položce:
Poznámka k položce: Pracovní stanice, case Tower, min. 500W zdrojem, sestav pro provoz 24/7, výkon CPU min. 8900 dle nezávislého testu cpubenchmark.net, operační paměť min. 8GB DDR4, SSD M.2 disk s kapacitou min. 256GB, DVD-RW optická mechanika, čtečka MCR, Gbit síťová karta, klávesnici a myš stejného výrobce, operační systém s podporu AD (domény), servisní služby s odezvou do následujícího pracovního dne od nahlášení servisní události.</t>
  </si>
  <si>
    <t>Pol30</t>
  </si>
  <si>
    <t>Uložiště dat, min. dvoudiskové, včetně softwarového vybavení pro zálohování dat.</t>
  </si>
  <si>
    <t>60</t>
  </si>
  <si>
    <t>Poznámka k položce:
Poznámka k položce: Uložiště dat, min. dvoudiskové, dvoujádrový procesor s taktem min. 2GHz, rychlosti šifrovaného čtení až 113MB/s, rychlost šifrovaného zápisu až 112 MB/s, jedno Gbit síťové rozhraní, 2x USB 3.0, hardwarové šifrování AES-NI, možnost výměny disků za provozu, přihlášení uživatelů domény, 2x LAN, USB 3.0, včetně softwarového vybavení pro zálohování dat.</t>
  </si>
  <si>
    <t>Pol31</t>
  </si>
  <si>
    <t>Pevný disk pro provoz 24/7  2TB</t>
  </si>
  <si>
    <t>62</t>
  </si>
  <si>
    <t>Poznámka k položce:
Poznámka k položce: Pevný disk pro provoz 24/7 a RAID kompatibilní, kapacita 2TB, 3,5 palcový disk, rozhraní SATA 6 Gb/s, počet otáček 7.200ot/s, vyrovnávací paměť 128 MB.</t>
  </si>
  <si>
    <t>Pol32</t>
  </si>
  <si>
    <t>Záložní zdroj napájení s výstupním výkonem 720W / 1200VA.</t>
  </si>
  <si>
    <t>64</t>
  </si>
  <si>
    <t>Pol33</t>
  </si>
  <si>
    <t>Internetový přístup studenta do databáze studijních materiálů.</t>
  </si>
  <si>
    <t>66</t>
  </si>
  <si>
    <t>Poznámka k položce:
Poznámka k položce: Internetový přístup studenta do databáze studijních materiálů, možnost vyplňování učitelem přiřazených samostatných nebo domácích úloh mimo jazykovou laboratoř. Samostatná práce a individuální záznam studentů - poslech, sledování, otevřený záznam, simultánní záznam, nahrávka s porovnáním s originálem, přehrávání správné výslovnosti textu, automatické rozpoznávání výslovnosti, neomezené písemné odpovědi, dotazníky, výběr z možností, doplňování, určování správného pořadí u vět, slov i písmen. Licence pro školní databázi min. 499 studentů. Vč. záruky dostupnosti oprav dodaného software po dobu 5-ti let.</t>
  </si>
  <si>
    <t>Pol34</t>
  </si>
  <si>
    <t>Instalace audio - video techniky (datový projektor, interaktivní tabule, pylonový pojezd, reproduktory)</t>
  </si>
  <si>
    <t>68</t>
  </si>
  <si>
    <t>Pol35</t>
  </si>
  <si>
    <t>Instalace kabeláže včetně konektorů (příprava a pokládka kabelového svazku). Konektory: audio, video, řízení, napájení)</t>
  </si>
  <si>
    <t>70</t>
  </si>
  <si>
    <t>Pol36</t>
  </si>
  <si>
    <t>Instalace jazykové laboratoře, kompletní seřízení, testování systému</t>
  </si>
  <si>
    <t>72</t>
  </si>
  <si>
    <t>Pol37</t>
  </si>
  <si>
    <t>Programování a SW práce</t>
  </si>
  <si>
    <t>74</t>
  </si>
  <si>
    <t>Pol38</t>
  </si>
  <si>
    <t>Rozvojové školení  úroveň začátečník</t>
  </si>
  <si>
    <t>76</t>
  </si>
  <si>
    <t>Poznámka k položce:
Poznámka k položce: Rozvojové školení dle metodiky výrobce jazykové laboratoře - úroveň začátečník, v délce min. 3 hod. školení lektorem výrobce, v českém jazyce, doporučeno pro max. 6 účastníků vč. technické asistence</t>
  </si>
  <si>
    <t>Pol39</t>
  </si>
  <si>
    <t>Rozvojové školení úroveň pokročilí</t>
  </si>
  <si>
    <t>78</t>
  </si>
  <si>
    <t>Poznámka k položce:
Poznámka k položce: Rozvojové školení dle metodiky výrobce jazykové laboratoře - úroveň pokročilí, v délce min. 3 hod. školení lektorem výrobce, v českém jazyce, doporučeno pro max. 6 účastníků vč. technické asistence</t>
  </si>
  <si>
    <t>Pol40</t>
  </si>
  <si>
    <t>Drobný a nespecifikovaný.</t>
  </si>
  <si>
    <t>kpl</t>
  </si>
  <si>
    <t>80</t>
  </si>
  <si>
    <t>Pol41</t>
  </si>
  <si>
    <t>Konektory a propojovací kabely.</t>
  </si>
  <si>
    <t>82</t>
  </si>
  <si>
    <t>Pol42</t>
  </si>
  <si>
    <t>Dokumentace skutečného stavu.</t>
  </si>
  <si>
    <t>84</t>
  </si>
  <si>
    <t>Pol43</t>
  </si>
  <si>
    <t>Výchozí revize a protokol.</t>
  </si>
  <si>
    <t>86</t>
  </si>
  <si>
    <t>Pol44</t>
  </si>
  <si>
    <t>Režijní náklady, doprava materiálu.</t>
  </si>
  <si>
    <t>88</t>
  </si>
  <si>
    <t>Pol45</t>
  </si>
  <si>
    <t>Bezdrátový mikrofon diverzitní náhlavní / klopový, včetně přijímače, D+M</t>
  </si>
  <si>
    <t>90</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</si>
</sst>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36">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8"/>
      <color rgb="FF003366"/>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5" fillId="0" borderId="0" applyNumberFormat="0" applyFill="0" applyBorder="0" applyAlignment="0" applyProtection="0"/>
  </cellStyleXfs>
  <cellXfs count="238">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alignment/>
    </xf>
    <xf numFmtId="0" fontId="9"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0" fillId="0" borderId="0" xfId="0" applyFont="1" applyAlignment="1" applyProtection="1">
      <alignment horizontal="left" vertical="center"/>
      <protection/>
    </xf>
    <xf numFmtId="0" fontId="11" fillId="0" borderId="0" xfId="0" applyFont="1" applyAlignment="1">
      <alignment horizontal="left" vertical="center"/>
    </xf>
    <xf numFmtId="0" fontId="12"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3"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3"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4"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4"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5" fillId="0" borderId="0" xfId="0" applyNumberFormat="1" applyFont="1" applyAlignment="1" applyProtection="1">
      <alignment vertical="center"/>
      <protection/>
    </xf>
    <xf numFmtId="0" fontId="2" fillId="0" borderId="3" xfId="0" applyFont="1" applyBorder="1" applyAlignment="1">
      <alignment vertical="center"/>
    </xf>
    <xf numFmtId="0" fontId="15"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16"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17" fillId="0" borderId="11" xfId="0" applyFont="1" applyBorder="1" applyAlignment="1">
      <alignment horizontal="center" vertical="center"/>
    </xf>
    <xf numFmtId="0" fontId="17"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18" fillId="0" borderId="14" xfId="0" applyFont="1" applyBorder="1" applyAlignment="1">
      <alignment horizontal="left" vertical="center"/>
    </xf>
    <xf numFmtId="0" fontId="18"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18" fillId="0" borderId="14" xfId="0" applyFont="1" applyBorder="1" applyAlignment="1" applyProtection="1">
      <alignment horizontal="left" vertical="center"/>
      <protection/>
    </xf>
    <xf numFmtId="0" fontId="18"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19" fillId="4" borderId="6" xfId="0" applyFont="1" applyFill="1" applyBorder="1" applyAlignment="1" applyProtection="1">
      <alignment horizontal="center" vertical="center"/>
      <protection/>
    </xf>
    <xf numFmtId="0" fontId="19"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19" fillId="4" borderId="7" xfId="0" applyFont="1" applyFill="1" applyBorder="1" applyAlignment="1" applyProtection="1">
      <alignment horizontal="center" vertical="center"/>
      <protection/>
    </xf>
    <xf numFmtId="0" fontId="19" fillId="4" borderId="7" xfId="0" applyFont="1" applyFill="1" applyBorder="1" applyAlignment="1" applyProtection="1">
      <alignment horizontal="right" vertical="center"/>
      <protection/>
    </xf>
    <xf numFmtId="0" fontId="19" fillId="4" borderId="8" xfId="0" applyFont="1" applyFill="1" applyBorder="1" applyAlignment="1" applyProtection="1">
      <alignment horizontal="left" vertical="center"/>
      <protection/>
    </xf>
    <xf numFmtId="0" fontId="19" fillId="4" borderId="0" xfId="0" applyFont="1" applyFill="1" applyAlignment="1" applyProtection="1">
      <alignment horizontal="center" vertical="center"/>
      <protection/>
    </xf>
    <xf numFmtId="0" fontId="20" fillId="0" borderId="16" xfId="0" applyFont="1" applyBorder="1" applyAlignment="1" applyProtection="1">
      <alignment horizontal="center" vertical="center" wrapText="1"/>
      <protection/>
    </xf>
    <xf numFmtId="0" fontId="20" fillId="0" borderId="17" xfId="0" applyFont="1" applyBorder="1" applyAlignment="1" applyProtection="1">
      <alignment horizontal="center" vertical="center" wrapText="1"/>
      <protection/>
    </xf>
    <xf numFmtId="0" fontId="20"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1" fillId="0" borderId="0" xfId="0" applyFont="1" applyAlignment="1" applyProtection="1">
      <alignment horizontal="left" vertical="center"/>
      <protection/>
    </xf>
    <xf numFmtId="0" fontId="21" fillId="0" borderId="0" xfId="0" applyFont="1" applyAlignment="1" applyProtection="1">
      <alignment vertical="center"/>
      <protection/>
    </xf>
    <xf numFmtId="4" fontId="21" fillId="0" borderId="0" xfId="0" applyNumberFormat="1" applyFont="1" applyAlignment="1" applyProtection="1">
      <alignment horizontal="right" vertical="center"/>
      <protection/>
    </xf>
    <xf numFmtId="4" fontId="21"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17" fillId="0" borderId="14" xfId="0" applyNumberFormat="1" applyFont="1" applyBorder="1" applyAlignment="1" applyProtection="1">
      <alignment vertical="center"/>
      <protection/>
    </xf>
    <xf numFmtId="4" fontId="17" fillId="0" borderId="0" xfId="0" applyNumberFormat="1" applyFont="1" applyBorder="1" applyAlignment="1" applyProtection="1">
      <alignment vertical="center"/>
      <protection/>
    </xf>
    <xf numFmtId="166" fontId="17" fillId="0" borderId="0" xfId="0" applyNumberFormat="1" applyFont="1" applyBorder="1" applyAlignment="1" applyProtection="1">
      <alignment vertical="center"/>
      <protection/>
    </xf>
    <xf numFmtId="4" fontId="17" fillId="0" borderId="15" xfId="0" applyNumberFormat="1" applyFont="1" applyBorder="1" applyAlignment="1" applyProtection="1">
      <alignment vertical="center"/>
      <protection/>
    </xf>
    <xf numFmtId="0" fontId="5" fillId="0" borderId="0" xfId="0" applyFont="1" applyAlignment="1">
      <alignment horizontal="left" vertical="center"/>
    </xf>
    <xf numFmtId="0" fontId="22" fillId="0" borderId="0" xfId="0" applyFont="1" applyAlignment="1">
      <alignment horizontal="left" vertical="center"/>
    </xf>
    <xf numFmtId="0" fontId="23" fillId="0" borderId="0" xfId="20" applyFont="1" applyAlignment="1">
      <alignment horizontal="center" vertical="center"/>
    </xf>
    <xf numFmtId="0" fontId="6" fillId="0" borderId="3" xfId="0" applyFont="1" applyBorder="1" applyAlignment="1" applyProtection="1">
      <alignment vertical="center"/>
      <protection/>
    </xf>
    <xf numFmtId="0" fontId="24" fillId="0" borderId="0" xfId="0" applyFont="1" applyAlignment="1" applyProtection="1">
      <alignment vertical="center"/>
      <protection/>
    </xf>
    <xf numFmtId="0" fontId="24" fillId="0" borderId="0" xfId="0" applyFont="1" applyAlignment="1" applyProtection="1">
      <alignment horizontal="left" vertical="center" wrapText="1"/>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6" fillId="0" borderId="19" xfId="0" applyNumberFormat="1" applyFont="1" applyBorder="1" applyAlignment="1" applyProtection="1">
      <alignment vertical="center"/>
      <protection/>
    </xf>
    <xf numFmtId="4" fontId="26" fillId="0" borderId="20" xfId="0" applyNumberFormat="1" applyFont="1" applyBorder="1" applyAlignment="1" applyProtection="1">
      <alignment vertical="center"/>
      <protection/>
    </xf>
    <xf numFmtId="166" fontId="26" fillId="0" borderId="20" xfId="0" applyNumberFormat="1" applyFont="1" applyBorder="1" applyAlignment="1" applyProtection="1">
      <alignment vertical="center"/>
      <protection/>
    </xf>
    <xf numFmtId="4" fontId="26" fillId="0" borderId="21" xfId="0" applyNumberFormat="1" applyFont="1" applyBorder="1" applyAlignment="1" applyProtection="1">
      <alignment vertical="center"/>
      <protection/>
    </xf>
    <xf numFmtId="0" fontId="6" fillId="0" borderId="0" xfId="0" applyFont="1" applyAlignment="1">
      <alignment horizontal="left" vertical="center"/>
    </xf>
    <xf numFmtId="0" fontId="0" fillId="0" borderId="1" xfId="0" applyBorder="1"/>
    <xf numFmtId="0" fontId="0" fillId="0" borderId="2" xfId="0" applyBorder="1"/>
    <xf numFmtId="0" fontId="10" fillId="0" borderId="0" xfId="0" applyFont="1" applyAlignment="1">
      <alignment horizontal="left" vertical="center"/>
    </xf>
    <xf numFmtId="0" fontId="27"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4" fillId="0" borderId="0" xfId="0" applyFont="1" applyAlignment="1">
      <alignment horizontal="left" vertical="center"/>
    </xf>
    <xf numFmtId="4" fontId="21" fillId="0" borderId="0" xfId="0" applyNumberFormat="1" applyFont="1" applyAlignment="1">
      <alignment vertical="center"/>
    </xf>
    <xf numFmtId="0" fontId="2" fillId="0" borderId="0" xfId="0" applyFont="1" applyAlignment="1">
      <alignment horizontal="right" vertical="center"/>
    </xf>
    <xf numFmtId="0" fontId="18"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16"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19"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19" fillId="4" borderId="0" xfId="0" applyFont="1" applyFill="1" applyAlignment="1" applyProtection="1">
      <alignment horizontal="right" vertical="center"/>
      <protection/>
    </xf>
    <xf numFmtId="0" fontId="28"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19" fillId="4" borderId="16" xfId="0" applyFont="1" applyFill="1" applyBorder="1" applyAlignment="1" applyProtection="1">
      <alignment horizontal="center" vertical="center" wrapText="1"/>
      <protection/>
    </xf>
    <xf numFmtId="0" fontId="19" fillId="4" borderId="17" xfId="0" applyFont="1" applyFill="1" applyBorder="1" applyAlignment="1" applyProtection="1">
      <alignment horizontal="center" vertical="center" wrapText="1"/>
      <protection/>
    </xf>
    <xf numFmtId="0" fontId="19" fillId="4" borderId="18" xfId="0" applyFont="1" applyFill="1" applyBorder="1" applyAlignment="1" applyProtection="1">
      <alignment horizontal="center" vertical="center" wrapText="1"/>
      <protection/>
    </xf>
    <xf numFmtId="0" fontId="19" fillId="4" borderId="0" xfId="0" applyFont="1" applyFill="1" applyAlignment="1" applyProtection="1">
      <alignment horizontal="center" vertical="center" wrapText="1"/>
      <protection/>
    </xf>
    <xf numFmtId="0" fontId="0" fillId="0" borderId="3" xfId="0" applyBorder="1" applyAlignment="1">
      <alignment horizontal="center" vertical="center" wrapText="1"/>
    </xf>
    <xf numFmtId="4" fontId="21" fillId="0" borderId="0" xfId="0" applyNumberFormat="1" applyFont="1" applyAlignment="1" applyProtection="1">
      <alignment/>
      <protection/>
    </xf>
    <xf numFmtId="0" fontId="0" fillId="0" borderId="12" xfId="0" applyBorder="1" applyAlignment="1" applyProtection="1">
      <alignment vertical="center"/>
      <protection/>
    </xf>
    <xf numFmtId="166" fontId="29" fillId="0" borderId="12" xfId="0" applyNumberFormat="1" applyFont="1" applyBorder="1" applyAlignment="1" applyProtection="1">
      <alignment/>
      <protection/>
    </xf>
    <xf numFmtId="166" fontId="29" fillId="0" borderId="13" xfId="0" applyNumberFormat="1" applyFont="1" applyBorder="1" applyAlignment="1" applyProtection="1">
      <alignment/>
      <protection/>
    </xf>
    <xf numFmtId="4" fontId="30" fillId="0" borderId="0" xfId="0" applyNumberFormat="1" applyFont="1" applyAlignment="1">
      <alignment vertical="center"/>
    </xf>
    <xf numFmtId="0" fontId="8" fillId="0" borderId="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7" fillId="0" borderId="0" xfId="0" applyFont="1" applyAlignment="1" applyProtection="1">
      <alignment horizontal="left"/>
      <protection/>
    </xf>
    <xf numFmtId="0" fontId="8" fillId="0" borderId="0" xfId="0" applyFont="1" applyAlignment="1" applyProtection="1">
      <alignment/>
      <protection locked="0"/>
    </xf>
    <xf numFmtId="4" fontId="7" fillId="0" borderId="0" xfId="0" applyNumberFormat="1" applyFont="1" applyAlignment="1" applyProtection="1">
      <alignment/>
      <protection/>
    </xf>
    <xf numFmtId="0" fontId="8" fillId="0" borderId="3" xfId="0" applyFont="1" applyBorder="1" applyAlignment="1">
      <alignment/>
    </xf>
    <xf numFmtId="0" fontId="8" fillId="0" borderId="14"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19" fillId="0" borderId="22" xfId="0" applyFont="1" applyBorder="1" applyAlignment="1" applyProtection="1">
      <alignment horizontal="center" vertical="center"/>
      <protection/>
    </xf>
    <xf numFmtId="49" fontId="19" fillId="0" borderId="22" xfId="0" applyNumberFormat="1" applyFont="1" applyBorder="1" applyAlignment="1" applyProtection="1">
      <alignment horizontal="left" vertical="center" wrapText="1"/>
      <protection/>
    </xf>
    <xf numFmtId="0" fontId="19" fillId="0" borderId="22" xfId="0" applyFont="1" applyBorder="1" applyAlignment="1" applyProtection="1">
      <alignment horizontal="left" vertical="center" wrapText="1"/>
      <protection/>
    </xf>
    <xf numFmtId="0" fontId="19" fillId="0" borderId="22" xfId="0" applyFont="1" applyBorder="1" applyAlignment="1" applyProtection="1">
      <alignment horizontal="center" vertical="center" wrapText="1"/>
      <protection/>
    </xf>
    <xf numFmtId="167" fontId="19" fillId="0" borderId="22" xfId="0" applyNumberFormat="1" applyFont="1" applyBorder="1" applyAlignment="1" applyProtection="1">
      <alignment vertical="center"/>
      <protection/>
    </xf>
    <xf numFmtId="4" fontId="19" fillId="2" borderId="22" xfId="0" applyNumberFormat="1" applyFont="1" applyFill="1" applyBorder="1" applyAlignment="1" applyProtection="1">
      <alignment vertical="center"/>
      <protection locked="0"/>
    </xf>
    <xf numFmtId="4" fontId="19" fillId="0" borderId="22" xfId="0" applyNumberFormat="1" applyFont="1" applyBorder="1" applyAlignment="1" applyProtection="1">
      <alignment vertical="center"/>
      <protection/>
    </xf>
    <xf numFmtId="0" fontId="0" fillId="0" borderId="22" xfId="0" applyFont="1" applyBorder="1" applyAlignment="1" applyProtection="1">
      <alignment vertical="center"/>
      <protection/>
    </xf>
    <xf numFmtId="0" fontId="20" fillId="2" borderId="14" xfId="0" applyFont="1" applyFill="1" applyBorder="1" applyAlignment="1" applyProtection="1">
      <alignment horizontal="left" vertical="center"/>
      <protection locked="0"/>
    </xf>
    <xf numFmtId="0" fontId="20" fillId="0" borderId="0" xfId="0" applyFont="1" applyBorder="1" applyAlignment="1" applyProtection="1">
      <alignment horizontal="center" vertical="center"/>
      <protection/>
    </xf>
    <xf numFmtId="166" fontId="20" fillId="0" borderId="0" xfId="0" applyNumberFormat="1" applyFont="1" applyBorder="1" applyAlignment="1" applyProtection="1">
      <alignment vertical="center"/>
      <protection/>
    </xf>
    <xf numFmtId="166" fontId="20" fillId="0" borderId="15" xfId="0" applyNumberFormat="1" applyFont="1" applyBorder="1" applyAlignment="1" applyProtection="1">
      <alignment vertical="center"/>
      <protection/>
    </xf>
    <xf numFmtId="0" fontId="19" fillId="0" borderId="0" xfId="0" applyFont="1" applyAlignment="1">
      <alignment horizontal="left" vertical="center"/>
    </xf>
    <xf numFmtId="4" fontId="0" fillId="0" borderId="0" xfId="0" applyNumberFormat="1" applyFont="1" applyAlignment="1">
      <alignment vertical="center"/>
    </xf>
    <xf numFmtId="0" fontId="31" fillId="0" borderId="0" xfId="0" applyFont="1" applyAlignment="1" applyProtection="1">
      <alignment horizontal="left" vertical="center"/>
      <protection/>
    </xf>
    <xf numFmtId="0" fontId="32"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3" fillId="0" borderId="22" xfId="0" applyFont="1" applyBorder="1" applyAlignment="1" applyProtection="1">
      <alignment horizontal="center" vertical="center"/>
      <protection/>
    </xf>
    <xf numFmtId="49" fontId="33" fillId="0" borderId="22" xfId="0" applyNumberFormat="1" applyFont="1" applyBorder="1" applyAlignment="1" applyProtection="1">
      <alignment horizontal="left" vertical="center" wrapText="1"/>
      <protection/>
    </xf>
    <xf numFmtId="0" fontId="33" fillId="0" borderId="22" xfId="0" applyFont="1" applyBorder="1" applyAlignment="1" applyProtection="1">
      <alignment horizontal="left" vertical="center" wrapText="1"/>
      <protection/>
    </xf>
    <xf numFmtId="0" fontId="33" fillId="0" borderId="22" xfId="0" applyFont="1" applyBorder="1" applyAlignment="1" applyProtection="1">
      <alignment horizontal="center" vertical="center" wrapText="1"/>
      <protection/>
    </xf>
    <xf numFmtId="167" fontId="33" fillId="0" borderId="22" xfId="0" applyNumberFormat="1" applyFont="1" applyBorder="1" applyAlignment="1" applyProtection="1">
      <alignment vertical="center"/>
      <protection/>
    </xf>
    <xf numFmtId="4" fontId="33" fillId="2" borderId="22" xfId="0" applyNumberFormat="1" applyFont="1" applyFill="1" applyBorder="1" applyAlignment="1" applyProtection="1">
      <alignment vertical="center"/>
      <protection locked="0"/>
    </xf>
    <xf numFmtId="4" fontId="33" fillId="0" borderId="22" xfId="0" applyNumberFormat="1" applyFont="1" applyBorder="1" applyAlignment="1" applyProtection="1">
      <alignment vertical="center"/>
      <protection/>
    </xf>
    <xf numFmtId="0" fontId="34" fillId="0" borderId="22" xfId="0" applyFont="1" applyBorder="1" applyAlignment="1" applyProtection="1">
      <alignment vertical="center"/>
      <protection/>
    </xf>
    <xf numFmtId="0" fontId="34" fillId="0" borderId="3" xfId="0" applyFont="1" applyBorder="1" applyAlignment="1">
      <alignment vertical="center"/>
    </xf>
    <xf numFmtId="0" fontId="33" fillId="2" borderId="14" xfId="0" applyFont="1" applyFill="1" applyBorder="1" applyAlignment="1" applyProtection="1">
      <alignment horizontal="left" vertical="center"/>
      <protection locked="0"/>
    </xf>
    <xf numFmtId="0" fontId="33" fillId="0" borderId="0" xfId="0" applyFont="1" applyBorder="1" applyAlignment="1" applyProtection="1">
      <alignment horizontal="center" vertical="center"/>
      <protection/>
    </xf>
    <xf numFmtId="0" fontId="20" fillId="2" borderId="19" xfId="0" applyFont="1" applyFill="1" applyBorder="1" applyAlignment="1" applyProtection="1">
      <alignment horizontal="left" vertical="center"/>
      <protection locked="0"/>
    </xf>
    <xf numFmtId="0" fontId="20"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0" fillId="0" borderId="20" xfId="0" applyNumberFormat="1" applyFont="1" applyBorder="1" applyAlignment="1" applyProtection="1">
      <alignment vertical="center"/>
      <protection/>
    </xf>
    <xf numFmtId="166" fontId="20" fillId="0" borderId="21" xfId="0" applyNumberFormat="1" applyFont="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CM97"/>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2" t="s">
        <v>0</v>
      </c>
      <c r="AZ1" s="12" t="s">
        <v>1</v>
      </c>
      <c r="BA1" s="12" t="s">
        <v>2</v>
      </c>
      <c r="BB1" s="12" t="s">
        <v>3</v>
      </c>
      <c r="BT1" s="12" t="s">
        <v>4</v>
      </c>
      <c r="BU1" s="12" t="s">
        <v>4</v>
      </c>
      <c r="BV1" s="12" t="s">
        <v>5</v>
      </c>
    </row>
    <row r="2" spans="44:72" s="1" customFormat="1" ht="36.95" customHeight="1">
      <c r="AR2" s="1"/>
      <c r="AS2" s="1"/>
      <c r="AT2" s="1"/>
      <c r="AU2" s="1"/>
      <c r="AV2" s="1"/>
      <c r="AW2" s="1"/>
      <c r="AX2" s="1"/>
      <c r="AY2" s="1"/>
      <c r="AZ2" s="1"/>
      <c r="BA2" s="1"/>
      <c r="BB2" s="1"/>
      <c r="BC2" s="1"/>
      <c r="BD2" s="1"/>
      <c r="BE2" s="1"/>
      <c r="BS2" s="13" t="s">
        <v>6</v>
      </c>
      <c r="BT2" s="13" t="s">
        <v>7</v>
      </c>
    </row>
    <row r="3" spans="2:72" s="1" customFormat="1" ht="6.95" customHeight="1">
      <c r="B3" s="14"/>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6"/>
      <c r="BS3" s="13" t="s">
        <v>6</v>
      </c>
      <c r="BT3" s="13" t="s">
        <v>8</v>
      </c>
    </row>
    <row r="4" spans="2:71" s="1" customFormat="1" ht="24.95" customHeight="1">
      <c r="B4" s="17"/>
      <c r="C4" s="18"/>
      <c r="D4" s="19" t="s">
        <v>9</v>
      </c>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6"/>
      <c r="AS4" s="20" t="s">
        <v>10</v>
      </c>
      <c r="BE4" s="21" t="s">
        <v>11</v>
      </c>
      <c r="BS4" s="13" t="s">
        <v>12</v>
      </c>
    </row>
    <row r="5" spans="2:71" s="1" customFormat="1" ht="12" customHeight="1">
      <c r="B5" s="17"/>
      <c r="C5" s="18"/>
      <c r="D5" s="22" t="s">
        <v>13</v>
      </c>
      <c r="E5" s="18"/>
      <c r="F5" s="18"/>
      <c r="G5" s="18"/>
      <c r="H5" s="18"/>
      <c r="I5" s="18"/>
      <c r="J5" s="18"/>
      <c r="K5" s="23" t="s">
        <v>14</v>
      </c>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6"/>
      <c r="BE5" s="24" t="s">
        <v>15</v>
      </c>
      <c r="BS5" s="13" t="s">
        <v>6</v>
      </c>
    </row>
    <row r="6" spans="2:71" s="1" customFormat="1" ht="36.95" customHeight="1">
      <c r="B6" s="17"/>
      <c r="C6" s="18"/>
      <c r="D6" s="25" t="s">
        <v>16</v>
      </c>
      <c r="E6" s="18"/>
      <c r="F6" s="18"/>
      <c r="G6" s="18"/>
      <c r="H6" s="18"/>
      <c r="I6" s="18"/>
      <c r="J6" s="18"/>
      <c r="K6" s="26" t="s">
        <v>17</v>
      </c>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6"/>
      <c r="BE6" s="27"/>
      <c r="BS6" s="13" t="s">
        <v>6</v>
      </c>
    </row>
    <row r="7" spans="2:71" s="1" customFormat="1" ht="12" customHeight="1">
      <c r="B7" s="17"/>
      <c r="C7" s="18"/>
      <c r="D7" s="28" t="s">
        <v>18</v>
      </c>
      <c r="E7" s="18"/>
      <c r="F7" s="18"/>
      <c r="G7" s="18"/>
      <c r="H7" s="18"/>
      <c r="I7" s="18"/>
      <c r="J7" s="18"/>
      <c r="K7" s="23" t="s">
        <v>1</v>
      </c>
      <c r="L7" s="18"/>
      <c r="M7" s="18"/>
      <c r="N7" s="18"/>
      <c r="O7" s="18"/>
      <c r="P7" s="18"/>
      <c r="Q7" s="18"/>
      <c r="R7" s="18"/>
      <c r="S7" s="18"/>
      <c r="T7" s="18"/>
      <c r="U7" s="18"/>
      <c r="V7" s="18"/>
      <c r="W7" s="18"/>
      <c r="X7" s="18"/>
      <c r="Y7" s="18"/>
      <c r="Z7" s="18"/>
      <c r="AA7" s="18"/>
      <c r="AB7" s="18"/>
      <c r="AC7" s="18"/>
      <c r="AD7" s="18"/>
      <c r="AE7" s="18"/>
      <c r="AF7" s="18"/>
      <c r="AG7" s="18"/>
      <c r="AH7" s="18"/>
      <c r="AI7" s="18"/>
      <c r="AJ7" s="18"/>
      <c r="AK7" s="28" t="s">
        <v>19</v>
      </c>
      <c r="AL7" s="18"/>
      <c r="AM7" s="18"/>
      <c r="AN7" s="23" t="s">
        <v>1</v>
      </c>
      <c r="AO7" s="18"/>
      <c r="AP7" s="18"/>
      <c r="AQ7" s="18"/>
      <c r="AR7" s="16"/>
      <c r="BE7" s="27"/>
      <c r="BS7" s="13" t="s">
        <v>6</v>
      </c>
    </row>
    <row r="8" spans="2:71" s="1" customFormat="1" ht="12" customHeight="1">
      <c r="B8" s="17"/>
      <c r="C8" s="18"/>
      <c r="D8" s="28" t="s">
        <v>20</v>
      </c>
      <c r="E8" s="18"/>
      <c r="F8" s="18"/>
      <c r="G8" s="18"/>
      <c r="H8" s="18"/>
      <c r="I8" s="18"/>
      <c r="J8" s="18"/>
      <c r="K8" s="23" t="s">
        <v>21</v>
      </c>
      <c r="L8" s="18"/>
      <c r="M8" s="18"/>
      <c r="N8" s="18"/>
      <c r="O8" s="18"/>
      <c r="P8" s="18"/>
      <c r="Q8" s="18"/>
      <c r="R8" s="18"/>
      <c r="S8" s="18"/>
      <c r="T8" s="18"/>
      <c r="U8" s="18"/>
      <c r="V8" s="18"/>
      <c r="W8" s="18"/>
      <c r="X8" s="18"/>
      <c r="Y8" s="18"/>
      <c r="Z8" s="18"/>
      <c r="AA8" s="18"/>
      <c r="AB8" s="18"/>
      <c r="AC8" s="18"/>
      <c r="AD8" s="18"/>
      <c r="AE8" s="18"/>
      <c r="AF8" s="18"/>
      <c r="AG8" s="18"/>
      <c r="AH8" s="18"/>
      <c r="AI8" s="18"/>
      <c r="AJ8" s="18"/>
      <c r="AK8" s="28" t="s">
        <v>22</v>
      </c>
      <c r="AL8" s="18"/>
      <c r="AM8" s="18"/>
      <c r="AN8" s="29" t="s">
        <v>23</v>
      </c>
      <c r="AO8" s="18"/>
      <c r="AP8" s="18"/>
      <c r="AQ8" s="18"/>
      <c r="AR8" s="16"/>
      <c r="BE8" s="27"/>
      <c r="BS8" s="13" t="s">
        <v>6</v>
      </c>
    </row>
    <row r="9" spans="2:71" s="1" customFormat="1" ht="14.4" customHeight="1">
      <c r="B9" s="17"/>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6"/>
      <c r="BE9" s="27"/>
      <c r="BS9" s="13" t="s">
        <v>6</v>
      </c>
    </row>
    <row r="10" spans="2:71" s="1" customFormat="1" ht="12" customHeight="1">
      <c r="B10" s="17"/>
      <c r="C10" s="18"/>
      <c r="D10" s="28" t="s">
        <v>24</v>
      </c>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28" t="s">
        <v>25</v>
      </c>
      <c r="AL10" s="18"/>
      <c r="AM10" s="18"/>
      <c r="AN10" s="23" t="s">
        <v>1</v>
      </c>
      <c r="AO10" s="18"/>
      <c r="AP10" s="18"/>
      <c r="AQ10" s="18"/>
      <c r="AR10" s="16"/>
      <c r="BE10" s="27"/>
      <c r="BS10" s="13" t="s">
        <v>6</v>
      </c>
    </row>
    <row r="11" spans="2:71" s="1" customFormat="1" ht="18.45" customHeight="1">
      <c r="B11" s="17"/>
      <c r="C11" s="18"/>
      <c r="D11" s="18"/>
      <c r="E11" s="23" t="s">
        <v>21</v>
      </c>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28" t="s">
        <v>26</v>
      </c>
      <c r="AL11" s="18"/>
      <c r="AM11" s="18"/>
      <c r="AN11" s="23" t="s">
        <v>1</v>
      </c>
      <c r="AO11" s="18"/>
      <c r="AP11" s="18"/>
      <c r="AQ11" s="18"/>
      <c r="AR11" s="16"/>
      <c r="BE11" s="27"/>
      <c r="BS11" s="13" t="s">
        <v>6</v>
      </c>
    </row>
    <row r="12" spans="2:71" s="1" customFormat="1" ht="6.95" customHeight="1">
      <c r="B12" s="17"/>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6"/>
      <c r="BE12" s="27"/>
      <c r="BS12" s="13" t="s">
        <v>6</v>
      </c>
    </row>
    <row r="13" spans="2:71" s="1" customFormat="1" ht="12" customHeight="1">
      <c r="B13" s="17"/>
      <c r="C13" s="18"/>
      <c r="D13" s="28" t="s">
        <v>27</v>
      </c>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28" t="s">
        <v>25</v>
      </c>
      <c r="AL13" s="18"/>
      <c r="AM13" s="18"/>
      <c r="AN13" s="30" t="s">
        <v>28</v>
      </c>
      <c r="AO13" s="18"/>
      <c r="AP13" s="18"/>
      <c r="AQ13" s="18"/>
      <c r="AR13" s="16"/>
      <c r="BE13" s="27"/>
      <c r="BS13" s="13" t="s">
        <v>6</v>
      </c>
    </row>
    <row r="14" spans="2:71" ht="12">
      <c r="B14" s="17"/>
      <c r="C14" s="18"/>
      <c r="D14" s="18"/>
      <c r="E14" s="30" t="s">
        <v>28</v>
      </c>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28" t="s">
        <v>26</v>
      </c>
      <c r="AL14" s="18"/>
      <c r="AM14" s="18"/>
      <c r="AN14" s="30" t="s">
        <v>28</v>
      </c>
      <c r="AO14" s="18"/>
      <c r="AP14" s="18"/>
      <c r="AQ14" s="18"/>
      <c r="AR14" s="16"/>
      <c r="BE14" s="27"/>
      <c r="BS14" s="13" t="s">
        <v>6</v>
      </c>
    </row>
    <row r="15" spans="2:71" s="1" customFormat="1" ht="6.95" customHeight="1">
      <c r="B15" s="17"/>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6"/>
      <c r="BE15" s="27"/>
      <c r="BS15" s="13" t="s">
        <v>4</v>
      </c>
    </row>
    <row r="16" spans="2:71" s="1" customFormat="1" ht="12" customHeight="1">
      <c r="B16" s="17"/>
      <c r="C16" s="18"/>
      <c r="D16" s="28" t="s">
        <v>29</v>
      </c>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28" t="s">
        <v>25</v>
      </c>
      <c r="AL16" s="18"/>
      <c r="AM16" s="18"/>
      <c r="AN16" s="23" t="s">
        <v>1</v>
      </c>
      <c r="AO16" s="18"/>
      <c r="AP16" s="18"/>
      <c r="AQ16" s="18"/>
      <c r="AR16" s="16"/>
      <c r="BE16" s="27"/>
      <c r="BS16" s="13" t="s">
        <v>4</v>
      </c>
    </row>
    <row r="17" spans="2:71" s="1" customFormat="1" ht="18.45" customHeight="1">
      <c r="B17" s="17"/>
      <c r="C17" s="18"/>
      <c r="D17" s="18"/>
      <c r="E17" s="23" t="s">
        <v>21</v>
      </c>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28" t="s">
        <v>26</v>
      </c>
      <c r="AL17" s="18"/>
      <c r="AM17" s="18"/>
      <c r="AN17" s="23" t="s">
        <v>1</v>
      </c>
      <c r="AO17" s="18"/>
      <c r="AP17" s="18"/>
      <c r="AQ17" s="18"/>
      <c r="AR17" s="16"/>
      <c r="BE17" s="27"/>
      <c r="BS17" s="13" t="s">
        <v>30</v>
      </c>
    </row>
    <row r="18" spans="2:71" s="1" customFormat="1" ht="6.95" customHeight="1">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6"/>
      <c r="BE18" s="27"/>
      <c r="BS18" s="13" t="s">
        <v>6</v>
      </c>
    </row>
    <row r="19" spans="2:71" s="1" customFormat="1" ht="12" customHeight="1">
      <c r="B19" s="17"/>
      <c r="C19" s="18"/>
      <c r="D19" s="28" t="s">
        <v>31</v>
      </c>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28" t="s">
        <v>25</v>
      </c>
      <c r="AL19" s="18"/>
      <c r="AM19" s="18"/>
      <c r="AN19" s="23" t="s">
        <v>1</v>
      </c>
      <c r="AO19" s="18"/>
      <c r="AP19" s="18"/>
      <c r="AQ19" s="18"/>
      <c r="AR19" s="16"/>
      <c r="BE19" s="27"/>
      <c r="BS19" s="13" t="s">
        <v>6</v>
      </c>
    </row>
    <row r="20" spans="2:71" s="1" customFormat="1" ht="18.45" customHeight="1">
      <c r="B20" s="17"/>
      <c r="C20" s="18"/>
      <c r="D20" s="18"/>
      <c r="E20" s="23" t="s">
        <v>21</v>
      </c>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28" t="s">
        <v>26</v>
      </c>
      <c r="AL20" s="18"/>
      <c r="AM20" s="18"/>
      <c r="AN20" s="23" t="s">
        <v>1</v>
      </c>
      <c r="AO20" s="18"/>
      <c r="AP20" s="18"/>
      <c r="AQ20" s="18"/>
      <c r="AR20" s="16"/>
      <c r="BE20" s="27"/>
      <c r="BS20" s="13" t="s">
        <v>30</v>
      </c>
    </row>
    <row r="21" spans="2:57" s="1" customFormat="1" ht="6.95" customHeight="1">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6"/>
      <c r="BE21" s="27"/>
    </row>
    <row r="22" spans="2:57" s="1" customFormat="1" ht="12" customHeight="1">
      <c r="B22" s="17"/>
      <c r="C22" s="18"/>
      <c r="D22" s="28" t="s">
        <v>32</v>
      </c>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6"/>
      <c r="BE22" s="27"/>
    </row>
    <row r="23" spans="2:57" s="1" customFormat="1" ht="16.5" customHeight="1">
      <c r="B23" s="17"/>
      <c r="C23" s="18"/>
      <c r="D23" s="18"/>
      <c r="E23" s="32" t="s">
        <v>1</v>
      </c>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18"/>
      <c r="AP23" s="18"/>
      <c r="AQ23" s="18"/>
      <c r="AR23" s="16"/>
      <c r="BE23" s="27"/>
    </row>
    <row r="24" spans="2:57" s="1" customFormat="1" ht="6.95" customHeight="1">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6"/>
      <c r="BE24" s="27"/>
    </row>
    <row r="25" spans="2:57" s="1" customFormat="1" ht="6.95" customHeight="1">
      <c r="B25" s="17"/>
      <c r="C25" s="18"/>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18"/>
      <c r="AQ25" s="18"/>
      <c r="AR25" s="16"/>
      <c r="BE25" s="27"/>
    </row>
    <row r="26" spans="1:57" s="2" customFormat="1" ht="25.9" customHeight="1">
      <c r="A26" s="34"/>
      <c r="B26" s="35"/>
      <c r="C26" s="36"/>
      <c r="D26" s="37" t="s">
        <v>33</v>
      </c>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9">
        <f>ROUND(AG94,2)</f>
        <v>0</v>
      </c>
      <c r="AL26" s="38"/>
      <c r="AM26" s="38"/>
      <c r="AN26" s="38"/>
      <c r="AO26" s="38"/>
      <c r="AP26" s="36"/>
      <c r="AQ26" s="36"/>
      <c r="AR26" s="40"/>
      <c r="BE26" s="27"/>
    </row>
    <row r="27" spans="1:57" s="2" customFormat="1" ht="6.95" customHeight="1">
      <c r="A27" s="34"/>
      <c r="B27" s="35"/>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40"/>
      <c r="BE27" s="27"/>
    </row>
    <row r="28" spans="1:57" s="2" customFormat="1" ht="12">
      <c r="A28" s="34"/>
      <c r="B28" s="35"/>
      <c r="C28" s="36"/>
      <c r="D28" s="36"/>
      <c r="E28" s="36"/>
      <c r="F28" s="36"/>
      <c r="G28" s="36"/>
      <c r="H28" s="36"/>
      <c r="I28" s="36"/>
      <c r="J28" s="36"/>
      <c r="K28" s="36"/>
      <c r="L28" s="41" t="s">
        <v>34</v>
      </c>
      <c r="M28" s="41"/>
      <c r="N28" s="41"/>
      <c r="O28" s="41"/>
      <c r="P28" s="41"/>
      <c r="Q28" s="36"/>
      <c r="R28" s="36"/>
      <c r="S28" s="36"/>
      <c r="T28" s="36"/>
      <c r="U28" s="36"/>
      <c r="V28" s="36"/>
      <c r="W28" s="41" t="s">
        <v>35</v>
      </c>
      <c r="X28" s="41"/>
      <c r="Y28" s="41"/>
      <c r="Z28" s="41"/>
      <c r="AA28" s="41"/>
      <c r="AB28" s="41"/>
      <c r="AC28" s="41"/>
      <c r="AD28" s="41"/>
      <c r="AE28" s="41"/>
      <c r="AF28" s="36"/>
      <c r="AG28" s="36"/>
      <c r="AH28" s="36"/>
      <c r="AI28" s="36"/>
      <c r="AJ28" s="36"/>
      <c r="AK28" s="41" t="s">
        <v>36</v>
      </c>
      <c r="AL28" s="41"/>
      <c r="AM28" s="41"/>
      <c r="AN28" s="41"/>
      <c r="AO28" s="41"/>
      <c r="AP28" s="36"/>
      <c r="AQ28" s="36"/>
      <c r="AR28" s="40"/>
      <c r="BE28" s="27"/>
    </row>
    <row r="29" spans="1:57" s="3" customFormat="1" ht="14.4" customHeight="1">
      <c r="A29" s="3"/>
      <c r="B29" s="42"/>
      <c r="C29" s="43"/>
      <c r="D29" s="28" t="s">
        <v>37</v>
      </c>
      <c r="E29" s="43"/>
      <c r="F29" s="28" t="s">
        <v>38</v>
      </c>
      <c r="G29" s="43"/>
      <c r="H29" s="43"/>
      <c r="I29" s="43"/>
      <c r="J29" s="43"/>
      <c r="K29" s="43"/>
      <c r="L29" s="44">
        <v>0.21</v>
      </c>
      <c r="M29" s="43"/>
      <c r="N29" s="43"/>
      <c r="O29" s="43"/>
      <c r="P29" s="43"/>
      <c r="Q29" s="43"/>
      <c r="R29" s="43"/>
      <c r="S29" s="43"/>
      <c r="T29" s="43"/>
      <c r="U29" s="43"/>
      <c r="V29" s="43"/>
      <c r="W29" s="45">
        <f>ROUND(AZ94,2)</f>
        <v>0</v>
      </c>
      <c r="X29" s="43"/>
      <c r="Y29" s="43"/>
      <c r="Z29" s="43"/>
      <c r="AA29" s="43"/>
      <c r="AB29" s="43"/>
      <c r="AC29" s="43"/>
      <c r="AD29" s="43"/>
      <c r="AE29" s="43"/>
      <c r="AF29" s="43"/>
      <c r="AG29" s="43"/>
      <c r="AH29" s="43"/>
      <c r="AI29" s="43"/>
      <c r="AJ29" s="43"/>
      <c r="AK29" s="45">
        <f>ROUND(AV94,2)</f>
        <v>0</v>
      </c>
      <c r="AL29" s="43"/>
      <c r="AM29" s="43"/>
      <c r="AN29" s="43"/>
      <c r="AO29" s="43"/>
      <c r="AP29" s="43"/>
      <c r="AQ29" s="43"/>
      <c r="AR29" s="46"/>
      <c r="BE29" s="47"/>
    </row>
    <row r="30" spans="1:57" s="3" customFormat="1" ht="14.4" customHeight="1">
      <c r="A30" s="3"/>
      <c r="B30" s="42"/>
      <c r="C30" s="43"/>
      <c r="D30" s="43"/>
      <c r="E30" s="43"/>
      <c r="F30" s="28" t="s">
        <v>39</v>
      </c>
      <c r="G30" s="43"/>
      <c r="H30" s="43"/>
      <c r="I30" s="43"/>
      <c r="J30" s="43"/>
      <c r="K30" s="43"/>
      <c r="L30" s="44">
        <v>0.15</v>
      </c>
      <c r="M30" s="43"/>
      <c r="N30" s="43"/>
      <c r="O30" s="43"/>
      <c r="P30" s="43"/>
      <c r="Q30" s="43"/>
      <c r="R30" s="43"/>
      <c r="S30" s="43"/>
      <c r="T30" s="43"/>
      <c r="U30" s="43"/>
      <c r="V30" s="43"/>
      <c r="W30" s="45">
        <f>ROUND(BA94,2)</f>
        <v>0</v>
      </c>
      <c r="X30" s="43"/>
      <c r="Y30" s="43"/>
      <c r="Z30" s="43"/>
      <c r="AA30" s="43"/>
      <c r="AB30" s="43"/>
      <c r="AC30" s="43"/>
      <c r="AD30" s="43"/>
      <c r="AE30" s="43"/>
      <c r="AF30" s="43"/>
      <c r="AG30" s="43"/>
      <c r="AH30" s="43"/>
      <c r="AI30" s="43"/>
      <c r="AJ30" s="43"/>
      <c r="AK30" s="45">
        <f>ROUND(AW94,2)</f>
        <v>0</v>
      </c>
      <c r="AL30" s="43"/>
      <c r="AM30" s="43"/>
      <c r="AN30" s="43"/>
      <c r="AO30" s="43"/>
      <c r="AP30" s="43"/>
      <c r="AQ30" s="43"/>
      <c r="AR30" s="46"/>
      <c r="BE30" s="47"/>
    </row>
    <row r="31" spans="1:57" s="3" customFormat="1" ht="14.4" customHeight="1" hidden="1">
      <c r="A31" s="3"/>
      <c r="B31" s="42"/>
      <c r="C31" s="43"/>
      <c r="D31" s="43"/>
      <c r="E31" s="43"/>
      <c r="F31" s="28" t="s">
        <v>40</v>
      </c>
      <c r="G31" s="43"/>
      <c r="H31" s="43"/>
      <c r="I31" s="43"/>
      <c r="J31" s="43"/>
      <c r="K31" s="43"/>
      <c r="L31" s="44">
        <v>0.21</v>
      </c>
      <c r="M31" s="43"/>
      <c r="N31" s="43"/>
      <c r="O31" s="43"/>
      <c r="P31" s="43"/>
      <c r="Q31" s="43"/>
      <c r="R31" s="43"/>
      <c r="S31" s="43"/>
      <c r="T31" s="43"/>
      <c r="U31" s="43"/>
      <c r="V31" s="43"/>
      <c r="W31" s="45">
        <f>ROUND(BB94,2)</f>
        <v>0</v>
      </c>
      <c r="X31" s="43"/>
      <c r="Y31" s="43"/>
      <c r="Z31" s="43"/>
      <c r="AA31" s="43"/>
      <c r="AB31" s="43"/>
      <c r="AC31" s="43"/>
      <c r="AD31" s="43"/>
      <c r="AE31" s="43"/>
      <c r="AF31" s="43"/>
      <c r="AG31" s="43"/>
      <c r="AH31" s="43"/>
      <c r="AI31" s="43"/>
      <c r="AJ31" s="43"/>
      <c r="AK31" s="45">
        <v>0</v>
      </c>
      <c r="AL31" s="43"/>
      <c r="AM31" s="43"/>
      <c r="AN31" s="43"/>
      <c r="AO31" s="43"/>
      <c r="AP31" s="43"/>
      <c r="AQ31" s="43"/>
      <c r="AR31" s="46"/>
      <c r="BE31" s="47"/>
    </row>
    <row r="32" spans="1:57" s="3" customFormat="1" ht="14.4" customHeight="1" hidden="1">
      <c r="A32" s="3"/>
      <c r="B32" s="42"/>
      <c r="C32" s="43"/>
      <c r="D32" s="43"/>
      <c r="E32" s="43"/>
      <c r="F32" s="28" t="s">
        <v>41</v>
      </c>
      <c r="G32" s="43"/>
      <c r="H32" s="43"/>
      <c r="I32" s="43"/>
      <c r="J32" s="43"/>
      <c r="K32" s="43"/>
      <c r="L32" s="44">
        <v>0.15</v>
      </c>
      <c r="M32" s="43"/>
      <c r="N32" s="43"/>
      <c r="O32" s="43"/>
      <c r="P32" s="43"/>
      <c r="Q32" s="43"/>
      <c r="R32" s="43"/>
      <c r="S32" s="43"/>
      <c r="T32" s="43"/>
      <c r="U32" s="43"/>
      <c r="V32" s="43"/>
      <c r="W32" s="45">
        <f>ROUND(BC94,2)</f>
        <v>0</v>
      </c>
      <c r="X32" s="43"/>
      <c r="Y32" s="43"/>
      <c r="Z32" s="43"/>
      <c r="AA32" s="43"/>
      <c r="AB32" s="43"/>
      <c r="AC32" s="43"/>
      <c r="AD32" s="43"/>
      <c r="AE32" s="43"/>
      <c r="AF32" s="43"/>
      <c r="AG32" s="43"/>
      <c r="AH32" s="43"/>
      <c r="AI32" s="43"/>
      <c r="AJ32" s="43"/>
      <c r="AK32" s="45">
        <v>0</v>
      </c>
      <c r="AL32" s="43"/>
      <c r="AM32" s="43"/>
      <c r="AN32" s="43"/>
      <c r="AO32" s="43"/>
      <c r="AP32" s="43"/>
      <c r="AQ32" s="43"/>
      <c r="AR32" s="46"/>
      <c r="BE32" s="47"/>
    </row>
    <row r="33" spans="1:57" s="3" customFormat="1" ht="14.4" customHeight="1" hidden="1">
      <c r="A33" s="3"/>
      <c r="B33" s="42"/>
      <c r="C33" s="43"/>
      <c r="D33" s="43"/>
      <c r="E33" s="43"/>
      <c r="F33" s="28" t="s">
        <v>42</v>
      </c>
      <c r="G33" s="43"/>
      <c r="H33" s="43"/>
      <c r="I33" s="43"/>
      <c r="J33" s="43"/>
      <c r="K33" s="43"/>
      <c r="L33" s="44">
        <v>0</v>
      </c>
      <c r="M33" s="43"/>
      <c r="N33" s="43"/>
      <c r="O33" s="43"/>
      <c r="P33" s="43"/>
      <c r="Q33" s="43"/>
      <c r="R33" s="43"/>
      <c r="S33" s="43"/>
      <c r="T33" s="43"/>
      <c r="U33" s="43"/>
      <c r="V33" s="43"/>
      <c r="W33" s="45">
        <f>ROUND(BD94,2)</f>
        <v>0</v>
      </c>
      <c r="X33" s="43"/>
      <c r="Y33" s="43"/>
      <c r="Z33" s="43"/>
      <c r="AA33" s="43"/>
      <c r="AB33" s="43"/>
      <c r="AC33" s="43"/>
      <c r="AD33" s="43"/>
      <c r="AE33" s="43"/>
      <c r="AF33" s="43"/>
      <c r="AG33" s="43"/>
      <c r="AH33" s="43"/>
      <c r="AI33" s="43"/>
      <c r="AJ33" s="43"/>
      <c r="AK33" s="45">
        <v>0</v>
      </c>
      <c r="AL33" s="43"/>
      <c r="AM33" s="43"/>
      <c r="AN33" s="43"/>
      <c r="AO33" s="43"/>
      <c r="AP33" s="43"/>
      <c r="AQ33" s="43"/>
      <c r="AR33" s="46"/>
      <c r="BE33" s="47"/>
    </row>
    <row r="34" spans="1:57" s="2" customFormat="1" ht="6.95" customHeight="1">
      <c r="A34" s="34"/>
      <c r="B34" s="35"/>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40"/>
      <c r="BE34" s="27"/>
    </row>
    <row r="35" spans="1:57" s="2" customFormat="1" ht="25.9" customHeight="1">
      <c r="A35" s="34"/>
      <c r="B35" s="35"/>
      <c r="C35" s="48"/>
      <c r="D35" s="49" t="s">
        <v>43</v>
      </c>
      <c r="E35" s="50"/>
      <c r="F35" s="50"/>
      <c r="G35" s="50"/>
      <c r="H35" s="50"/>
      <c r="I35" s="50"/>
      <c r="J35" s="50"/>
      <c r="K35" s="50"/>
      <c r="L35" s="50"/>
      <c r="M35" s="50"/>
      <c r="N35" s="50"/>
      <c r="O35" s="50"/>
      <c r="P35" s="50"/>
      <c r="Q35" s="50"/>
      <c r="R35" s="50"/>
      <c r="S35" s="50"/>
      <c r="T35" s="51" t="s">
        <v>44</v>
      </c>
      <c r="U35" s="50"/>
      <c r="V35" s="50"/>
      <c r="W35" s="50"/>
      <c r="X35" s="52" t="s">
        <v>45</v>
      </c>
      <c r="Y35" s="50"/>
      <c r="Z35" s="50"/>
      <c r="AA35" s="50"/>
      <c r="AB35" s="50"/>
      <c r="AC35" s="50"/>
      <c r="AD35" s="50"/>
      <c r="AE35" s="50"/>
      <c r="AF35" s="50"/>
      <c r="AG35" s="50"/>
      <c r="AH35" s="50"/>
      <c r="AI35" s="50"/>
      <c r="AJ35" s="50"/>
      <c r="AK35" s="53">
        <f>SUM(AK26:AK33)</f>
        <v>0</v>
      </c>
      <c r="AL35" s="50"/>
      <c r="AM35" s="50"/>
      <c r="AN35" s="50"/>
      <c r="AO35" s="54"/>
      <c r="AP35" s="48"/>
      <c r="AQ35" s="48"/>
      <c r="AR35" s="40"/>
      <c r="BE35" s="34"/>
    </row>
    <row r="36" spans="1:57" s="2" customFormat="1" ht="6.95" customHeight="1">
      <c r="A36" s="34"/>
      <c r="B36" s="35"/>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40"/>
      <c r="BE36" s="34"/>
    </row>
    <row r="37" spans="1:57" s="2" customFormat="1" ht="14.4" customHeight="1">
      <c r="A37" s="34"/>
      <c r="B37" s="35"/>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40"/>
      <c r="BE37" s="34"/>
    </row>
    <row r="38" spans="2:44" s="1" customFormat="1" ht="14.4" customHeight="1">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6"/>
    </row>
    <row r="39" spans="2:44" s="1" customFormat="1" ht="14.4" customHeight="1">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6"/>
    </row>
    <row r="40" spans="2:44" s="1" customFormat="1" ht="14.4" customHeight="1">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6"/>
    </row>
    <row r="41" spans="2:44" s="1" customFormat="1" ht="14.4" customHeight="1">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6"/>
    </row>
    <row r="42" spans="2:44" s="1" customFormat="1" ht="14.4" customHeight="1">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6"/>
    </row>
    <row r="43" spans="2:44" s="1" customFormat="1" ht="14.4" customHeight="1">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6"/>
    </row>
    <row r="44" spans="2:44" s="1" customFormat="1" ht="14.4" customHeight="1">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6"/>
    </row>
    <row r="45" spans="2:44" s="1" customFormat="1" ht="14.4" customHeight="1">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6"/>
    </row>
    <row r="46" spans="2:44" s="1" customFormat="1" ht="14.4" customHeight="1">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6"/>
    </row>
    <row r="47" spans="2:44" s="1" customFormat="1" ht="14.4" customHeight="1">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6"/>
    </row>
    <row r="48" spans="2:44" s="1" customFormat="1" ht="14.4" customHeight="1">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6"/>
    </row>
    <row r="49" spans="2:44" s="2" customFormat="1" ht="14.4" customHeight="1">
      <c r="B49" s="55"/>
      <c r="C49" s="56"/>
      <c r="D49" s="57" t="s">
        <v>46</v>
      </c>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7" t="s">
        <v>47</v>
      </c>
      <c r="AI49" s="58"/>
      <c r="AJ49" s="58"/>
      <c r="AK49" s="58"/>
      <c r="AL49" s="58"/>
      <c r="AM49" s="58"/>
      <c r="AN49" s="58"/>
      <c r="AO49" s="58"/>
      <c r="AP49" s="56"/>
      <c r="AQ49" s="56"/>
      <c r="AR49" s="59"/>
    </row>
    <row r="50" spans="2:44" ht="1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6"/>
    </row>
    <row r="51" spans="2:44" ht="1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6"/>
    </row>
    <row r="52" spans="2:44" ht="1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6"/>
    </row>
    <row r="53" spans="2:44" ht="1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6"/>
    </row>
    <row r="54" spans="2:44" ht="1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6"/>
    </row>
    <row r="55" spans="2:44" ht="1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6"/>
    </row>
    <row r="56" spans="2:44" ht="12">
      <c r="B56" s="17"/>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6"/>
    </row>
    <row r="57" spans="2:44" ht="12">
      <c r="B57" s="17"/>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6"/>
    </row>
    <row r="58" spans="2:44" ht="12">
      <c r="B58" s="17"/>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6"/>
    </row>
    <row r="59" spans="2:44" ht="12">
      <c r="B59" s="17"/>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6"/>
    </row>
    <row r="60" spans="1:57" s="2" customFormat="1" ht="12">
      <c r="A60" s="34"/>
      <c r="B60" s="35"/>
      <c r="C60" s="36"/>
      <c r="D60" s="60" t="s">
        <v>48</v>
      </c>
      <c r="E60" s="38"/>
      <c r="F60" s="38"/>
      <c r="G60" s="38"/>
      <c r="H60" s="38"/>
      <c r="I60" s="38"/>
      <c r="J60" s="38"/>
      <c r="K60" s="38"/>
      <c r="L60" s="38"/>
      <c r="M60" s="38"/>
      <c r="N60" s="38"/>
      <c r="O60" s="38"/>
      <c r="P60" s="38"/>
      <c r="Q60" s="38"/>
      <c r="R60" s="38"/>
      <c r="S60" s="38"/>
      <c r="T60" s="38"/>
      <c r="U60" s="38"/>
      <c r="V60" s="60" t="s">
        <v>49</v>
      </c>
      <c r="W60" s="38"/>
      <c r="X60" s="38"/>
      <c r="Y60" s="38"/>
      <c r="Z60" s="38"/>
      <c r="AA60" s="38"/>
      <c r="AB60" s="38"/>
      <c r="AC60" s="38"/>
      <c r="AD60" s="38"/>
      <c r="AE60" s="38"/>
      <c r="AF60" s="38"/>
      <c r="AG60" s="38"/>
      <c r="AH60" s="60" t="s">
        <v>48</v>
      </c>
      <c r="AI60" s="38"/>
      <c r="AJ60" s="38"/>
      <c r="AK60" s="38"/>
      <c r="AL60" s="38"/>
      <c r="AM60" s="60" t="s">
        <v>49</v>
      </c>
      <c r="AN60" s="38"/>
      <c r="AO60" s="38"/>
      <c r="AP60" s="36"/>
      <c r="AQ60" s="36"/>
      <c r="AR60" s="40"/>
      <c r="BE60" s="34"/>
    </row>
    <row r="61" spans="2:44" ht="12">
      <c r="B61" s="17"/>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6"/>
    </row>
    <row r="62" spans="2:44" ht="1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6"/>
    </row>
    <row r="63" spans="2:44" ht="1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6"/>
    </row>
    <row r="64" spans="1:57" s="2" customFormat="1" ht="12">
      <c r="A64" s="34"/>
      <c r="B64" s="35"/>
      <c r="C64" s="36"/>
      <c r="D64" s="57" t="s">
        <v>50</v>
      </c>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57" t="s">
        <v>51</v>
      </c>
      <c r="AI64" s="61"/>
      <c r="AJ64" s="61"/>
      <c r="AK64" s="61"/>
      <c r="AL64" s="61"/>
      <c r="AM64" s="61"/>
      <c r="AN64" s="61"/>
      <c r="AO64" s="61"/>
      <c r="AP64" s="36"/>
      <c r="AQ64" s="36"/>
      <c r="AR64" s="40"/>
      <c r="BE64" s="34"/>
    </row>
    <row r="65" spans="2:44" ht="1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6"/>
    </row>
    <row r="66" spans="2:44" ht="1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6"/>
    </row>
    <row r="67" spans="2:44" ht="1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6"/>
    </row>
    <row r="68" spans="2:44" ht="1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6"/>
    </row>
    <row r="69" spans="2:44" ht="1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6"/>
    </row>
    <row r="70" spans="2:44" ht="1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6"/>
    </row>
    <row r="71" spans="2:44" ht="1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6"/>
    </row>
    <row r="72" spans="2:44" ht="1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6"/>
    </row>
    <row r="73" spans="2:44" ht="1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6"/>
    </row>
    <row r="74" spans="2:44" ht="1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6"/>
    </row>
    <row r="75" spans="1:57" s="2" customFormat="1" ht="12">
      <c r="A75" s="34"/>
      <c r="B75" s="35"/>
      <c r="C75" s="36"/>
      <c r="D75" s="60" t="s">
        <v>48</v>
      </c>
      <c r="E75" s="38"/>
      <c r="F75" s="38"/>
      <c r="G75" s="38"/>
      <c r="H75" s="38"/>
      <c r="I75" s="38"/>
      <c r="J75" s="38"/>
      <c r="K75" s="38"/>
      <c r="L75" s="38"/>
      <c r="M75" s="38"/>
      <c r="N75" s="38"/>
      <c r="O75" s="38"/>
      <c r="P75" s="38"/>
      <c r="Q75" s="38"/>
      <c r="R75" s="38"/>
      <c r="S75" s="38"/>
      <c r="T75" s="38"/>
      <c r="U75" s="38"/>
      <c r="V75" s="60" t="s">
        <v>49</v>
      </c>
      <c r="W75" s="38"/>
      <c r="X75" s="38"/>
      <c r="Y75" s="38"/>
      <c r="Z75" s="38"/>
      <c r="AA75" s="38"/>
      <c r="AB75" s="38"/>
      <c r="AC75" s="38"/>
      <c r="AD75" s="38"/>
      <c r="AE75" s="38"/>
      <c r="AF75" s="38"/>
      <c r="AG75" s="38"/>
      <c r="AH75" s="60" t="s">
        <v>48</v>
      </c>
      <c r="AI75" s="38"/>
      <c r="AJ75" s="38"/>
      <c r="AK75" s="38"/>
      <c r="AL75" s="38"/>
      <c r="AM75" s="60" t="s">
        <v>49</v>
      </c>
      <c r="AN75" s="38"/>
      <c r="AO75" s="38"/>
      <c r="AP75" s="36"/>
      <c r="AQ75" s="36"/>
      <c r="AR75" s="40"/>
      <c r="BE75" s="34"/>
    </row>
    <row r="76" spans="1:57" s="2" customFormat="1" ht="12">
      <c r="A76" s="34"/>
      <c r="B76" s="35"/>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40"/>
      <c r="BE76" s="34"/>
    </row>
    <row r="77" spans="1:57" s="2" customFormat="1" ht="6.95" customHeight="1">
      <c r="A77" s="34"/>
      <c r="B77" s="62"/>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40"/>
      <c r="BE77" s="34"/>
    </row>
    <row r="81" spans="1:57" s="2" customFormat="1" ht="6.95" customHeight="1">
      <c r="A81" s="34"/>
      <c r="B81" s="64"/>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40"/>
      <c r="BE81" s="34"/>
    </row>
    <row r="82" spans="1:57" s="2" customFormat="1" ht="24.95" customHeight="1">
      <c r="A82" s="34"/>
      <c r="B82" s="35"/>
      <c r="C82" s="19" t="s">
        <v>52</v>
      </c>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40"/>
      <c r="BE82" s="34"/>
    </row>
    <row r="83" spans="1:57" s="2" customFormat="1" ht="6.95" customHeight="1">
      <c r="A83" s="34"/>
      <c r="B83" s="35"/>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40"/>
      <c r="BE83" s="34"/>
    </row>
    <row r="84" spans="1:57" s="4" customFormat="1" ht="12" customHeight="1">
      <c r="A84" s="4"/>
      <c r="B84" s="66"/>
      <c r="C84" s="28" t="s">
        <v>13</v>
      </c>
      <c r="D84" s="67"/>
      <c r="E84" s="67"/>
      <c r="F84" s="67"/>
      <c r="G84" s="67"/>
      <c r="H84" s="67"/>
      <c r="I84" s="67"/>
      <c r="J84" s="67"/>
      <c r="K84" s="67"/>
      <c r="L84" s="67" t="str">
        <f>K5</f>
        <v>DPT04-02</v>
      </c>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8"/>
      <c r="BE84" s="4"/>
    </row>
    <row r="85" spans="1:57" s="5" customFormat="1" ht="36.95" customHeight="1">
      <c r="A85" s="5"/>
      <c r="B85" s="69"/>
      <c r="C85" s="70" t="s">
        <v>16</v>
      </c>
      <c r="D85" s="71"/>
      <c r="E85" s="71"/>
      <c r="F85" s="71"/>
      <c r="G85" s="71"/>
      <c r="H85" s="71"/>
      <c r="I85" s="71"/>
      <c r="J85" s="71"/>
      <c r="K85" s="71"/>
      <c r="L85" s="72" t="str">
        <f>K6</f>
        <v>Modernizace infrastruktury základních škol v Litvínově - ZŠ Janov - IT vybavení</v>
      </c>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3"/>
      <c r="BE85" s="5"/>
    </row>
    <row r="86" spans="1:57" s="2" customFormat="1" ht="6.95" customHeight="1">
      <c r="A86" s="34"/>
      <c r="B86" s="35"/>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40"/>
      <c r="BE86" s="34"/>
    </row>
    <row r="87" spans="1:57" s="2" customFormat="1" ht="12" customHeight="1">
      <c r="A87" s="34"/>
      <c r="B87" s="35"/>
      <c r="C87" s="28" t="s">
        <v>20</v>
      </c>
      <c r="D87" s="36"/>
      <c r="E87" s="36"/>
      <c r="F87" s="36"/>
      <c r="G87" s="36"/>
      <c r="H87" s="36"/>
      <c r="I87" s="36"/>
      <c r="J87" s="36"/>
      <c r="K87" s="36"/>
      <c r="L87" s="74" t="str">
        <f>IF(K8="","",K8)</f>
        <v xml:space="preserve"> </v>
      </c>
      <c r="M87" s="36"/>
      <c r="N87" s="36"/>
      <c r="O87" s="36"/>
      <c r="P87" s="36"/>
      <c r="Q87" s="36"/>
      <c r="R87" s="36"/>
      <c r="S87" s="36"/>
      <c r="T87" s="36"/>
      <c r="U87" s="36"/>
      <c r="V87" s="36"/>
      <c r="W87" s="36"/>
      <c r="X87" s="36"/>
      <c r="Y87" s="36"/>
      <c r="Z87" s="36"/>
      <c r="AA87" s="36"/>
      <c r="AB87" s="36"/>
      <c r="AC87" s="36"/>
      <c r="AD87" s="36"/>
      <c r="AE87" s="36"/>
      <c r="AF87" s="36"/>
      <c r="AG87" s="36"/>
      <c r="AH87" s="36"/>
      <c r="AI87" s="28" t="s">
        <v>22</v>
      </c>
      <c r="AJ87" s="36"/>
      <c r="AK87" s="36"/>
      <c r="AL87" s="36"/>
      <c r="AM87" s="75" t="str">
        <f>IF(AN8="","",AN8)</f>
        <v>8. 2. 2022</v>
      </c>
      <c r="AN87" s="75"/>
      <c r="AO87" s="36"/>
      <c r="AP87" s="36"/>
      <c r="AQ87" s="36"/>
      <c r="AR87" s="40"/>
      <c r="BE87" s="34"/>
    </row>
    <row r="88" spans="1:57" s="2" customFormat="1" ht="6.95" customHeight="1">
      <c r="A88" s="34"/>
      <c r="B88" s="35"/>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40"/>
      <c r="BE88" s="34"/>
    </row>
    <row r="89" spans="1:57" s="2" customFormat="1" ht="15.15" customHeight="1">
      <c r="A89" s="34"/>
      <c r="B89" s="35"/>
      <c r="C89" s="28" t="s">
        <v>24</v>
      </c>
      <c r="D89" s="36"/>
      <c r="E89" s="36"/>
      <c r="F89" s="36"/>
      <c r="G89" s="36"/>
      <c r="H89" s="36"/>
      <c r="I89" s="36"/>
      <c r="J89" s="36"/>
      <c r="K89" s="36"/>
      <c r="L89" s="67" t="str">
        <f>IF(E11="","",E11)</f>
        <v xml:space="preserve"> </v>
      </c>
      <c r="M89" s="36"/>
      <c r="N89" s="36"/>
      <c r="O89" s="36"/>
      <c r="P89" s="36"/>
      <c r="Q89" s="36"/>
      <c r="R89" s="36"/>
      <c r="S89" s="36"/>
      <c r="T89" s="36"/>
      <c r="U89" s="36"/>
      <c r="V89" s="36"/>
      <c r="W89" s="36"/>
      <c r="X89" s="36"/>
      <c r="Y89" s="36"/>
      <c r="Z89" s="36"/>
      <c r="AA89" s="36"/>
      <c r="AB89" s="36"/>
      <c r="AC89" s="36"/>
      <c r="AD89" s="36"/>
      <c r="AE89" s="36"/>
      <c r="AF89" s="36"/>
      <c r="AG89" s="36"/>
      <c r="AH89" s="36"/>
      <c r="AI89" s="28" t="s">
        <v>29</v>
      </c>
      <c r="AJ89" s="36"/>
      <c r="AK89" s="36"/>
      <c r="AL89" s="36"/>
      <c r="AM89" s="76" t="str">
        <f>IF(E17="","",E17)</f>
        <v xml:space="preserve"> </v>
      </c>
      <c r="AN89" s="67"/>
      <c r="AO89" s="67"/>
      <c r="AP89" s="67"/>
      <c r="AQ89" s="36"/>
      <c r="AR89" s="40"/>
      <c r="AS89" s="77" t="s">
        <v>53</v>
      </c>
      <c r="AT89" s="78"/>
      <c r="AU89" s="79"/>
      <c r="AV89" s="79"/>
      <c r="AW89" s="79"/>
      <c r="AX89" s="79"/>
      <c r="AY89" s="79"/>
      <c r="AZ89" s="79"/>
      <c r="BA89" s="79"/>
      <c r="BB89" s="79"/>
      <c r="BC89" s="79"/>
      <c r="BD89" s="80"/>
      <c r="BE89" s="34"/>
    </row>
    <row r="90" spans="1:57" s="2" customFormat="1" ht="15.15" customHeight="1">
      <c r="A90" s="34"/>
      <c r="B90" s="35"/>
      <c r="C90" s="28" t="s">
        <v>27</v>
      </c>
      <c r="D90" s="36"/>
      <c r="E90" s="36"/>
      <c r="F90" s="36"/>
      <c r="G90" s="36"/>
      <c r="H90" s="36"/>
      <c r="I90" s="36"/>
      <c r="J90" s="36"/>
      <c r="K90" s="36"/>
      <c r="L90" s="67" t="str">
        <f>IF(E14="Vyplň údaj","",E14)</f>
        <v/>
      </c>
      <c r="M90" s="36"/>
      <c r="N90" s="36"/>
      <c r="O90" s="36"/>
      <c r="P90" s="36"/>
      <c r="Q90" s="36"/>
      <c r="R90" s="36"/>
      <c r="S90" s="36"/>
      <c r="T90" s="36"/>
      <c r="U90" s="36"/>
      <c r="V90" s="36"/>
      <c r="W90" s="36"/>
      <c r="X90" s="36"/>
      <c r="Y90" s="36"/>
      <c r="Z90" s="36"/>
      <c r="AA90" s="36"/>
      <c r="AB90" s="36"/>
      <c r="AC90" s="36"/>
      <c r="AD90" s="36"/>
      <c r="AE90" s="36"/>
      <c r="AF90" s="36"/>
      <c r="AG90" s="36"/>
      <c r="AH90" s="36"/>
      <c r="AI90" s="28" t="s">
        <v>31</v>
      </c>
      <c r="AJ90" s="36"/>
      <c r="AK90" s="36"/>
      <c r="AL90" s="36"/>
      <c r="AM90" s="76" t="str">
        <f>IF(E20="","",E20)</f>
        <v xml:space="preserve"> </v>
      </c>
      <c r="AN90" s="67"/>
      <c r="AO90" s="67"/>
      <c r="AP90" s="67"/>
      <c r="AQ90" s="36"/>
      <c r="AR90" s="40"/>
      <c r="AS90" s="81"/>
      <c r="AT90" s="82"/>
      <c r="AU90" s="83"/>
      <c r="AV90" s="83"/>
      <c r="AW90" s="83"/>
      <c r="AX90" s="83"/>
      <c r="AY90" s="83"/>
      <c r="AZ90" s="83"/>
      <c r="BA90" s="83"/>
      <c r="BB90" s="83"/>
      <c r="BC90" s="83"/>
      <c r="BD90" s="84"/>
      <c r="BE90" s="34"/>
    </row>
    <row r="91" spans="1:57" s="2" customFormat="1" ht="10.8" customHeight="1">
      <c r="A91" s="34"/>
      <c r="B91" s="35"/>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40"/>
      <c r="AS91" s="85"/>
      <c r="AT91" s="86"/>
      <c r="AU91" s="87"/>
      <c r="AV91" s="87"/>
      <c r="AW91" s="87"/>
      <c r="AX91" s="87"/>
      <c r="AY91" s="87"/>
      <c r="AZ91" s="87"/>
      <c r="BA91" s="87"/>
      <c r="BB91" s="87"/>
      <c r="BC91" s="87"/>
      <c r="BD91" s="88"/>
      <c r="BE91" s="34"/>
    </row>
    <row r="92" spans="1:57" s="2" customFormat="1" ht="29.25" customHeight="1">
      <c r="A92" s="34"/>
      <c r="B92" s="35"/>
      <c r="C92" s="89" t="s">
        <v>54</v>
      </c>
      <c r="D92" s="90"/>
      <c r="E92" s="90"/>
      <c r="F92" s="90"/>
      <c r="G92" s="90"/>
      <c r="H92" s="91"/>
      <c r="I92" s="92" t="s">
        <v>55</v>
      </c>
      <c r="J92" s="90"/>
      <c r="K92" s="90"/>
      <c r="L92" s="90"/>
      <c r="M92" s="90"/>
      <c r="N92" s="90"/>
      <c r="O92" s="90"/>
      <c r="P92" s="90"/>
      <c r="Q92" s="90"/>
      <c r="R92" s="90"/>
      <c r="S92" s="90"/>
      <c r="T92" s="90"/>
      <c r="U92" s="90"/>
      <c r="V92" s="90"/>
      <c r="W92" s="90"/>
      <c r="X92" s="90"/>
      <c r="Y92" s="90"/>
      <c r="Z92" s="90"/>
      <c r="AA92" s="90"/>
      <c r="AB92" s="90"/>
      <c r="AC92" s="90"/>
      <c r="AD92" s="90"/>
      <c r="AE92" s="90"/>
      <c r="AF92" s="90"/>
      <c r="AG92" s="93" t="s">
        <v>56</v>
      </c>
      <c r="AH92" s="90"/>
      <c r="AI92" s="90"/>
      <c r="AJ92" s="90"/>
      <c r="AK92" s="90"/>
      <c r="AL92" s="90"/>
      <c r="AM92" s="90"/>
      <c r="AN92" s="92" t="s">
        <v>57</v>
      </c>
      <c r="AO92" s="90"/>
      <c r="AP92" s="94"/>
      <c r="AQ92" s="95" t="s">
        <v>58</v>
      </c>
      <c r="AR92" s="40"/>
      <c r="AS92" s="96" t="s">
        <v>59</v>
      </c>
      <c r="AT92" s="97" t="s">
        <v>60</v>
      </c>
      <c r="AU92" s="97" t="s">
        <v>61</v>
      </c>
      <c r="AV92" s="97" t="s">
        <v>62</v>
      </c>
      <c r="AW92" s="97" t="s">
        <v>63</v>
      </c>
      <c r="AX92" s="97" t="s">
        <v>64</v>
      </c>
      <c r="AY92" s="97" t="s">
        <v>65</v>
      </c>
      <c r="AZ92" s="97" t="s">
        <v>66</v>
      </c>
      <c r="BA92" s="97" t="s">
        <v>67</v>
      </c>
      <c r="BB92" s="97" t="s">
        <v>68</v>
      </c>
      <c r="BC92" s="97" t="s">
        <v>69</v>
      </c>
      <c r="BD92" s="98" t="s">
        <v>70</v>
      </c>
      <c r="BE92" s="34"/>
    </row>
    <row r="93" spans="1:57" s="2" customFormat="1" ht="10.8" customHeight="1">
      <c r="A93" s="34"/>
      <c r="B93" s="35"/>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40"/>
      <c r="AS93" s="99"/>
      <c r="AT93" s="100"/>
      <c r="AU93" s="100"/>
      <c r="AV93" s="100"/>
      <c r="AW93" s="100"/>
      <c r="AX93" s="100"/>
      <c r="AY93" s="100"/>
      <c r="AZ93" s="100"/>
      <c r="BA93" s="100"/>
      <c r="BB93" s="100"/>
      <c r="BC93" s="100"/>
      <c r="BD93" s="101"/>
      <c r="BE93" s="34"/>
    </row>
    <row r="94" spans="1:90" s="6" customFormat="1" ht="32.4" customHeight="1">
      <c r="A94" s="6"/>
      <c r="B94" s="102"/>
      <c r="C94" s="103" t="s">
        <v>71</v>
      </c>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5">
        <f>ROUND(AG95,2)</f>
        <v>0</v>
      </c>
      <c r="AH94" s="105"/>
      <c r="AI94" s="105"/>
      <c r="AJ94" s="105"/>
      <c r="AK94" s="105"/>
      <c r="AL94" s="105"/>
      <c r="AM94" s="105"/>
      <c r="AN94" s="106">
        <f>SUM(AG94,AT94)</f>
        <v>0</v>
      </c>
      <c r="AO94" s="106"/>
      <c r="AP94" s="106"/>
      <c r="AQ94" s="107" t="s">
        <v>1</v>
      </c>
      <c r="AR94" s="108"/>
      <c r="AS94" s="109">
        <f>ROUND(AS95,2)</f>
        <v>0</v>
      </c>
      <c r="AT94" s="110">
        <f>ROUND(SUM(AV94:AW94),2)</f>
        <v>0</v>
      </c>
      <c r="AU94" s="111">
        <f>ROUND(AU95,5)</f>
        <v>0</v>
      </c>
      <c r="AV94" s="110">
        <f>ROUND(AZ94*L29,2)</f>
        <v>0</v>
      </c>
      <c r="AW94" s="110">
        <f>ROUND(BA94*L30,2)</f>
        <v>0</v>
      </c>
      <c r="AX94" s="110">
        <f>ROUND(BB94*L29,2)</f>
        <v>0</v>
      </c>
      <c r="AY94" s="110">
        <f>ROUND(BC94*L30,2)</f>
        <v>0</v>
      </c>
      <c r="AZ94" s="110">
        <f>ROUND(AZ95,2)</f>
        <v>0</v>
      </c>
      <c r="BA94" s="110">
        <f>ROUND(BA95,2)</f>
        <v>0</v>
      </c>
      <c r="BB94" s="110">
        <f>ROUND(BB95,2)</f>
        <v>0</v>
      </c>
      <c r="BC94" s="110">
        <f>ROUND(BC95,2)</f>
        <v>0</v>
      </c>
      <c r="BD94" s="112">
        <f>ROUND(BD95,2)</f>
        <v>0</v>
      </c>
      <c r="BE94" s="6"/>
      <c r="BS94" s="113" t="s">
        <v>72</v>
      </c>
      <c r="BT94" s="113" t="s">
        <v>73</v>
      </c>
      <c r="BU94" s="114" t="s">
        <v>74</v>
      </c>
      <c r="BV94" s="113" t="s">
        <v>75</v>
      </c>
      <c r="BW94" s="113" t="s">
        <v>5</v>
      </c>
      <c r="BX94" s="113" t="s">
        <v>76</v>
      </c>
      <c r="CL94" s="113" t="s">
        <v>1</v>
      </c>
    </row>
    <row r="95" spans="1:91" s="7" customFormat="1" ht="16.5" customHeight="1">
      <c r="A95" s="115" t="s">
        <v>77</v>
      </c>
      <c r="B95" s="116"/>
      <c r="C95" s="117"/>
      <c r="D95" s="118" t="s">
        <v>78</v>
      </c>
      <c r="E95" s="118"/>
      <c r="F95" s="118"/>
      <c r="G95" s="118"/>
      <c r="H95" s="118"/>
      <c r="I95" s="119"/>
      <c r="J95" s="118" t="s">
        <v>79</v>
      </c>
      <c r="K95" s="118"/>
      <c r="L95" s="118"/>
      <c r="M95" s="118"/>
      <c r="N95" s="118"/>
      <c r="O95" s="118"/>
      <c r="P95" s="118"/>
      <c r="Q95" s="118"/>
      <c r="R95" s="118"/>
      <c r="S95" s="118"/>
      <c r="T95" s="118"/>
      <c r="U95" s="118"/>
      <c r="V95" s="118"/>
      <c r="W95" s="118"/>
      <c r="X95" s="118"/>
      <c r="Y95" s="118"/>
      <c r="Z95" s="118"/>
      <c r="AA95" s="118"/>
      <c r="AB95" s="118"/>
      <c r="AC95" s="118"/>
      <c r="AD95" s="118"/>
      <c r="AE95" s="118"/>
      <c r="AF95" s="118"/>
      <c r="AG95" s="120">
        <f>'01 - Dodávka IT vybavení'!J30</f>
        <v>0</v>
      </c>
      <c r="AH95" s="119"/>
      <c r="AI95" s="119"/>
      <c r="AJ95" s="119"/>
      <c r="AK95" s="119"/>
      <c r="AL95" s="119"/>
      <c r="AM95" s="119"/>
      <c r="AN95" s="120">
        <f>SUM(AG95,AT95)</f>
        <v>0</v>
      </c>
      <c r="AO95" s="119"/>
      <c r="AP95" s="119"/>
      <c r="AQ95" s="121" t="s">
        <v>80</v>
      </c>
      <c r="AR95" s="122"/>
      <c r="AS95" s="123">
        <v>0</v>
      </c>
      <c r="AT95" s="124">
        <f>ROUND(SUM(AV95:AW95),2)</f>
        <v>0</v>
      </c>
      <c r="AU95" s="125">
        <f>'01 - Dodávka IT vybavení'!P119</f>
        <v>0</v>
      </c>
      <c r="AV95" s="124">
        <f>'01 - Dodávka IT vybavení'!J33</f>
        <v>0</v>
      </c>
      <c r="AW95" s="124">
        <f>'01 - Dodávka IT vybavení'!J34</f>
        <v>0</v>
      </c>
      <c r="AX95" s="124">
        <f>'01 - Dodávka IT vybavení'!J35</f>
        <v>0</v>
      </c>
      <c r="AY95" s="124">
        <f>'01 - Dodávka IT vybavení'!J36</f>
        <v>0</v>
      </c>
      <c r="AZ95" s="124">
        <f>'01 - Dodávka IT vybavení'!F33</f>
        <v>0</v>
      </c>
      <c r="BA95" s="124">
        <f>'01 - Dodávka IT vybavení'!F34</f>
        <v>0</v>
      </c>
      <c r="BB95" s="124">
        <f>'01 - Dodávka IT vybavení'!F35</f>
        <v>0</v>
      </c>
      <c r="BC95" s="124">
        <f>'01 - Dodávka IT vybavení'!F36</f>
        <v>0</v>
      </c>
      <c r="BD95" s="126">
        <f>'01 - Dodávka IT vybavení'!F37</f>
        <v>0</v>
      </c>
      <c r="BE95" s="7"/>
      <c r="BT95" s="127" t="s">
        <v>81</v>
      </c>
      <c r="BV95" s="127" t="s">
        <v>75</v>
      </c>
      <c r="BW95" s="127" t="s">
        <v>82</v>
      </c>
      <c r="BX95" s="127" t="s">
        <v>5</v>
      </c>
      <c r="CL95" s="127" t="s">
        <v>1</v>
      </c>
      <c r="CM95" s="127" t="s">
        <v>83</v>
      </c>
    </row>
    <row r="96" spans="1:57" s="2" customFormat="1" ht="30" customHeight="1">
      <c r="A96" s="34"/>
      <c r="B96" s="35"/>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40"/>
      <c r="AS96" s="34"/>
      <c r="AT96" s="34"/>
      <c r="AU96" s="34"/>
      <c r="AV96" s="34"/>
      <c r="AW96" s="34"/>
      <c r="AX96" s="34"/>
      <c r="AY96" s="34"/>
      <c r="AZ96" s="34"/>
      <c r="BA96" s="34"/>
      <c r="BB96" s="34"/>
      <c r="BC96" s="34"/>
      <c r="BD96" s="34"/>
      <c r="BE96" s="34"/>
    </row>
    <row r="97" spans="1:57" s="2" customFormat="1" ht="6.95" customHeight="1">
      <c r="A97" s="34"/>
      <c r="B97" s="62"/>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40"/>
      <c r="AS97" s="34"/>
      <c r="AT97" s="34"/>
      <c r="AU97" s="34"/>
      <c r="AV97" s="34"/>
      <c r="AW97" s="34"/>
      <c r="AX97" s="34"/>
      <c r="AY97" s="34"/>
      <c r="AZ97" s="34"/>
      <c r="BA97" s="34"/>
      <c r="BB97" s="34"/>
      <c r="BC97" s="34"/>
      <c r="BD97" s="34"/>
      <c r="BE97" s="34"/>
    </row>
  </sheetData>
  <sheetProtection password="CC35" sheet="1" objects="1" scenarios="1" formatColumns="0" formatRows="0"/>
  <mergeCells count="42">
    <mergeCell ref="BE5:BE34"/>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85:AO85"/>
    <mergeCell ref="AM87:AN87"/>
    <mergeCell ref="AM89:AP89"/>
    <mergeCell ref="AS89:AT91"/>
    <mergeCell ref="AM90:AP90"/>
    <mergeCell ref="C92:G92"/>
    <mergeCell ref="I92:AF92"/>
    <mergeCell ref="AG92:AM92"/>
    <mergeCell ref="AN92:AP92"/>
    <mergeCell ref="AN95:AP95"/>
    <mergeCell ref="AG95:AM95"/>
    <mergeCell ref="D95:H95"/>
    <mergeCell ref="J95:AF95"/>
    <mergeCell ref="AG94:AM94"/>
    <mergeCell ref="AN94:AP94"/>
    <mergeCell ref="AR2:BE2"/>
  </mergeCells>
  <hyperlinks>
    <hyperlink ref="A95" location="'01 - Dodávka IT vybavení'!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19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3" t="s">
        <v>82</v>
      </c>
    </row>
    <row r="3" spans="2:46" s="1" customFormat="1" ht="6.95" customHeight="1">
      <c r="B3" s="128"/>
      <c r="C3" s="129"/>
      <c r="D3" s="129"/>
      <c r="E3" s="129"/>
      <c r="F3" s="129"/>
      <c r="G3" s="129"/>
      <c r="H3" s="129"/>
      <c r="I3" s="129"/>
      <c r="J3" s="129"/>
      <c r="K3" s="129"/>
      <c r="L3" s="16"/>
      <c r="AT3" s="13" t="s">
        <v>83</v>
      </c>
    </row>
    <row r="4" spans="2:46" s="1" customFormat="1" ht="24.95" customHeight="1">
      <c r="B4" s="16"/>
      <c r="D4" s="130" t="s">
        <v>84</v>
      </c>
      <c r="L4" s="16"/>
      <c r="M4" s="131" t="s">
        <v>10</v>
      </c>
      <c r="AT4" s="13" t="s">
        <v>4</v>
      </c>
    </row>
    <row r="5" spans="2:12" s="1" customFormat="1" ht="6.95" customHeight="1">
      <c r="B5" s="16"/>
      <c r="L5" s="16"/>
    </row>
    <row r="6" spans="2:12" s="1" customFormat="1" ht="12" customHeight="1">
      <c r="B6" s="16"/>
      <c r="D6" s="132" t="s">
        <v>16</v>
      </c>
      <c r="L6" s="16"/>
    </row>
    <row r="7" spans="2:12" s="1" customFormat="1" ht="26.25" customHeight="1">
      <c r="B7" s="16"/>
      <c r="E7" s="133" t="str">
        <f>'Rekapitulace stavby'!K6</f>
        <v>Modernizace infrastruktury základních škol v Litvínově - ZŠ Janov - IT vybavení</v>
      </c>
      <c r="F7" s="132"/>
      <c r="G7" s="132"/>
      <c r="H7" s="132"/>
      <c r="L7" s="16"/>
    </row>
    <row r="8" spans="1:31" s="2" customFormat="1" ht="12" customHeight="1">
      <c r="A8" s="34"/>
      <c r="B8" s="40"/>
      <c r="C8" s="34"/>
      <c r="D8" s="132" t="s">
        <v>85</v>
      </c>
      <c r="E8" s="34"/>
      <c r="F8" s="34"/>
      <c r="G8" s="34"/>
      <c r="H8" s="34"/>
      <c r="I8" s="34"/>
      <c r="J8" s="34"/>
      <c r="K8" s="34"/>
      <c r="L8" s="59"/>
      <c r="S8" s="34"/>
      <c r="T8" s="34"/>
      <c r="U8" s="34"/>
      <c r="V8" s="34"/>
      <c r="W8" s="34"/>
      <c r="X8" s="34"/>
      <c r="Y8" s="34"/>
      <c r="Z8" s="34"/>
      <c r="AA8" s="34"/>
      <c r="AB8" s="34"/>
      <c r="AC8" s="34"/>
      <c r="AD8" s="34"/>
      <c r="AE8" s="34"/>
    </row>
    <row r="9" spans="1:31" s="2" customFormat="1" ht="16.5" customHeight="1">
      <c r="A9" s="34"/>
      <c r="B9" s="40"/>
      <c r="C9" s="34"/>
      <c r="D9" s="34"/>
      <c r="E9" s="134" t="s">
        <v>86</v>
      </c>
      <c r="F9" s="34"/>
      <c r="G9" s="34"/>
      <c r="H9" s="34"/>
      <c r="I9" s="34"/>
      <c r="J9" s="34"/>
      <c r="K9" s="34"/>
      <c r="L9" s="59"/>
      <c r="S9" s="34"/>
      <c r="T9" s="34"/>
      <c r="U9" s="34"/>
      <c r="V9" s="34"/>
      <c r="W9" s="34"/>
      <c r="X9" s="34"/>
      <c r="Y9" s="34"/>
      <c r="Z9" s="34"/>
      <c r="AA9" s="34"/>
      <c r="AB9" s="34"/>
      <c r="AC9" s="34"/>
      <c r="AD9" s="34"/>
      <c r="AE9" s="34"/>
    </row>
    <row r="10" spans="1:31" s="2" customFormat="1" ht="12">
      <c r="A10" s="34"/>
      <c r="B10" s="40"/>
      <c r="C10" s="34"/>
      <c r="D10" s="34"/>
      <c r="E10" s="34"/>
      <c r="F10" s="34"/>
      <c r="G10" s="34"/>
      <c r="H10" s="34"/>
      <c r="I10" s="34"/>
      <c r="J10" s="34"/>
      <c r="K10" s="34"/>
      <c r="L10" s="59"/>
      <c r="S10" s="34"/>
      <c r="T10" s="34"/>
      <c r="U10" s="34"/>
      <c r="V10" s="34"/>
      <c r="W10" s="34"/>
      <c r="X10" s="34"/>
      <c r="Y10" s="34"/>
      <c r="Z10" s="34"/>
      <c r="AA10" s="34"/>
      <c r="AB10" s="34"/>
      <c r="AC10" s="34"/>
      <c r="AD10" s="34"/>
      <c r="AE10" s="34"/>
    </row>
    <row r="11" spans="1:31" s="2" customFormat="1" ht="12" customHeight="1">
      <c r="A11" s="34"/>
      <c r="B11" s="40"/>
      <c r="C11" s="34"/>
      <c r="D11" s="132" t="s">
        <v>18</v>
      </c>
      <c r="E11" s="34"/>
      <c r="F11" s="135" t="s">
        <v>1</v>
      </c>
      <c r="G11" s="34"/>
      <c r="H11" s="34"/>
      <c r="I11" s="132" t="s">
        <v>19</v>
      </c>
      <c r="J11" s="135" t="s">
        <v>1</v>
      </c>
      <c r="K11" s="34"/>
      <c r="L11" s="59"/>
      <c r="S11" s="34"/>
      <c r="T11" s="34"/>
      <c r="U11" s="34"/>
      <c r="V11" s="34"/>
      <c r="W11" s="34"/>
      <c r="X11" s="34"/>
      <c r="Y11" s="34"/>
      <c r="Z11" s="34"/>
      <c r="AA11" s="34"/>
      <c r="AB11" s="34"/>
      <c r="AC11" s="34"/>
      <c r="AD11" s="34"/>
      <c r="AE11" s="34"/>
    </row>
    <row r="12" spans="1:31" s="2" customFormat="1" ht="12" customHeight="1">
      <c r="A12" s="34"/>
      <c r="B12" s="40"/>
      <c r="C12" s="34"/>
      <c r="D12" s="132" t="s">
        <v>20</v>
      </c>
      <c r="E12" s="34"/>
      <c r="F12" s="135" t="s">
        <v>21</v>
      </c>
      <c r="G12" s="34"/>
      <c r="H12" s="34"/>
      <c r="I12" s="132" t="s">
        <v>22</v>
      </c>
      <c r="J12" s="136" t="str">
        <f>'Rekapitulace stavby'!AN8</f>
        <v>8. 2. 2022</v>
      </c>
      <c r="K12" s="34"/>
      <c r="L12" s="59"/>
      <c r="S12" s="34"/>
      <c r="T12" s="34"/>
      <c r="U12" s="34"/>
      <c r="V12" s="34"/>
      <c r="W12" s="34"/>
      <c r="X12" s="34"/>
      <c r="Y12" s="34"/>
      <c r="Z12" s="34"/>
      <c r="AA12" s="34"/>
      <c r="AB12" s="34"/>
      <c r="AC12" s="34"/>
      <c r="AD12" s="34"/>
      <c r="AE12" s="34"/>
    </row>
    <row r="13" spans="1:31" s="2" customFormat="1" ht="10.8" customHeight="1">
      <c r="A13" s="34"/>
      <c r="B13" s="40"/>
      <c r="C13" s="34"/>
      <c r="D13" s="34"/>
      <c r="E13" s="34"/>
      <c r="F13" s="34"/>
      <c r="G13" s="34"/>
      <c r="H13" s="34"/>
      <c r="I13" s="34"/>
      <c r="J13" s="34"/>
      <c r="K13" s="34"/>
      <c r="L13" s="59"/>
      <c r="S13" s="34"/>
      <c r="T13" s="34"/>
      <c r="U13" s="34"/>
      <c r="V13" s="34"/>
      <c r="W13" s="34"/>
      <c r="X13" s="34"/>
      <c r="Y13" s="34"/>
      <c r="Z13" s="34"/>
      <c r="AA13" s="34"/>
      <c r="AB13" s="34"/>
      <c r="AC13" s="34"/>
      <c r="AD13" s="34"/>
      <c r="AE13" s="34"/>
    </row>
    <row r="14" spans="1:31" s="2" customFormat="1" ht="12" customHeight="1">
      <c r="A14" s="34"/>
      <c r="B14" s="40"/>
      <c r="C14" s="34"/>
      <c r="D14" s="132" t="s">
        <v>24</v>
      </c>
      <c r="E14" s="34"/>
      <c r="F14" s="34"/>
      <c r="G14" s="34"/>
      <c r="H14" s="34"/>
      <c r="I14" s="132" t="s">
        <v>25</v>
      </c>
      <c r="J14" s="135" t="str">
        <f>IF('Rekapitulace stavby'!AN10="","",'Rekapitulace stavby'!AN10)</f>
        <v/>
      </c>
      <c r="K14" s="34"/>
      <c r="L14" s="59"/>
      <c r="S14" s="34"/>
      <c r="T14" s="34"/>
      <c r="U14" s="34"/>
      <c r="V14" s="34"/>
      <c r="W14" s="34"/>
      <c r="X14" s="34"/>
      <c r="Y14" s="34"/>
      <c r="Z14" s="34"/>
      <c r="AA14" s="34"/>
      <c r="AB14" s="34"/>
      <c r="AC14" s="34"/>
      <c r="AD14" s="34"/>
      <c r="AE14" s="34"/>
    </row>
    <row r="15" spans="1:31" s="2" customFormat="1" ht="18" customHeight="1">
      <c r="A15" s="34"/>
      <c r="B15" s="40"/>
      <c r="C15" s="34"/>
      <c r="D15" s="34"/>
      <c r="E15" s="135" t="str">
        <f>IF('Rekapitulace stavby'!E11="","",'Rekapitulace stavby'!E11)</f>
        <v xml:space="preserve"> </v>
      </c>
      <c r="F15" s="34"/>
      <c r="G15" s="34"/>
      <c r="H15" s="34"/>
      <c r="I15" s="132" t="s">
        <v>26</v>
      </c>
      <c r="J15" s="135" t="str">
        <f>IF('Rekapitulace stavby'!AN11="","",'Rekapitulace stavby'!AN11)</f>
        <v/>
      </c>
      <c r="K15" s="34"/>
      <c r="L15" s="59"/>
      <c r="S15" s="34"/>
      <c r="T15" s="34"/>
      <c r="U15" s="34"/>
      <c r="V15" s="34"/>
      <c r="W15" s="34"/>
      <c r="X15" s="34"/>
      <c r="Y15" s="34"/>
      <c r="Z15" s="34"/>
      <c r="AA15" s="34"/>
      <c r="AB15" s="34"/>
      <c r="AC15" s="34"/>
      <c r="AD15" s="34"/>
      <c r="AE15" s="34"/>
    </row>
    <row r="16" spans="1:31" s="2" customFormat="1" ht="6.95" customHeight="1">
      <c r="A16" s="34"/>
      <c r="B16" s="40"/>
      <c r="C16" s="34"/>
      <c r="D16" s="34"/>
      <c r="E16" s="34"/>
      <c r="F16" s="34"/>
      <c r="G16" s="34"/>
      <c r="H16" s="34"/>
      <c r="I16" s="34"/>
      <c r="J16" s="34"/>
      <c r="K16" s="34"/>
      <c r="L16" s="59"/>
      <c r="S16" s="34"/>
      <c r="T16" s="34"/>
      <c r="U16" s="34"/>
      <c r="V16" s="34"/>
      <c r="W16" s="34"/>
      <c r="X16" s="34"/>
      <c r="Y16" s="34"/>
      <c r="Z16" s="34"/>
      <c r="AA16" s="34"/>
      <c r="AB16" s="34"/>
      <c r="AC16" s="34"/>
      <c r="AD16" s="34"/>
      <c r="AE16" s="34"/>
    </row>
    <row r="17" spans="1:31" s="2" customFormat="1" ht="12" customHeight="1">
      <c r="A17" s="34"/>
      <c r="B17" s="40"/>
      <c r="C17" s="34"/>
      <c r="D17" s="132" t="s">
        <v>27</v>
      </c>
      <c r="E17" s="34"/>
      <c r="F17" s="34"/>
      <c r="G17" s="34"/>
      <c r="H17" s="34"/>
      <c r="I17" s="132" t="s">
        <v>25</v>
      </c>
      <c r="J17" s="29" t="str">
        <f>'Rekapitulace stavby'!AN13</f>
        <v>Vyplň údaj</v>
      </c>
      <c r="K17" s="34"/>
      <c r="L17" s="59"/>
      <c r="S17" s="34"/>
      <c r="T17" s="34"/>
      <c r="U17" s="34"/>
      <c r="V17" s="34"/>
      <c r="W17" s="34"/>
      <c r="X17" s="34"/>
      <c r="Y17" s="34"/>
      <c r="Z17" s="34"/>
      <c r="AA17" s="34"/>
      <c r="AB17" s="34"/>
      <c r="AC17" s="34"/>
      <c r="AD17" s="34"/>
      <c r="AE17" s="34"/>
    </row>
    <row r="18" spans="1:31" s="2" customFormat="1" ht="18" customHeight="1">
      <c r="A18" s="34"/>
      <c r="B18" s="40"/>
      <c r="C18" s="34"/>
      <c r="D18" s="34"/>
      <c r="E18" s="29" t="str">
        <f>'Rekapitulace stavby'!E14</f>
        <v>Vyplň údaj</v>
      </c>
      <c r="F18" s="135"/>
      <c r="G18" s="135"/>
      <c r="H18" s="135"/>
      <c r="I18" s="132" t="s">
        <v>26</v>
      </c>
      <c r="J18" s="29" t="str">
        <f>'Rekapitulace stavby'!AN14</f>
        <v>Vyplň údaj</v>
      </c>
      <c r="K18" s="34"/>
      <c r="L18" s="59"/>
      <c r="S18" s="34"/>
      <c r="T18" s="34"/>
      <c r="U18" s="34"/>
      <c r="V18" s="34"/>
      <c r="W18" s="34"/>
      <c r="X18" s="34"/>
      <c r="Y18" s="34"/>
      <c r="Z18" s="34"/>
      <c r="AA18" s="34"/>
      <c r="AB18" s="34"/>
      <c r="AC18" s="34"/>
      <c r="AD18" s="34"/>
      <c r="AE18" s="34"/>
    </row>
    <row r="19" spans="1:31" s="2" customFormat="1" ht="6.95" customHeight="1">
      <c r="A19" s="34"/>
      <c r="B19" s="40"/>
      <c r="C19" s="34"/>
      <c r="D19" s="34"/>
      <c r="E19" s="34"/>
      <c r="F19" s="34"/>
      <c r="G19" s="34"/>
      <c r="H19" s="34"/>
      <c r="I19" s="34"/>
      <c r="J19" s="34"/>
      <c r="K19" s="34"/>
      <c r="L19" s="59"/>
      <c r="S19" s="34"/>
      <c r="T19" s="34"/>
      <c r="U19" s="34"/>
      <c r="V19" s="34"/>
      <c r="W19" s="34"/>
      <c r="X19" s="34"/>
      <c r="Y19" s="34"/>
      <c r="Z19" s="34"/>
      <c r="AA19" s="34"/>
      <c r="AB19" s="34"/>
      <c r="AC19" s="34"/>
      <c r="AD19" s="34"/>
      <c r="AE19" s="34"/>
    </row>
    <row r="20" spans="1:31" s="2" customFormat="1" ht="12" customHeight="1">
      <c r="A20" s="34"/>
      <c r="B20" s="40"/>
      <c r="C20" s="34"/>
      <c r="D20" s="132" t="s">
        <v>29</v>
      </c>
      <c r="E20" s="34"/>
      <c r="F20" s="34"/>
      <c r="G20" s="34"/>
      <c r="H20" s="34"/>
      <c r="I20" s="132" t="s">
        <v>25</v>
      </c>
      <c r="J20" s="135" t="str">
        <f>IF('Rekapitulace stavby'!AN16="","",'Rekapitulace stavby'!AN16)</f>
        <v/>
      </c>
      <c r="K20" s="34"/>
      <c r="L20" s="59"/>
      <c r="S20" s="34"/>
      <c r="T20" s="34"/>
      <c r="U20" s="34"/>
      <c r="V20" s="34"/>
      <c r="W20" s="34"/>
      <c r="X20" s="34"/>
      <c r="Y20" s="34"/>
      <c r="Z20" s="34"/>
      <c r="AA20" s="34"/>
      <c r="AB20" s="34"/>
      <c r="AC20" s="34"/>
      <c r="AD20" s="34"/>
      <c r="AE20" s="34"/>
    </row>
    <row r="21" spans="1:31" s="2" customFormat="1" ht="18" customHeight="1">
      <c r="A21" s="34"/>
      <c r="B21" s="40"/>
      <c r="C21" s="34"/>
      <c r="D21" s="34"/>
      <c r="E21" s="135" t="str">
        <f>IF('Rekapitulace stavby'!E17="","",'Rekapitulace stavby'!E17)</f>
        <v xml:space="preserve"> </v>
      </c>
      <c r="F21" s="34"/>
      <c r="G21" s="34"/>
      <c r="H21" s="34"/>
      <c r="I21" s="132" t="s">
        <v>26</v>
      </c>
      <c r="J21" s="135" t="str">
        <f>IF('Rekapitulace stavby'!AN17="","",'Rekapitulace stavby'!AN17)</f>
        <v/>
      </c>
      <c r="K21" s="34"/>
      <c r="L21" s="59"/>
      <c r="S21" s="34"/>
      <c r="T21" s="34"/>
      <c r="U21" s="34"/>
      <c r="V21" s="34"/>
      <c r="W21" s="34"/>
      <c r="X21" s="34"/>
      <c r="Y21" s="34"/>
      <c r="Z21" s="34"/>
      <c r="AA21" s="34"/>
      <c r="AB21" s="34"/>
      <c r="AC21" s="34"/>
      <c r="AD21" s="34"/>
      <c r="AE21" s="34"/>
    </row>
    <row r="22" spans="1:31" s="2" customFormat="1" ht="6.95" customHeight="1">
      <c r="A22" s="34"/>
      <c r="B22" s="40"/>
      <c r="C22" s="34"/>
      <c r="D22" s="34"/>
      <c r="E22" s="34"/>
      <c r="F22" s="34"/>
      <c r="G22" s="34"/>
      <c r="H22" s="34"/>
      <c r="I22" s="34"/>
      <c r="J22" s="34"/>
      <c r="K22" s="34"/>
      <c r="L22" s="59"/>
      <c r="S22" s="34"/>
      <c r="T22" s="34"/>
      <c r="U22" s="34"/>
      <c r="V22" s="34"/>
      <c r="W22" s="34"/>
      <c r="X22" s="34"/>
      <c r="Y22" s="34"/>
      <c r="Z22" s="34"/>
      <c r="AA22" s="34"/>
      <c r="AB22" s="34"/>
      <c r="AC22" s="34"/>
      <c r="AD22" s="34"/>
      <c r="AE22" s="34"/>
    </row>
    <row r="23" spans="1:31" s="2" customFormat="1" ht="12" customHeight="1">
      <c r="A23" s="34"/>
      <c r="B23" s="40"/>
      <c r="C23" s="34"/>
      <c r="D23" s="132" t="s">
        <v>31</v>
      </c>
      <c r="E23" s="34"/>
      <c r="F23" s="34"/>
      <c r="G23" s="34"/>
      <c r="H23" s="34"/>
      <c r="I23" s="132" t="s">
        <v>25</v>
      </c>
      <c r="J23" s="135" t="str">
        <f>IF('Rekapitulace stavby'!AN19="","",'Rekapitulace stavby'!AN19)</f>
        <v/>
      </c>
      <c r="K23" s="34"/>
      <c r="L23" s="59"/>
      <c r="S23" s="34"/>
      <c r="T23" s="34"/>
      <c r="U23" s="34"/>
      <c r="V23" s="34"/>
      <c r="W23" s="34"/>
      <c r="X23" s="34"/>
      <c r="Y23" s="34"/>
      <c r="Z23" s="34"/>
      <c r="AA23" s="34"/>
      <c r="AB23" s="34"/>
      <c r="AC23" s="34"/>
      <c r="AD23" s="34"/>
      <c r="AE23" s="34"/>
    </row>
    <row r="24" spans="1:31" s="2" customFormat="1" ht="18" customHeight="1">
      <c r="A24" s="34"/>
      <c r="B24" s="40"/>
      <c r="C24" s="34"/>
      <c r="D24" s="34"/>
      <c r="E24" s="135" t="str">
        <f>IF('Rekapitulace stavby'!E20="","",'Rekapitulace stavby'!E20)</f>
        <v xml:space="preserve"> </v>
      </c>
      <c r="F24" s="34"/>
      <c r="G24" s="34"/>
      <c r="H24" s="34"/>
      <c r="I24" s="132" t="s">
        <v>26</v>
      </c>
      <c r="J24" s="135" t="str">
        <f>IF('Rekapitulace stavby'!AN20="","",'Rekapitulace stavby'!AN20)</f>
        <v/>
      </c>
      <c r="K24" s="34"/>
      <c r="L24" s="59"/>
      <c r="S24" s="34"/>
      <c r="T24" s="34"/>
      <c r="U24" s="34"/>
      <c r="V24" s="34"/>
      <c r="W24" s="34"/>
      <c r="X24" s="34"/>
      <c r="Y24" s="34"/>
      <c r="Z24" s="34"/>
      <c r="AA24" s="34"/>
      <c r="AB24" s="34"/>
      <c r="AC24" s="34"/>
      <c r="AD24" s="34"/>
      <c r="AE24" s="34"/>
    </row>
    <row r="25" spans="1:31" s="2" customFormat="1" ht="6.95" customHeight="1">
      <c r="A25" s="34"/>
      <c r="B25" s="40"/>
      <c r="C25" s="34"/>
      <c r="D25" s="34"/>
      <c r="E25" s="34"/>
      <c r="F25" s="34"/>
      <c r="G25" s="34"/>
      <c r="H25" s="34"/>
      <c r="I25" s="34"/>
      <c r="J25" s="34"/>
      <c r="K25" s="34"/>
      <c r="L25" s="59"/>
      <c r="S25" s="34"/>
      <c r="T25" s="34"/>
      <c r="U25" s="34"/>
      <c r="V25" s="34"/>
      <c r="W25" s="34"/>
      <c r="X25" s="34"/>
      <c r="Y25" s="34"/>
      <c r="Z25" s="34"/>
      <c r="AA25" s="34"/>
      <c r="AB25" s="34"/>
      <c r="AC25" s="34"/>
      <c r="AD25" s="34"/>
      <c r="AE25" s="34"/>
    </row>
    <row r="26" spans="1:31" s="2" customFormat="1" ht="12" customHeight="1">
      <c r="A26" s="34"/>
      <c r="B26" s="40"/>
      <c r="C26" s="34"/>
      <c r="D26" s="132" t="s">
        <v>32</v>
      </c>
      <c r="E26" s="34"/>
      <c r="F26" s="34"/>
      <c r="G26" s="34"/>
      <c r="H26" s="34"/>
      <c r="I26" s="34"/>
      <c r="J26" s="34"/>
      <c r="K26" s="34"/>
      <c r="L26" s="59"/>
      <c r="S26" s="34"/>
      <c r="T26" s="34"/>
      <c r="U26" s="34"/>
      <c r="V26" s="34"/>
      <c r="W26" s="34"/>
      <c r="X26" s="34"/>
      <c r="Y26" s="34"/>
      <c r="Z26" s="34"/>
      <c r="AA26" s="34"/>
      <c r="AB26" s="34"/>
      <c r="AC26" s="34"/>
      <c r="AD26" s="34"/>
      <c r="AE26" s="34"/>
    </row>
    <row r="27" spans="1:31" s="8" customFormat="1" ht="16.5" customHeight="1">
      <c r="A27" s="137"/>
      <c r="B27" s="138"/>
      <c r="C27" s="137"/>
      <c r="D27" s="137"/>
      <c r="E27" s="139" t="s">
        <v>1</v>
      </c>
      <c r="F27" s="139"/>
      <c r="G27" s="139"/>
      <c r="H27" s="139"/>
      <c r="I27" s="137"/>
      <c r="J27" s="137"/>
      <c r="K27" s="137"/>
      <c r="L27" s="140"/>
      <c r="S27" s="137"/>
      <c r="T27" s="137"/>
      <c r="U27" s="137"/>
      <c r="V27" s="137"/>
      <c r="W27" s="137"/>
      <c r="X27" s="137"/>
      <c r="Y27" s="137"/>
      <c r="Z27" s="137"/>
      <c r="AA27" s="137"/>
      <c r="AB27" s="137"/>
      <c r="AC27" s="137"/>
      <c r="AD27" s="137"/>
      <c r="AE27" s="137"/>
    </row>
    <row r="28" spans="1:31" s="2" customFormat="1" ht="6.95" customHeight="1">
      <c r="A28" s="34"/>
      <c r="B28" s="40"/>
      <c r="C28" s="34"/>
      <c r="D28" s="34"/>
      <c r="E28" s="34"/>
      <c r="F28" s="34"/>
      <c r="G28" s="34"/>
      <c r="H28" s="34"/>
      <c r="I28" s="34"/>
      <c r="J28" s="34"/>
      <c r="K28" s="34"/>
      <c r="L28" s="59"/>
      <c r="S28" s="34"/>
      <c r="T28" s="34"/>
      <c r="U28" s="34"/>
      <c r="V28" s="34"/>
      <c r="W28" s="34"/>
      <c r="X28" s="34"/>
      <c r="Y28" s="34"/>
      <c r="Z28" s="34"/>
      <c r="AA28" s="34"/>
      <c r="AB28" s="34"/>
      <c r="AC28" s="34"/>
      <c r="AD28" s="34"/>
      <c r="AE28" s="34"/>
    </row>
    <row r="29" spans="1:31" s="2" customFormat="1" ht="6.95" customHeight="1">
      <c r="A29" s="34"/>
      <c r="B29" s="40"/>
      <c r="C29" s="34"/>
      <c r="D29" s="141"/>
      <c r="E29" s="141"/>
      <c r="F29" s="141"/>
      <c r="G29" s="141"/>
      <c r="H29" s="141"/>
      <c r="I29" s="141"/>
      <c r="J29" s="141"/>
      <c r="K29" s="141"/>
      <c r="L29" s="59"/>
      <c r="S29" s="34"/>
      <c r="T29" s="34"/>
      <c r="U29" s="34"/>
      <c r="V29" s="34"/>
      <c r="W29" s="34"/>
      <c r="X29" s="34"/>
      <c r="Y29" s="34"/>
      <c r="Z29" s="34"/>
      <c r="AA29" s="34"/>
      <c r="AB29" s="34"/>
      <c r="AC29" s="34"/>
      <c r="AD29" s="34"/>
      <c r="AE29" s="34"/>
    </row>
    <row r="30" spans="1:31" s="2" customFormat="1" ht="25.4" customHeight="1">
      <c r="A30" s="34"/>
      <c r="B30" s="40"/>
      <c r="C30" s="34"/>
      <c r="D30" s="142" t="s">
        <v>33</v>
      </c>
      <c r="E30" s="34"/>
      <c r="F30" s="34"/>
      <c r="G30" s="34"/>
      <c r="H30" s="34"/>
      <c r="I30" s="34"/>
      <c r="J30" s="143">
        <f>ROUND(J119,2)</f>
        <v>0</v>
      </c>
      <c r="K30" s="34"/>
      <c r="L30" s="59"/>
      <c r="S30" s="34"/>
      <c r="T30" s="34"/>
      <c r="U30" s="34"/>
      <c r="V30" s="34"/>
      <c r="W30" s="34"/>
      <c r="X30" s="34"/>
      <c r="Y30" s="34"/>
      <c r="Z30" s="34"/>
      <c r="AA30" s="34"/>
      <c r="AB30" s="34"/>
      <c r="AC30" s="34"/>
      <c r="AD30" s="34"/>
      <c r="AE30" s="34"/>
    </row>
    <row r="31" spans="1:31" s="2" customFormat="1" ht="6.95" customHeight="1">
      <c r="A31" s="34"/>
      <c r="B31" s="40"/>
      <c r="C31" s="34"/>
      <c r="D31" s="141"/>
      <c r="E31" s="141"/>
      <c r="F31" s="141"/>
      <c r="G31" s="141"/>
      <c r="H31" s="141"/>
      <c r="I31" s="141"/>
      <c r="J31" s="141"/>
      <c r="K31" s="141"/>
      <c r="L31" s="59"/>
      <c r="S31" s="34"/>
      <c r="T31" s="34"/>
      <c r="U31" s="34"/>
      <c r="V31" s="34"/>
      <c r="W31" s="34"/>
      <c r="X31" s="34"/>
      <c r="Y31" s="34"/>
      <c r="Z31" s="34"/>
      <c r="AA31" s="34"/>
      <c r="AB31" s="34"/>
      <c r="AC31" s="34"/>
      <c r="AD31" s="34"/>
      <c r="AE31" s="34"/>
    </row>
    <row r="32" spans="1:31" s="2" customFormat="1" ht="14.4" customHeight="1">
      <c r="A32" s="34"/>
      <c r="B32" s="40"/>
      <c r="C32" s="34"/>
      <c r="D32" s="34"/>
      <c r="E32" s="34"/>
      <c r="F32" s="144" t="s">
        <v>35</v>
      </c>
      <c r="G32" s="34"/>
      <c r="H32" s="34"/>
      <c r="I32" s="144" t="s">
        <v>34</v>
      </c>
      <c r="J32" s="144" t="s">
        <v>36</v>
      </c>
      <c r="K32" s="34"/>
      <c r="L32" s="59"/>
      <c r="S32" s="34"/>
      <c r="T32" s="34"/>
      <c r="U32" s="34"/>
      <c r="V32" s="34"/>
      <c r="W32" s="34"/>
      <c r="X32" s="34"/>
      <c r="Y32" s="34"/>
      <c r="Z32" s="34"/>
      <c r="AA32" s="34"/>
      <c r="AB32" s="34"/>
      <c r="AC32" s="34"/>
      <c r="AD32" s="34"/>
      <c r="AE32" s="34"/>
    </row>
    <row r="33" spans="1:31" s="2" customFormat="1" ht="14.4" customHeight="1">
      <c r="A33" s="34"/>
      <c r="B33" s="40"/>
      <c r="C33" s="34"/>
      <c r="D33" s="145" t="s">
        <v>37</v>
      </c>
      <c r="E33" s="132" t="s">
        <v>38</v>
      </c>
      <c r="F33" s="146">
        <f>ROUND((SUM(BE119:BE198)),2)</f>
        <v>0</v>
      </c>
      <c r="G33" s="34"/>
      <c r="H33" s="34"/>
      <c r="I33" s="147">
        <v>0.21</v>
      </c>
      <c r="J33" s="146">
        <f>ROUND(((SUM(BE119:BE198))*I33),2)</f>
        <v>0</v>
      </c>
      <c r="K33" s="34"/>
      <c r="L33" s="59"/>
      <c r="S33" s="34"/>
      <c r="T33" s="34"/>
      <c r="U33" s="34"/>
      <c r="V33" s="34"/>
      <c r="W33" s="34"/>
      <c r="X33" s="34"/>
      <c r="Y33" s="34"/>
      <c r="Z33" s="34"/>
      <c r="AA33" s="34"/>
      <c r="AB33" s="34"/>
      <c r="AC33" s="34"/>
      <c r="AD33" s="34"/>
      <c r="AE33" s="34"/>
    </row>
    <row r="34" spans="1:31" s="2" customFormat="1" ht="14.4" customHeight="1">
      <c r="A34" s="34"/>
      <c r="B34" s="40"/>
      <c r="C34" s="34"/>
      <c r="D34" s="34"/>
      <c r="E34" s="132" t="s">
        <v>39</v>
      </c>
      <c r="F34" s="146">
        <f>ROUND((SUM(BF119:BF198)),2)</f>
        <v>0</v>
      </c>
      <c r="G34" s="34"/>
      <c r="H34" s="34"/>
      <c r="I34" s="147">
        <v>0.15</v>
      </c>
      <c r="J34" s="146">
        <f>ROUND(((SUM(BF119:BF198))*I34),2)</f>
        <v>0</v>
      </c>
      <c r="K34" s="34"/>
      <c r="L34" s="59"/>
      <c r="S34" s="34"/>
      <c r="T34" s="34"/>
      <c r="U34" s="34"/>
      <c r="V34" s="34"/>
      <c r="W34" s="34"/>
      <c r="X34" s="34"/>
      <c r="Y34" s="34"/>
      <c r="Z34" s="34"/>
      <c r="AA34" s="34"/>
      <c r="AB34" s="34"/>
      <c r="AC34" s="34"/>
      <c r="AD34" s="34"/>
      <c r="AE34" s="34"/>
    </row>
    <row r="35" spans="1:31" s="2" customFormat="1" ht="14.4" customHeight="1" hidden="1">
      <c r="A35" s="34"/>
      <c r="B35" s="40"/>
      <c r="C35" s="34"/>
      <c r="D35" s="34"/>
      <c r="E35" s="132" t="s">
        <v>40</v>
      </c>
      <c r="F35" s="146">
        <f>ROUND((SUM(BG119:BG198)),2)</f>
        <v>0</v>
      </c>
      <c r="G35" s="34"/>
      <c r="H35" s="34"/>
      <c r="I35" s="147">
        <v>0.21</v>
      </c>
      <c r="J35" s="146">
        <f>0</f>
        <v>0</v>
      </c>
      <c r="K35" s="34"/>
      <c r="L35" s="59"/>
      <c r="S35" s="34"/>
      <c r="T35" s="34"/>
      <c r="U35" s="34"/>
      <c r="V35" s="34"/>
      <c r="W35" s="34"/>
      <c r="X35" s="34"/>
      <c r="Y35" s="34"/>
      <c r="Z35" s="34"/>
      <c r="AA35" s="34"/>
      <c r="AB35" s="34"/>
      <c r="AC35" s="34"/>
      <c r="AD35" s="34"/>
      <c r="AE35" s="34"/>
    </row>
    <row r="36" spans="1:31" s="2" customFormat="1" ht="14.4" customHeight="1" hidden="1">
      <c r="A36" s="34"/>
      <c r="B36" s="40"/>
      <c r="C36" s="34"/>
      <c r="D36" s="34"/>
      <c r="E36" s="132" t="s">
        <v>41</v>
      </c>
      <c r="F36" s="146">
        <f>ROUND((SUM(BH119:BH198)),2)</f>
        <v>0</v>
      </c>
      <c r="G36" s="34"/>
      <c r="H36" s="34"/>
      <c r="I36" s="147">
        <v>0.15</v>
      </c>
      <c r="J36" s="146">
        <f>0</f>
        <v>0</v>
      </c>
      <c r="K36" s="34"/>
      <c r="L36" s="59"/>
      <c r="S36" s="34"/>
      <c r="T36" s="34"/>
      <c r="U36" s="34"/>
      <c r="V36" s="34"/>
      <c r="W36" s="34"/>
      <c r="X36" s="34"/>
      <c r="Y36" s="34"/>
      <c r="Z36" s="34"/>
      <c r="AA36" s="34"/>
      <c r="AB36" s="34"/>
      <c r="AC36" s="34"/>
      <c r="AD36" s="34"/>
      <c r="AE36" s="34"/>
    </row>
    <row r="37" spans="1:31" s="2" customFormat="1" ht="14.4" customHeight="1" hidden="1">
      <c r="A37" s="34"/>
      <c r="B37" s="40"/>
      <c r="C37" s="34"/>
      <c r="D37" s="34"/>
      <c r="E37" s="132" t="s">
        <v>42</v>
      </c>
      <c r="F37" s="146">
        <f>ROUND((SUM(BI119:BI198)),2)</f>
        <v>0</v>
      </c>
      <c r="G37" s="34"/>
      <c r="H37" s="34"/>
      <c r="I37" s="147">
        <v>0</v>
      </c>
      <c r="J37" s="146">
        <f>0</f>
        <v>0</v>
      </c>
      <c r="K37" s="34"/>
      <c r="L37" s="59"/>
      <c r="S37" s="34"/>
      <c r="T37" s="34"/>
      <c r="U37" s="34"/>
      <c r="V37" s="34"/>
      <c r="W37" s="34"/>
      <c r="X37" s="34"/>
      <c r="Y37" s="34"/>
      <c r="Z37" s="34"/>
      <c r="AA37" s="34"/>
      <c r="AB37" s="34"/>
      <c r="AC37" s="34"/>
      <c r="AD37" s="34"/>
      <c r="AE37" s="34"/>
    </row>
    <row r="38" spans="1:31" s="2" customFormat="1" ht="6.95" customHeight="1">
      <c r="A38" s="34"/>
      <c r="B38" s="40"/>
      <c r="C38" s="34"/>
      <c r="D38" s="34"/>
      <c r="E38" s="34"/>
      <c r="F38" s="34"/>
      <c r="G38" s="34"/>
      <c r="H38" s="34"/>
      <c r="I38" s="34"/>
      <c r="J38" s="34"/>
      <c r="K38" s="34"/>
      <c r="L38" s="59"/>
      <c r="S38" s="34"/>
      <c r="T38" s="34"/>
      <c r="U38" s="34"/>
      <c r="V38" s="34"/>
      <c r="W38" s="34"/>
      <c r="X38" s="34"/>
      <c r="Y38" s="34"/>
      <c r="Z38" s="34"/>
      <c r="AA38" s="34"/>
      <c r="AB38" s="34"/>
      <c r="AC38" s="34"/>
      <c r="AD38" s="34"/>
      <c r="AE38" s="34"/>
    </row>
    <row r="39" spans="1:31" s="2" customFormat="1" ht="25.4" customHeight="1">
      <c r="A39" s="34"/>
      <c r="B39" s="40"/>
      <c r="C39" s="148"/>
      <c r="D39" s="149" t="s">
        <v>43</v>
      </c>
      <c r="E39" s="150"/>
      <c r="F39" s="150"/>
      <c r="G39" s="151" t="s">
        <v>44</v>
      </c>
      <c r="H39" s="152" t="s">
        <v>45</v>
      </c>
      <c r="I39" s="150"/>
      <c r="J39" s="153">
        <f>SUM(J30:J37)</f>
        <v>0</v>
      </c>
      <c r="K39" s="154"/>
      <c r="L39" s="59"/>
      <c r="S39" s="34"/>
      <c r="T39" s="34"/>
      <c r="U39" s="34"/>
      <c r="V39" s="34"/>
      <c r="W39" s="34"/>
      <c r="X39" s="34"/>
      <c r="Y39" s="34"/>
      <c r="Z39" s="34"/>
      <c r="AA39" s="34"/>
      <c r="AB39" s="34"/>
      <c r="AC39" s="34"/>
      <c r="AD39" s="34"/>
      <c r="AE39" s="34"/>
    </row>
    <row r="40" spans="1:31" s="2" customFormat="1" ht="14.4" customHeight="1">
      <c r="A40" s="34"/>
      <c r="B40" s="40"/>
      <c r="C40" s="34"/>
      <c r="D40" s="34"/>
      <c r="E40" s="34"/>
      <c r="F40" s="34"/>
      <c r="G40" s="34"/>
      <c r="H40" s="34"/>
      <c r="I40" s="34"/>
      <c r="J40" s="34"/>
      <c r="K40" s="34"/>
      <c r="L40" s="59"/>
      <c r="S40" s="34"/>
      <c r="T40" s="34"/>
      <c r="U40" s="34"/>
      <c r="V40" s="34"/>
      <c r="W40" s="34"/>
      <c r="X40" s="34"/>
      <c r="Y40" s="34"/>
      <c r="Z40" s="34"/>
      <c r="AA40" s="34"/>
      <c r="AB40" s="34"/>
      <c r="AC40" s="34"/>
      <c r="AD40" s="34"/>
      <c r="AE40" s="34"/>
    </row>
    <row r="41" spans="2:12" s="1" customFormat="1" ht="14.4" customHeight="1">
      <c r="B41" s="16"/>
      <c r="L41" s="16"/>
    </row>
    <row r="42" spans="2:12" s="1" customFormat="1" ht="14.4" customHeight="1">
      <c r="B42" s="16"/>
      <c r="L42" s="16"/>
    </row>
    <row r="43" spans="2:12" s="1" customFormat="1" ht="14.4" customHeight="1">
      <c r="B43" s="16"/>
      <c r="L43" s="16"/>
    </row>
    <row r="44" spans="2:12" s="1" customFormat="1" ht="14.4" customHeight="1">
      <c r="B44" s="16"/>
      <c r="L44" s="16"/>
    </row>
    <row r="45" spans="2:12" s="1" customFormat="1" ht="14.4" customHeight="1">
      <c r="B45" s="16"/>
      <c r="L45" s="16"/>
    </row>
    <row r="46" spans="2:12" s="1" customFormat="1" ht="14.4" customHeight="1">
      <c r="B46" s="16"/>
      <c r="L46" s="16"/>
    </row>
    <row r="47" spans="2:12" s="1" customFormat="1" ht="14.4" customHeight="1">
      <c r="B47" s="16"/>
      <c r="L47" s="16"/>
    </row>
    <row r="48" spans="2:12" s="1" customFormat="1" ht="14.4" customHeight="1">
      <c r="B48" s="16"/>
      <c r="L48" s="16"/>
    </row>
    <row r="49" spans="2:12" s="1" customFormat="1" ht="14.4" customHeight="1">
      <c r="B49" s="16"/>
      <c r="L49" s="16"/>
    </row>
    <row r="50" spans="2:12" s="2" customFormat="1" ht="14.4" customHeight="1">
      <c r="B50" s="59"/>
      <c r="D50" s="155" t="s">
        <v>46</v>
      </c>
      <c r="E50" s="156"/>
      <c r="F50" s="156"/>
      <c r="G50" s="155" t="s">
        <v>47</v>
      </c>
      <c r="H50" s="156"/>
      <c r="I50" s="156"/>
      <c r="J50" s="156"/>
      <c r="K50" s="156"/>
      <c r="L50" s="59"/>
    </row>
    <row r="51" spans="2:12" ht="12">
      <c r="B51" s="16"/>
      <c r="L51" s="16"/>
    </row>
    <row r="52" spans="2:12" ht="12">
      <c r="B52" s="16"/>
      <c r="L52" s="16"/>
    </row>
    <row r="53" spans="2:12" ht="12">
      <c r="B53" s="16"/>
      <c r="L53" s="16"/>
    </row>
    <row r="54" spans="2:12" ht="12">
      <c r="B54" s="16"/>
      <c r="L54" s="16"/>
    </row>
    <row r="55" spans="2:12" ht="12">
      <c r="B55" s="16"/>
      <c r="L55" s="16"/>
    </row>
    <row r="56" spans="2:12" ht="12">
      <c r="B56" s="16"/>
      <c r="L56" s="16"/>
    </row>
    <row r="57" spans="2:12" ht="12">
      <c r="B57" s="16"/>
      <c r="L57" s="16"/>
    </row>
    <row r="58" spans="2:12" ht="12">
      <c r="B58" s="16"/>
      <c r="L58" s="16"/>
    </row>
    <row r="59" spans="2:12" ht="12">
      <c r="B59" s="16"/>
      <c r="L59" s="16"/>
    </row>
    <row r="60" spans="2:12" ht="12">
      <c r="B60" s="16"/>
      <c r="L60" s="16"/>
    </row>
    <row r="61" spans="1:31" s="2" customFormat="1" ht="12">
      <c r="A61" s="34"/>
      <c r="B61" s="40"/>
      <c r="C61" s="34"/>
      <c r="D61" s="157" t="s">
        <v>48</v>
      </c>
      <c r="E61" s="158"/>
      <c r="F61" s="159" t="s">
        <v>49</v>
      </c>
      <c r="G61" s="157" t="s">
        <v>48</v>
      </c>
      <c r="H61" s="158"/>
      <c r="I61" s="158"/>
      <c r="J61" s="160" t="s">
        <v>49</v>
      </c>
      <c r="K61" s="158"/>
      <c r="L61" s="59"/>
      <c r="S61" s="34"/>
      <c r="T61" s="34"/>
      <c r="U61" s="34"/>
      <c r="V61" s="34"/>
      <c r="W61" s="34"/>
      <c r="X61" s="34"/>
      <c r="Y61" s="34"/>
      <c r="Z61" s="34"/>
      <c r="AA61" s="34"/>
      <c r="AB61" s="34"/>
      <c r="AC61" s="34"/>
      <c r="AD61" s="34"/>
      <c r="AE61" s="34"/>
    </row>
    <row r="62" spans="2:12" ht="12">
      <c r="B62" s="16"/>
      <c r="L62" s="16"/>
    </row>
    <row r="63" spans="2:12" ht="12">
      <c r="B63" s="16"/>
      <c r="L63" s="16"/>
    </row>
    <row r="64" spans="2:12" ht="12">
      <c r="B64" s="16"/>
      <c r="L64" s="16"/>
    </row>
    <row r="65" spans="1:31" s="2" customFormat="1" ht="12">
      <c r="A65" s="34"/>
      <c r="B65" s="40"/>
      <c r="C65" s="34"/>
      <c r="D65" s="155" t="s">
        <v>50</v>
      </c>
      <c r="E65" s="161"/>
      <c r="F65" s="161"/>
      <c r="G65" s="155" t="s">
        <v>51</v>
      </c>
      <c r="H65" s="161"/>
      <c r="I65" s="161"/>
      <c r="J65" s="161"/>
      <c r="K65" s="161"/>
      <c r="L65" s="59"/>
      <c r="S65" s="34"/>
      <c r="T65" s="34"/>
      <c r="U65" s="34"/>
      <c r="V65" s="34"/>
      <c r="W65" s="34"/>
      <c r="X65" s="34"/>
      <c r="Y65" s="34"/>
      <c r="Z65" s="34"/>
      <c r="AA65" s="34"/>
      <c r="AB65" s="34"/>
      <c r="AC65" s="34"/>
      <c r="AD65" s="34"/>
      <c r="AE65" s="34"/>
    </row>
    <row r="66" spans="2:12" ht="12">
      <c r="B66" s="16"/>
      <c r="L66" s="16"/>
    </row>
    <row r="67" spans="2:12" ht="12">
      <c r="B67" s="16"/>
      <c r="L67" s="16"/>
    </row>
    <row r="68" spans="2:12" ht="12">
      <c r="B68" s="16"/>
      <c r="L68" s="16"/>
    </row>
    <row r="69" spans="2:12" ht="12">
      <c r="B69" s="16"/>
      <c r="L69" s="16"/>
    </row>
    <row r="70" spans="2:12" ht="12">
      <c r="B70" s="16"/>
      <c r="L70" s="16"/>
    </row>
    <row r="71" spans="2:12" ht="12">
      <c r="B71" s="16"/>
      <c r="L71" s="16"/>
    </row>
    <row r="72" spans="2:12" ht="12">
      <c r="B72" s="16"/>
      <c r="L72" s="16"/>
    </row>
    <row r="73" spans="2:12" ht="12">
      <c r="B73" s="16"/>
      <c r="L73" s="16"/>
    </row>
    <row r="74" spans="2:12" ht="12">
      <c r="B74" s="16"/>
      <c r="L74" s="16"/>
    </row>
    <row r="75" spans="2:12" ht="12">
      <c r="B75" s="16"/>
      <c r="L75" s="16"/>
    </row>
    <row r="76" spans="1:31" s="2" customFormat="1" ht="12">
      <c r="A76" s="34"/>
      <c r="B76" s="40"/>
      <c r="C76" s="34"/>
      <c r="D76" s="157" t="s">
        <v>48</v>
      </c>
      <c r="E76" s="158"/>
      <c r="F76" s="159" t="s">
        <v>49</v>
      </c>
      <c r="G76" s="157" t="s">
        <v>48</v>
      </c>
      <c r="H76" s="158"/>
      <c r="I76" s="158"/>
      <c r="J76" s="160" t="s">
        <v>49</v>
      </c>
      <c r="K76" s="158"/>
      <c r="L76" s="59"/>
      <c r="S76" s="34"/>
      <c r="T76" s="34"/>
      <c r="U76" s="34"/>
      <c r="V76" s="34"/>
      <c r="W76" s="34"/>
      <c r="X76" s="34"/>
      <c r="Y76" s="34"/>
      <c r="Z76" s="34"/>
      <c r="AA76" s="34"/>
      <c r="AB76" s="34"/>
      <c r="AC76" s="34"/>
      <c r="AD76" s="34"/>
      <c r="AE76" s="34"/>
    </row>
    <row r="77" spans="1:31" s="2" customFormat="1" ht="14.4" customHeight="1">
      <c r="A77" s="34"/>
      <c r="B77" s="162"/>
      <c r="C77" s="163"/>
      <c r="D77" s="163"/>
      <c r="E77" s="163"/>
      <c r="F77" s="163"/>
      <c r="G77" s="163"/>
      <c r="H77" s="163"/>
      <c r="I77" s="163"/>
      <c r="J77" s="163"/>
      <c r="K77" s="163"/>
      <c r="L77" s="59"/>
      <c r="S77" s="34"/>
      <c r="T77" s="34"/>
      <c r="U77" s="34"/>
      <c r="V77" s="34"/>
      <c r="W77" s="34"/>
      <c r="X77" s="34"/>
      <c r="Y77" s="34"/>
      <c r="Z77" s="34"/>
      <c r="AA77" s="34"/>
      <c r="AB77" s="34"/>
      <c r="AC77" s="34"/>
      <c r="AD77" s="34"/>
      <c r="AE77" s="34"/>
    </row>
    <row r="81" spans="1:31" s="2" customFormat="1" ht="6.95" customHeight="1">
      <c r="A81" s="34"/>
      <c r="B81" s="164"/>
      <c r="C81" s="165"/>
      <c r="D81" s="165"/>
      <c r="E81" s="165"/>
      <c r="F81" s="165"/>
      <c r="G81" s="165"/>
      <c r="H81" s="165"/>
      <c r="I81" s="165"/>
      <c r="J81" s="165"/>
      <c r="K81" s="165"/>
      <c r="L81" s="59"/>
      <c r="S81" s="34"/>
      <c r="T81" s="34"/>
      <c r="U81" s="34"/>
      <c r="V81" s="34"/>
      <c r="W81" s="34"/>
      <c r="X81" s="34"/>
      <c r="Y81" s="34"/>
      <c r="Z81" s="34"/>
      <c r="AA81" s="34"/>
      <c r="AB81" s="34"/>
      <c r="AC81" s="34"/>
      <c r="AD81" s="34"/>
      <c r="AE81" s="34"/>
    </row>
    <row r="82" spans="1:31" s="2" customFormat="1" ht="24.95" customHeight="1">
      <c r="A82" s="34"/>
      <c r="B82" s="35"/>
      <c r="C82" s="19" t="s">
        <v>87</v>
      </c>
      <c r="D82" s="36"/>
      <c r="E82" s="36"/>
      <c r="F82" s="36"/>
      <c r="G82" s="36"/>
      <c r="H82" s="36"/>
      <c r="I82" s="36"/>
      <c r="J82" s="36"/>
      <c r="K82" s="36"/>
      <c r="L82" s="59"/>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59"/>
      <c r="S83" s="34"/>
      <c r="T83" s="34"/>
      <c r="U83" s="34"/>
      <c r="V83" s="34"/>
      <c r="W83" s="34"/>
      <c r="X83" s="34"/>
      <c r="Y83" s="34"/>
      <c r="Z83" s="34"/>
      <c r="AA83" s="34"/>
      <c r="AB83" s="34"/>
      <c r="AC83" s="34"/>
      <c r="AD83" s="34"/>
      <c r="AE83" s="34"/>
    </row>
    <row r="84" spans="1:31" s="2" customFormat="1" ht="12" customHeight="1">
      <c r="A84" s="34"/>
      <c r="B84" s="35"/>
      <c r="C84" s="28" t="s">
        <v>16</v>
      </c>
      <c r="D84" s="36"/>
      <c r="E84" s="36"/>
      <c r="F84" s="36"/>
      <c r="G84" s="36"/>
      <c r="H84" s="36"/>
      <c r="I84" s="36"/>
      <c r="J84" s="36"/>
      <c r="K84" s="36"/>
      <c r="L84" s="59"/>
      <c r="S84" s="34"/>
      <c r="T84" s="34"/>
      <c r="U84" s="34"/>
      <c r="V84" s="34"/>
      <c r="W84" s="34"/>
      <c r="X84" s="34"/>
      <c r="Y84" s="34"/>
      <c r="Z84" s="34"/>
      <c r="AA84" s="34"/>
      <c r="AB84" s="34"/>
      <c r="AC84" s="34"/>
      <c r="AD84" s="34"/>
      <c r="AE84" s="34"/>
    </row>
    <row r="85" spans="1:31" s="2" customFormat="1" ht="26.25" customHeight="1">
      <c r="A85" s="34"/>
      <c r="B85" s="35"/>
      <c r="C85" s="36"/>
      <c r="D85" s="36"/>
      <c r="E85" s="166" t="str">
        <f>E7</f>
        <v>Modernizace infrastruktury základních škol v Litvínově - ZŠ Janov - IT vybavení</v>
      </c>
      <c r="F85" s="28"/>
      <c r="G85" s="28"/>
      <c r="H85" s="28"/>
      <c r="I85" s="36"/>
      <c r="J85" s="36"/>
      <c r="K85" s="36"/>
      <c r="L85" s="59"/>
      <c r="S85" s="34"/>
      <c r="T85" s="34"/>
      <c r="U85" s="34"/>
      <c r="V85" s="34"/>
      <c r="W85" s="34"/>
      <c r="X85" s="34"/>
      <c r="Y85" s="34"/>
      <c r="Z85" s="34"/>
      <c r="AA85" s="34"/>
      <c r="AB85" s="34"/>
      <c r="AC85" s="34"/>
      <c r="AD85" s="34"/>
      <c r="AE85" s="34"/>
    </row>
    <row r="86" spans="1:31" s="2" customFormat="1" ht="12" customHeight="1">
      <c r="A86" s="34"/>
      <c r="B86" s="35"/>
      <c r="C86" s="28" t="s">
        <v>85</v>
      </c>
      <c r="D86" s="36"/>
      <c r="E86" s="36"/>
      <c r="F86" s="36"/>
      <c r="G86" s="36"/>
      <c r="H86" s="36"/>
      <c r="I86" s="36"/>
      <c r="J86" s="36"/>
      <c r="K86" s="36"/>
      <c r="L86" s="59"/>
      <c r="S86" s="34"/>
      <c r="T86" s="34"/>
      <c r="U86" s="34"/>
      <c r="V86" s="34"/>
      <c r="W86" s="34"/>
      <c r="X86" s="34"/>
      <c r="Y86" s="34"/>
      <c r="Z86" s="34"/>
      <c r="AA86" s="34"/>
      <c r="AB86" s="34"/>
      <c r="AC86" s="34"/>
      <c r="AD86" s="34"/>
      <c r="AE86" s="34"/>
    </row>
    <row r="87" spans="1:31" s="2" customFormat="1" ht="16.5" customHeight="1">
      <c r="A87" s="34"/>
      <c r="B87" s="35"/>
      <c r="C87" s="36"/>
      <c r="D87" s="36"/>
      <c r="E87" s="72" t="str">
        <f>E9</f>
        <v>01 - Dodávka IT vybavení</v>
      </c>
      <c r="F87" s="36"/>
      <c r="G87" s="36"/>
      <c r="H87" s="36"/>
      <c r="I87" s="36"/>
      <c r="J87" s="36"/>
      <c r="K87" s="36"/>
      <c r="L87" s="59"/>
      <c r="S87" s="34"/>
      <c r="T87" s="34"/>
      <c r="U87" s="34"/>
      <c r="V87" s="34"/>
      <c r="W87" s="34"/>
      <c r="X87" s="34"/>
      <c r="Y87" s="34"/>
      <c r="Z87" s="34"/>
      <c r="AA87" s="34"/>
      <c r="AB87" s="34"/>
      <c r="AC87" s="34"/>
      <c r="AD87" s="34"/>
      <c r="AE87" s="34"/>
    </row>
    <row r="88" spans="1:31" s="2" customFormat="1" ht="6.95" customHeight="1">
      <c r="A88" s="34"/>
      <c r="B88" s="35"/>
      <c r="C88" s="36"/>
      <c r="D88" s="36"/>
      <c r="E88" s="36"/>
      <c r="F88" s="36"/>
      <c r="G88" s="36"/>
      <c r="H88" s="36"/>
      <c r="I88" s="36"/>
      <c r="J88" s="36"/>
      <c r="K88" s="36"/>
      <c r="L88" s="59"/>
      <c r="S88" s="34"/>
      <c r="T88" s="34"/>
      <c r="U88" s="34"/>
      <c r="V88" s="34"/>
      <c r="W88" s="34"/>
      <c r="X88" s="34"/>
      <c r="Y88" s="34"/>
      <c r="Z88" s="34"/>
      <c r="AA88" s="34"/>
      <c r="AB88" s="34"/>
      <c r="AC88" s="34"/>
      <c r="AD88" s="34"/>
      <c r="AE88" s="34"/>
    </row>
    <row r="89" spans="1:31" s="2" customFormat="1" ht="12" customHeight="1">
      <c r="A89" s="34"/>
      <c r="B89" s="35"/>
      <c r="C89" s="28" t="s">
        <v>20</v>
      </c>
      <c r="D89" s="36"/>
      <c r="E89" s="36"/>
      <c r="F89" s="23" t="str">
        <f>F12</f>
        <v xml:space="preserve"> </v>
      </c>
      <c r="G89" s="36"/>
      <c r="H89" s="36"/>
      <c r="I89" s="28" t="s">
        <v>22</v>
      </c>
      <c r="J89" s="75" t="str">
        <f>IF(J12="","",J12)</f>
        <v>8. 2. 2022</v>
      </c>
      <c r="K89" s="36"/>
      <c r="L89" s="59"/>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36"/>
      <c r="J90" s="36"/>
      <c r="K90" s="36"/>
      <c r="L90" s="59"/>
      <c r="S90" s="34"/>
      <c r="T90" s="34"/>
      <c r="U90" s="34"/>
      <c r="V90" s="34"/>
      <c r="W90" s="34"/>
      <c r="X90" s="34"/>
      <c r="Y90" s="34"/>
      <c r="Z90" s="34"/>
      <c r="AA90" s="34"/>
      <c r="AB90" s="34"/>
      <c r="AC90" s="34"/>
      <c r="AD90" s="34"/>
      <c r="AE90" s="34"/>
    </row>
    <row r="91" spans="1:31" s="2" customFormat="1" ht="15.15" customHeight="1">
      <c r="A91" s="34"/>
      <c r="B91" s="35"/>
      <c r="C91" s="28" t="s">
        <v>24</v>
      </c>
      <c r="D91" s="36"/>
      <c r="E91" s="36"/>
      <c r="F91" s="23" t="str">
        <f>E15</f>
        <v xml:space="preserve"> </v>
      </c>
      <c r="G91" s="36"/>
      <c r="H91" s="36"/>
      <c r="I91" s="28" t="s">
        <v>29</v>
      </c>
      <c r="J91" s="32" t="str">
        <f>E21</f>
        <v xml:space="preserve"> </v>
      </c>
      <c r="K91" s="36"/>
      <c r="L91" s="59"/>
      <c r="S91" s="34"/>
      <c r="T91" s="34"/>
      <c r="U91" s="34"/>
      <c r="V91" s="34"/>
      <c r="W91" s="34"/>
      <c r="X91" s="34"/>
      <c r="Y91" s="34"/>
      <c r="Z91" s="34"/>
      <c r="AA91" s="34"/>
      <c r="AB91" s="34"/>
      <c r="AC91" s="34"/>
      <c r="AD91" s="34"/>
      <c r="AE91" s="34"/>
    </row>
    <row r="92" spans="1:31" s="2" customFormat="1" ht="15.15" customHeight="1">
      <c r="A92" s="34"/>
      <c r="B92" s="35"/>
      <c r="C92" s="28" t="s">
        <v>27</v>
      </c>
      <c r="D92" s="36"/>
      <c r="E92" s="36"/>
      <c r="F92" s="23" t="str">
        <f>IF(E18="","",E18)</f>
        <v>Vyplň údaj</v>
      </c>
      <c r="G92" s="36"/>
      <c r="H92" s="36"/>
      <c r="I92" s="28" t="s">
        <v>31</v>
      </c>
      <c r="J92" s="32" t="str">
        <f>E24</f>
        <v xml:space="preserve"> </v>
      </c>
      <c r="K92" s="36"/>
      <c r="L92" s="59"/>
      <c r="S92" s="34"/>
      <c r="T92" s="34"/>
      <c r="U92" s="34"/>
      <c r="V92" s="34"/>
      <c r="W92" s="34"/>
      <c r="X92" s="34"/>
      <c r="Y92" s="34"/>
      <c r="Z92" s="34"/>
      <c r="AA92" s="34"/>
      <c r="AB92" s="34"/>
      <c r="AC92" s="34"/>
      <c r="AD92" s="34"/>
      <c r="AE92" s="34"/>
    </row>
    <row r="93" spans="1:31" s="2" customFormat="1" ht="10.3" customHeight="1">
      <c r="A93" s="34"/>
      <c r="B93" s="35"/>
      <c r="C93" s="36"/>
      <c r="D93" s="36"/>
      <c r="E93" s="36"/>
      <c r="F93" s="36"/>
      <c r="G93" s="36"/>
      <c r="H93" s="36"/>
      <c r="I93" s="36"/>
      <c r="J93" s="36"/>
      <c r="K93" s="36"/>
      <c r="L93" s="59"/>
      <c r="S93" s="34"/>
      <c r="T93" s="34"/>
      <c r="U93" s="34"/>
      <c r="V93" s="34"/>
      <c r="W93" s="34"/>
      <c r="X93" s="34"/>
      <c r="Y93" s="34"/>
      <c r="Z93" s="34"/>
      <c r="AA93" s="34"/>
      <c r="AB93" s="34"/>
      <c r="AC93" s="34"/>
      <c r="AD93" s="34"/>
      <c r="AE93" s="34"/>
    </row>
    <row r="94" spans="1:31" s="2" customFormat="1" ht="29.25" customHeight="1">
      <c r="A94" s="34"/>
      <c r="B94" s="35"/>
      <c r="C94" s="167" t="s">
        <v>88</v>
      </c>
      <c r="D94" s="168"/>
      <c r="E94" s="168"/>
      <c r="F94" s="168"/>
      <c r="G94" s="168"/>
      <c r="H94" s="168"/>
      <c r="I94" s="168"/>
      <c r="J94" s="169" t="s">
        <v>89</v>
      </c>
      <c r="K94" s="168"/>
      <c r="L94" s="59"/>
      <c r="S94" s="34"/>
      <c r="T94" s="34"/>
      <c r="U94" s="34"/>
      <c r="V94" s="34"/>
      <c r="W94" s="34"/>
      <c r="X94" s="34"/>
      <c r="Y94" s="34"/>
      <c r="Z94" s="34"/>
      <c r="AA94" s="34"/>
      <c r="AB94" s="34"/>
      <c r="AC94" s="34"/>
      <c r="AD94" s="34"/>
      <c r="AE94" s="34"/>
    </row>
    <row r="95" spans="1:31" s="2" customFormat="1" ht="10.3" customHeight="1">
      <c r="A95" s="34"/>
      <c r="B95" s="35"/>
      <c r="C95" s="36"/>
      <c r="D95" s="36"/>
      <c r="E95" s="36"/>
      <c r="F95" s="36"/>
      <c r="G95" s="36"/>
      <c r="H95" s="36"/>
      <c r="I95" s="36"/>
      <c r="J95" s="36"/>
      <c r="K95" s="36"/>
      <c r="L95" s="59"/>
      <c r="S95" s="34"/>
      <c r="T95" s="34"/>
      <c r="U95" s="34"/>
      <c r="V95" s="34"/>
      <c r="W95" s="34"/>
      <c r="X95" s="34"/>
      <c r="Y95" s="34"/>
      <c r="Z95" s="34"/>
      <c r="AA95" s="34"/>
      <c r="AB95" s="34"/>
      <c r="AC95" s="34"/>
      <c r="AD95" s="34"/>
      <c r="AE95" s="34"/>
    </row>
    <row r="96" spans="1:47" s="2" customFormat="1" ht="22.8" customHeight="1">
      <c r="A96" s="34"/>
      <c r="B96" s="35"/>
      <c r="C96" s="170" t="s">
        <v>90</v>
      </c>
      <c r="D96" s="36"/>
      <c r="E96" s="36"/>
      <c r="F96" s="36"/>
      <c r="G96" s="36"/>
      <c r="H96" s="36"/>
      <c r="I96" s="36"/>
      <c r="J96" s="106">
        <f>J119</f>
        <v>0</v>
      </c>
      <c r="K96" s="36"/>
      <c r="L96" s="59"/>
      <c r="S96" s="34"/>
      <c r="T96" s="34"/>
      <c r="U96" s="34"/>
      <c r="V96" s="34"/>
      <c r="W96" s="34"/>
      <c r="X96" s="34"/>
      <c r="Y96" s="34"/>
      <c r="Z96" s="34"/>
      <c r="AA96" s="34"/>
      <c r="AB96" s="34"/>
      <c r="AC96" s="34"/>
      <c r="AD96" s="34"/>
      <c r="AE96" s="34"/>
      <c r="AU96" s="13" t="s">
        <v>91</v>
      </c>
    </row>
    <row r="97" spans="1:31" s="9" customFormat="1" ht="24.95" customHeight="1">
      <c r="A97" s="9"/>
      <c r="B97" s="171"/>
      <c r="C97" s="172"/>
      <c r="D97" s="173" t="s">
        <v>92</v>
      </c>
      <c r="E97" s="174"/>
      <c r="F97" s="174"/>
      <c r="G97" s="174"/>
      <c r="H97" s="174"/>
      <c r="I97" s="174"/>
      <c r="J97" s="175">
        <f>J120</f>
        <v>0</v>
      </c>
      <c r="K97" s="172"/>
      <c r="L97" s="176"/>
      <c r="S97" s="9"/>
      <c r="T97" s="9"/>
      <c r="U97" s="9"/>
      <c r="V97" s="9"/>
      <c r="W97" s="9"/>
      <c r="X97" s="9"/>
      <c r="Y97" s="9"/>
      <c r="Z97" s="9"/>
      <c r="AA97" s="9"/>
      <c r="AB97" s="9"/>
      <c r="AC97" s="9"/>
      <c r="AD97" s="9"/>
      <c r="AE97" s="9"/>
    </row>
    <row r="98" spans="1:31" s="9" customFormat="1" ht="24.95" customHeight="1">
      <c r="A98" s="9"/>
      <c r="B98" s="171"/>
      <c r="C98" s="172"/>
      <c r="D98" s="173" t="s">
        <v>93</v>
      </c>
      <c r="E98" s="174"/>
      <c r="F98" s="174"/>
      <c r="G98" s="174"/>
      <c r="H98" s="174"/>
      <c r="I98" s="174"/>
      <c r="J98" s="175">
        <f>J124</f>
        <v>0</v>
      </c>
      <c r="K98" s="172"/>
      <c r="L98" s="176"/>
      <c r="S98" s="9"/>
      <c r="T98" s="9"/>
      <c r="U98" s="9"/>
      <c r="V98" s="9"/>
      <c r="W98" s="9"/>
      <c r="X98" s="9"/>
      <c r="Y98" s="9"/>
      <c r="Z98" s="9"/>
      <c r="AA98" s="9"/>
      <c r="AB98" s="9"/>
      <c r="AC98" s="9"/>
      <c r="AD98" s="9"/>
      <c r="AE98" s="9"/>
    </row>
    <row r="99" spans="1:31" s="9" customFormat="1" ht="24.95" customHeight="1">
      <c r="A99" s="9"/>
      <c r="B99" s="171"/>
      <c r="C99" s="172"/>
      <c r="D99" s="173" t="s">
        <v>94</v>
      </c>
      <c r="E99" s="174"/>
      <c r="F99" s="174"/>
      <c r="G99" s="174"/>
      <c r="H99" s="174"/>
      <c r="I99" s="174"/>
      <c r="J99" s="175">
        <f>J127</f>
        <v>0</v>
      </c>
      <c r="K99" s="172"/>
      <c r="L99" s="176"/>
      <c r="S99" s="9"/>
      <c r="T99" s="9"/>
      <c r="U99" s="9"/>
      <c r="V99" s="9"/>
      <c r="W99" s="9"/>
      <c r="X99" s="9"/>
      <c r="Y99" s="9"/>
      <c r="Z99" s="9"/>
      <c r="AA99" s="9"/>
      <c r="AB99" s="9"/>
      <c r="AC99" s="9"/>
      <c r="AD99" s="9"/>
      <c r="AE99" s="9"/>
    </row>
    <row r="100" spans="1:31" s="2" customFormat="1" ht="21.8" customHeight="1">
      <c r="A100" s="34"/>
      <c r="B100" s="35"/>
      <c r="C100" s="36"/>
      <c r="D100" s="36"/>
      <c r="E100" s="36"/>
      <c r="F100" s="36"/>
      <c r="G100" s="36"/>
      <c r="H100" s="36"/>
      <c r="I100" s="36"/>
      <c r="J100" s="36"/>
      <c r="K100" s="36"/>
      <c r="L100" s="59"/>
      <c r="S100" s="34"/>
      <c r="T100" s="34"/>
      <c r="U100" s="34"/>
      <c r="V100" s="34"/>
      <c r="W100" s="34"/>
      <c r="X100" s="34"/>
      <c r="Y100" s="34"/>
      <c r="Z100" s="34"/>
      <c r="AA100" s="34"/>
      <c r="AB100" s="34"/>
      <c r="AC100" s="34"/>
      <c r="AD100" s="34"/>
      <c r="AE100" s="34"/>
    </row>
    <row r="101" spans="1:31" s="2" customFormat="1" ht="6.95" customHeight="1">
      <c r="A101" s="34"/>
      <c r="B101" s="62"/>
      <c r="C101" s="63"/>
      <c r="D101" s="63"/>
      <c r="E101" s="63"/>
      <c r="F101" s="63"/>
      <c r="G101" s="63"/>
      <c r="H101" s="63"/>
      <c r="I101" s="63"/>
      <c r="J101" s="63"/>
      <c r="K101" s="63"/>
      <c r="L101" s="59"/>
      <c r="S101" s="34"/>
      <c r="T101" s="34"/>
      <c r="U101" s="34"/>
      <c r="V101" s="34"/>
      <c r="W101" s="34"/>
      <c r="X101" s="34"/>
      <c r="Y101" s="34"/>
      <c r="Z101" s="34"/>
      <c r="AA101" s="34"/>
      <c r="AB101" s="34"/>
      <c r="AC101" s="34"/>
      <c r="AD101" s="34"/>
      <c r="AE101" s="34"/>
    </row>
    <row r="105" spans="1:31" s="2" customFormat="1" ht="6.95" customHeight="1">
      <c r="A105" s="34"/>
      <c r="B105" s="64"/>
      <c r="C105" s="65"/>
      <c r="D105" s="65"/>
      <c r="E105" s="65"/>
      <c r="F105" s="65"/>
      <c r="G105" s="65"/>
      <c r="H105" s="65"/>
      <c r="I105" s="65"/>
      <c r="J105" s="65"/>
      <c r="K105" s="65"/>
      <c r="L105" s="59"/>
      <c r="S105" s="34"/>
      <c r="T105" s="34"/>
      <c r="U105" s="34"/>
      <c r="V105" s="34"/>
      <c r="W105" s="34"/>
      <c r="X105" s="34"/>
      <c r="Y105" s="34"/>
      <c r="Z105" s="34"/>
      <c r="AA105" s="34"/>
      <c r="AB105" s="34"/>
      <c r="AC105" s="34"/>
      <c r="AD105" s="34"/>
      <c r="AE105" s="34"/>
    </row>
    <row r="106" spans="1:31" s="2" customFormat="1" ht="24.95" customHeight="1">
      <c r="A106" s="34"/>
      <c r="B106" s="35"/>
      <c r="C106" s="19" t="s">
        <v>95</v>
      </c>
      <c r="D106" s="36"/>
      <c r="E106" s="36"/>
      <c r="F106" s="36"/>
      <c r="G106" s="36"/>
      <c r="H106" s="36"/>
      <c r="I106" s="36"/>
      <c r="J106" s="36"/>
      <c r="K106" s="36"/>
      <c r="L106" s="59"/>
      <c r="S106" s="34"/>
      <c r="T106" s="34"/>
      <c r="U106" s="34"/>
      <c r="V106" s="34"/>
      <c r="W106" s="34"/>
      <c r="X106" s="34"/>
      <c r="Y106" s="34"/>
      <c r="Z106" s="34"/>
      <c r="AA106" s="34"/>
      <c r="AB106" s="34"/>
      <c r="AC106" s="34"/>
      <c r="AD106" s="34"/>
      <c r="AE106" s="34"/>
    </row>
    <row r="107" spans="1:31" s="2" customFormat="1" ht="6.95" customHeight="1">
      <c r="A107" s="34"/>
      <c r="B107" s="35"/>
      <c r="C107" s="36"/>
      <c r="D107" s="36"/>
      <c r="E107" s="36"/>
      <c r="F107" s="36"/>
      <c r="G107" s="36"/>
      <c r="H107" s="36"/>
      <c r="I107" s="36"/>
      <c r="J107" s="36"/>
      <c r="K107" s="36"/>
      <c r="L107" s="59"/>
      <c r="S107" s="34"/>
      <c r="T107" s="34"/>
      <c r="U107" s="34"/>
      <c r="V107" s="34"/>
      <c r="W107" s="34"/>
      <c r="X107" s="34"/>
      <c r="Y107" s="34"/>
      <c r="Z107" s="34"/>
      <c r="AA107" s="34"/>
      <c r="AB107" s="34"/>
      <c r="AC107" s="34"/>
      <c r="AD107" s="34"/>
      <c r="AE107" s="34"/>
    </row>
    <row r="108" spans="1:31" s="2" customFormat="1" ht="12" customHeight="1">
      <c r="A108" s="34"/>
      <c r="B108" s="35"/>
      <c r="C108" s="28" t="s">
        <v>16</v>
      </c>
      <c r="D108" s="36"/>
      <c r="E108" s="36"/>
      <c r="F108" s="36"/>
      <c r="G108" s="36"/>
      <c r="H108" s="36"/>
      <c r="I108" s="36"/>
      <c r="J108" s="36"/>
      <c r="K108" s="36"/>
      <c r="L108" s="59"/>
      <c r="S108" s="34"/>
      <c r="T108" s="34"/>
      <c r="U108" s="34"/>
      <c r="V108" s="34"/>
      <c r="W108" s="34"/>
      <c r="X108" s="34"/>
      <c r="Y108" s="34"/>
      <c r="Z108" s="34"/>
      <c r="AA108" s="34"/>
      <c r="AB108" s="34"/>
      <c r="AC108" s="34"/>
      <c r="AD108" s="34"/>
      <c r="AE108" s="34"/>
    </row>
    <row r="109" spans="1:31" s="2" customFormat="1" ht="26.25" customHeight="1">
      <c r="A109" s="34"/>
      <c r="B109" s="35"/>
      <c r="C109" s="36"/>
      <c r="D109" s="36"/>
      <c r="E109" s="166" t="str">
        <f>E7</f>
        <v>Modernizace infrastruktury základních škol v Litvínově - ZŠ Janov - IT vybavení</v>
      </c>
      <c r="F109" s="28"/>
      <c r="G109" s="28"/>
      <c r="H109" s="28"/>
      <c r="I109" s="36"/>
      <c r="J109" s="36"/>
      <c r="K109" s="36"/>
      <c r="L109" s="59"/>
      <c r="S109" s="34"/>
      <c r="T109" s="34"/>
      <c r="U109" s="34"/>
      <c r="V109" s="34"/>
      <c r="W109" s="34"/>
      <c r="X109" s="34"/>
      <c r="Y109" s="34"/>
      <c r="Z109" s="34"/>
      <c r="AA109" s="34"/>
      <c r="AB109" s="34"/>
      <c r="AC109" s="34"/>
      <c r="AD109" s="34"/>
      <c r="AE109" s="34"/>
    </row>
    <row r="110" spans="1:31" s="2" customFormat="1" ht="12" customHeight="1">
      <c r="A110" s="34"/>
      <c r="B110" s="35"/>
      <c r="C110" s="28" t="s">
        <v>85</v>
      </c>
      <c r="D110" s="36"/>
      <c r="E110" s="36"/>
      <c r="F110" s="36"/>
      <c r="G110" s="36"/>
      <c r="H110" s="36"/>
      <c r="I110" s="36"/>
      <c r="J110" s="36"/>
      <c r="K110" s="36"/>
      <c r="L110" s="59"/>
      <c r="S110" s="34"/>
      <c r="T110" s="34"/>
      <c r="U110" s="34"/>
      <c r="V110" s="34"/>
      <c r="W110" s="34"/>
      <c r="X110" s="34"/>
      <c r="Y110" s="34"/>
      <c r="Z110" s="34"/>
      <c r="AA110" s="34"/>
      <c r="AB110" s="34"/>
      <c r="AC110" s="34"/>
      <c r="AD110" s="34"/>
      <c r="AE110" s="34"/>
    </row>
    <row r="111" spans="1:31" s="2" customFormat="1" ht="16.5" customHeight="1">
      <c r="A111" s="34"/>
      <c r="B111" s="35"/>
      <c r="C111" s="36"/>
      <c r="D111" s="36"/>
      <c r="E111" s="72" t="str">
        <f>E9</f>
        <v>01 - Dodávka IT vybavení</v>
      </c>
      <c r="F111" s="36"/>
      <c r="G111" s="36"/>
      <c r="H111" s="36"/>
      <c r="I111" s="36"/>
      <c r="J111" s="36"/>
      <c r="K111" s="36"/>
      <c r="L111" s="59"/>
      <c r="S111" s="34"/>
      <c r="T111" s="34"/>
      <c r="U111" s="34"/>
      <c r="V111" s="34"/>
      <c r="W111" s="34"/>
      <c r="X111" s="34"/>
      <c r="Y111" s="34"/>
      <c r="Z111" s="34"/>
      <c r="AA111" s="34"/>
      <c r="AB111" s="34"/>
      <c r="AC111" s="34"/>
      <c r="AD111" s="34"/>
      <c r="AE111" s="34"/>
    </row>
    <row r="112" spans="1:31" s="2" customFormat="1" ht="6.95" customHeight="1">
      <c r="A112" s="34"/>
      <c r="B112" s="35"/>
      <c r="C112" s="36"/>
      <c r="D112" s="36"/>
      <c r="E112" s="36"/>
      <c r="F112" s="36"/>
      <c r="G112" s="36"/>
      <c r="H112" s="36"/>
      <c r="I112" s="36"/>
      <c r="J112" s="36"/>
      <c r="K112" s="36"/>
      <c r="L112" s="59"/>
      <c r="S112" s="34"/>
      <c r="T112" s="34"/>
      <c r="U112" s="34"/>
      <c r="V112" s="34"/>
      <c r="W112" s="34"/>
      <c r="X112" s="34"/>
      <c r="Y112" s="34"/>
      <c r="Z112" s="34"/>
      <c r="AA112" s="34"/>
      <c r="AB112" s="34"/>
      <c r="AC112" s="34"/>
      <c r="AD112" s="34"/>
      <c r="AE112" s="34"/>
    </row>
    <row r="113" spans="1:31" s="2" customFormat="1" ht="12" customHeight="1">
      <c r="A113" s="34"/>
      <c r="B113" s="35"/>
      <c r="C113" s="28" t="s">
        <v>20</v>
      </c>
      <c r="D113" s="36"/>
      <c r="E113" s="36"/>
      <c r="F113" s="23" t="str">
        <f>F12</f>
        <v xml:space="preserve"> </v>
      </c>
      <c r="G113" s="36"/>
      <c r="H113" s="36"/>
      <c r="I113" s="28" t="s">
        <v>22</v>
      </c>
      <c r="J113" s="75" t="str">
        <f>IF(J12="","",J12)</f>
        <v>8. 2. 2022</v>
      </c>
      <c r="K113" s="36"/>
      <c r="L113" s="59"/>
      <c r="S113" s="34"/>
      <c r="T113" s="34"/>
      <c r="U113" s="34"/>
      <c r="V113" s="34"/>
      <c r="W113" s="34"/>
      <c r="X113" s="34"/>
      <c r="Y113" s="34"/>
      <c r="Z113" s="34"/>
      <c r="AA113" s="34"/>
      <c r="AB113" s="34"/>
      <c r="AC113" s="34"/>
      <c r="AD113" s="34"/>
      <c r="AE113" s="34"/>
    </row>
    <row r="114" spans="1:31" s="2" customFormat="1" ht="6.95" customHeight="1">
      <c r="A114" s="34"/>
      <c r="B114" s="35"/>
      <c r="C114" s="36"/>
      <c r="D114" s="36"/>
      <c r="E114" s="36"/>
      <c r="F114" s="36"/>
      <c r="G114" s="36"/>
      <c r="H114" s="36"/>
      <c r="I114" s="36"/>
      <c r="J114" s="36"/>
      <c r="K114" s="36"/>
      <c r="L114" s="59"/>
      <c r="S114" s="34"/>
      <c r="T114" s="34"/>
      <c r="U114" s="34"/>
      <c r="V114" s="34"/>
      <c r="W114" s="34"/>
      <c r="X114" s="34"/>
      <c r="Y114" s="34"/>
      <c r="Z114" s="34"/>
      <c r="AA114" s="34"/>
      <c r="AB114" s="34"/>
      <c r="AC114" s="34"/>
      <c r="AD114" s="34"/>
      <c r="AE114" s="34"/>
    </row>
    <row r="115" spans="1:31" s="2" customFormat="1" ht="15.15" customHeight="1">
      <c r="A115" s="34"/>
      <c r="B115" s="35"/>
      <c r="C115" s="28" t="s">
        <v>24</v>
      </c>
      <c r="D115" s="36"/>
      <c r="E115" s="36"/>
      <c r="F115" s="23" t="str">
        <f>E15</f>
        <v xml:space="preserve"> </v>
      </c>
      <c r="G115" s="36"/>
      <c r="H115" s="36"/>
      <c r="I115" s="28" t="s">
        <v>29</v>
      </c>
      <c r="J115" s="32" t="str">
        <f>E21</f>
        <v xml:space="preserve"> </v>
      </c>
      <c r="K115" s="36"/>
      <c r="L115" s="59"/>
      <c r="S115" s="34"/>
      <c r="T115" s="34"/>
      <c r="U115" s="34"/>
      <c r="V115" s="34"/>
      <c r="W115" s="34"/>
      <c r="X115" s="34"/>
      <c r="Y115" s="34"/>
      <c r="Z115" s="34"/>
      <c r="AA115" s="34"/>
      <c r="AB115" s="34"/>
      <c r="AC115" s="34"/>
      <c r="AD115" s="34"/>
      <c r="AE115" s="34"/>
    </row>
    <row r="116" spans="1:31" s="2" customFormat="1" ht="15.15" customHeight="1">
      <c r="A116" s="34"/>
      <c r="B116" s="35"/>
      <c r="C116" s="28" t="s">
        <v>27</v>
      </c>
      <c r="D116" s="36"/>
      <c r="E116" s="36"/>
      <c r="F116" s="23" t="str">
        <f>IF(E18="","",E18)</f>
        <v>Vyplň údaj</v>
      </c>
      <c r="G116" s="36"/>
      <c r="H116" s="36"/>
      <c r="I116" s="28" t="s">
        <v>31</v>
      </c>
      <c r="J116" s="32" t="str">
        <f>E24</f>
        <v xml:space="preserve"> </v>
      </c>
      <c r="K116" s="36"/>
      <c r="L116" s="59"/>
      <c r="S116" s="34"/>
      <c r="T116" s="34"/>
      <c r="U116" s="34"/>
      <c r="V116" s="34"/>
      <c r="W116" s="34"/>
      <c r="X116" s="34"/>
      <c r="Y116" s="34"/>
      <c r="Z116" s="34"/>
      <c r="AA116" s="34"/>
      <c r="AB116" s="34"/>
      <c r="AC116" s="34"/>
      <c r="AD116" s="34"/>
      <c r="AE116" s="34"/>
    </row>
    <row r="117" spans="1:31" s="2" customFormat="1" ht="10.3" customHeight="1">
      <c r="A117" s="34"/>
      <c r="B117" s="35"/>
      <c r="C117" s="36"/>
      <c r="D117" s="36"/>
      <c r="E117" s="36"/>
      <c r="F117" s="36"/>
      <c r="G117" s="36"/>
      <c r="H117" s="36"/>
      <c r="I117" s="36"/>
      <c r="J117" s="36"/>
      <c r="K117" s="36"/>
      <c r="L117" s="59"/>
      <c r="S117" s="34"/>
      <c r="T117" s="34"/>
      <c r="U117" s="34"/>
      <c r="V117" s="34"/>
      <c r="W117" s="34"/>
      <c r="X117" s="34"/>
      <c r="Y117" s="34"/>
      <c r="Z117" s="34"/>
      <c r="AA117" s="34"/>
      <c r="AB117" s="34"/>
      <c r="AC117" s="34"/>
      <c r="AD117" s="34"/>
      <c r="AE117" s="34"/>
    </row>
    <row r="118" spans="1:31" s="10" customFormat="1" ht="29.25" customHeight="1">
      <c r="A118" s="177"/>
      <c r="B118" s="178"/>
      <c r="C118" s="179" t="s">
        <v>96</v>
      </c>
      <c r="D118" s="180" t="s">
        <v>58</v>
      </c>
      <c r="E118" s="180" t="s">
        <v>54</v>
      </c>
      <c r="F118" s="180" t="s">
        <v>55</v>
      </c>
      <c r="G118" s="180" t="s">
        <v>97</v>
      </c>
      <c r="H118" s="180" t="s">
        <v>98</v>
      </c>
      <c r="I118" s="180" t="s">
        <v>99</v>
      </c>
      <c r="J118" s="181" t="s">
        <v>89</v>
      </c>
      <c r="K118" s="182" t="s">
        <v>100</v>
      </c>
      <c r="L118" s="183"/>
      <c r="M118" s="96" t="s">
        <v>1</v>
      </c>
      <c r="N118" s="97" t="s">
        <v>37</v>
      </c>
      <c r="O118" s="97" t="s">
        <v>101</v>
      </c>
      <c r="P118" s="97" t="s">
        <v>102</v>
      </c>
      <c r="Q118" s="97" t="s">
        <v>103</v>
      </c>
      <c r="R118" s="97" t="s">
        <v>104</v>
      </c>
      <c r="S118" s="97" t="s">
        <v>105</v>
      </c>
      <c r="T118" s="98" t="s">
        <v>106</v>
      </c>
      <c r="U118" s="177"/>
      <c r="V118" s="177"/>
      <c r="W118" s="177"/>
      <c r="X118" s="177"/>
      <c r="Y118" s="177"/>
      <c r="Z118" s="177"/>
      <c r="AA118" s="177"/>
      <c r="AB118" s="177"/>
      <c r="AC118" s="177"/>
      <c r="AD118" s="177"/>
      <c r="AE118" s="177"/>
    </row>
    <row r="119" spans="1:63" s="2" customFormat="1" ht="22.8" customHeight="1">
      <c r="A119" s="34"/>
      <c r="B119" s="35"/>
      <c r="C119" s="103" t="s">
        <v>107</v>
      </c>
      <c r="D119" s="36"/>
      <c r="E119" s="36"/>
      <c r="F119" s="36"/>
      <c r="G119" s="36"/>
      <c r="H119" s="36"/>
      <c r="I119" s="36"/>
      <c r="J119" s="184">
        <f>BK119</f>
        <v>0</v>
      </c>
      <c r="K119" s="36"/>
      <c r="L119" s="40"/>
      <c r="M119" s="99"/>
      <c r="N119" s="185"/>
      <c r="O119" s="100"/>
      <c r="P119" s="186">
        <f>P120+P124+P127</f>
        <v>0</v>
      </c>
      <c r="Q119" s="100"/>
      <c r="R119" s="186">
        <f>R120+R124+R127</f>
        <v>0</v>
      </c>
      <c r="S119" s="100"/>
      <c r="T119" s="187">
        <f>T120+T124+T127</f>
        <v>0</v>
      </c>
      <c r="U119" s="34"/>
      <c r="V119" s="34"/>
      <c r="W119" s="34"/>
      <c r="X119" s="34"/>
      <c r="Y119" s="34"/>
      <c r="Z119" s="34"/>
      <c r="AA119" s="34"/>
      <c r="AB119" s="34"/>
      <c r="AC119" s="34"/>
      <c r="AD119" s="34"/>
      <c r="AE119" s="34"/>
      <c r="AT119" s="13" t="s">
        <v>72</v>
      </c>
      <c r="AU119" s="13" t="s">
        <v>91</v>
      </c>
      <c r="BK119" s="188">
        <f>BK120+BK124+BK127</f>
        <v>0</v>
      </c>
    </row>
    <row r="120" spans="1:63" s="11" customFormat="1" ht="25.9" customHeight="1">
      <c r="A120" s="11"/>
      <c r="B120" s="189"/>
      <c r="C120" s="190"/>
      <c r="D120" s="191" t="s">
        <v>72</v>
      </c>
      <c r="E120" s="192" t="s">
        <v>108</v>
      </c>
      <c r="F120" s="192" t="s">
        <v>109</v>
      </c>
      <c r="G120" s="190"/>
      <c r="H120" s="190"/>
      <c r="I120" s="193"/>
      <c r="J120" s="194">
        <f>BK120</f>
        <v>0</v>
      </c>
      <c r="K120" s="190"/>
      <c r="L120" s="195"/>
      <c r="M120" s="196"/>
      <c r="N120" s="197"/>
      <c r="O120" s="197"/>
      <c r="P120" s="198">
        <f>SUM(P121:P123)</f>
        <v>0</v>
      </c>
      <c r="Q120" s="197"/>
      <c r="R120" s="198">
        <f>SUM(R121:R123)</f>
        <v>0</v>
      </c>
      <c r="S120" s="197"/>
      <c r="T120" s="199">
        <f>SUM(T121:T123)</f>
        <v>0</v>
      </c>
      <c r="U120" s="11"/>
      <c r="V120" s="11"/>
      <c r="W120" s="11"/>
      <c r="X120" s="11"/>
      <c r="Y120" s="11"/>
      <c r="Z120" s="11"/>
      <c r="AA120" s="11"/>
      <c r="AB120" s="11"/>
      <c r="AC120" s="11"/>
      <c r="AD120" s="11"/>
      <c r="AE120" s="11"/>
      <c r="AR120" s="200" t="s">
        <v>81</v>
      </c>
      <c r="AT120" s="201" t="s">
        <v>72</v>
      </c>
      <c r="AU120" s="201" t="s">
        <v>73</v>
      </c>
      <c r="AY120" s="200" t="s">
        <v>110</v>
      </c>
      <c r="BK120" s="202">
        <f>SUM(BK121:BK123)</f>
        <v>0</v>
      </c>
    </row>
    <row r="121" spans="1:65" s="2" customFormat="1" ht="24.15" customHeight="1">
      <c r="A121" s="34"/>
      <c r="B121" s="35"/>
      <c r="C121" s="203" t="s">
        <v>73</v>
      </c>
      <c r="D121" s="203" t="s">
        <v>111</v>
      </c>
      <c r="E121" s="204" t="s">
        <v>112</v>
      </c>
      <c r="F121" s="205" t="s">
        <v>113</v>
      </c>
      <c r="G121" s="206" t="s">
        <v>114</v>
      </c>
      <c r="H121" s="207">
        <v>2</v>
      </c>
      <c r="I121" s="208"/>
      <c r="J121" s="209">
        <f>ROUND(I121*H121,2)</f>
        <v>0</v>
      </c>
      <c r="K121" s="210"/>
      <c r="L121" s="40"/>
      <c r="M121" s="211" t="s">
        <v>1</v>
      </c>
      <c r="N121" s="212" t="s">
        <v>38</v>
      </c>
      <c r="O121" s="87"/>
      <c r="P121" s="213">
        <f>O121*H121</f>
        <v>0</v>
      </c>
      <c r="Q121" s="213">
        <v>0</v>
      </c>
      <c r="R121" s="213">
        <f>Q121*H121</f>
        <v>0</v>
      </c>
      <c r="S121" s="213">
        <v>0</v>
      </c>
      <c r="T121" s="214">
        <f>S121*H121</f>
        <v>0</v>
      </c>
      <c r="U121" s="34"/>
      <c r="V121" s="34"/>
      <c r="W121" s="34"/>
      <c r="X121" s="34"/>
      <c r="Y121" s="34"/>
      <c r="Z121" s="34"/>
      <c r="AA121" s="34"/>
      <c r="AB121" s="34"/>
      <c r="AC121" s="34"/>
      <c r="AD121" s="34"/>
      <c r="AE121" s="34"/>
      <c r="AR121" s="215" t="s">
        <v>115</v>
      </c>
      <c r="AT121" s="215" t="s">
        <v>111</v>
      </c>
      <c r="AU121" s="215" t="s">
        <v>81</v>
      </c>
      <c r="AY121" s="13" t="s">
        <v>110</v>
      </c>
      <c r="BE121" s="216">
        <f>IF(N121="základní",J121,0)</f>
        <v>0</v>
      </c>
      <c r="BF121" s="216">
        <f>IF(N121="snížená",J121,0)</f>
        <v>0</v>
      </c>
      <c r="BG121" s="216">
        <f>IF(N121="zákl. přenesená",J121,0)</f>
        <v>0</v>
      </c>
      <c r="BH121" s="216">
        <f>IF(N121="sníž. přenesená",J121,0)</f>
        <v>0</v>
      </c>
      <c r="BI121" s="216">
        <f>IF(N121="nulová",J121,0)</f>
        <v>0</v>
      </c>
      <c r="BJ121" s="13" t="s">
        <v>81</v>
      </c>
      <c r="BK121" s="216">
        <f>ROUND(I121*H121,2)</f>
        <v>0</v>
      </c>
      <c r="BL121" s="13" t="s">
        <v>115</v>
      </c>
      <c r="BM121" s="215" t="s">
        <v>83</v>
      </c>
    </row>
    <row r="122" spans="1:65" s="2" customFormat="1" ht="33" customHeight="1">
      <c r="A122" s="34"/>
      <c r="B122" s="35"/>
      <c r="C122" s="203" t="s">
        <v>73</v>
      </c>
      <c r="D122" s="203" t="s">
        <v>111</v>
      </c>
      <c r="E122" s="204" t="s">
        <v>116</v>
      </c>
      <c r="F122" s="205" t="s">
        <v>117</v>
      </c>
      <c r="G122" s="206" t="s">
        <v>114</v>
      </c>
      <c r="H122" s="207">
        <v>1</v>
      </c>
      <c r="I122" s="208"/>
      <c r="J122" s="209">
        <f>ROUND(I122*H122,2)</f>
        <v>0</v>
      </c>
      <c r="K122" s="210"/>
      <c r="L122" s="40"/>
      <c r="M122" s="211" t="s">
        <v>1</v>
      </c>
      <c r="N122" s="212" t="s">
        <v>38</v>
      </c>
      <c r="O122" s="87"/>
      <c r="P122" s="213">
        <f>O122*H122</f>
        <v>0</v>
      </c>
      <c r="Q122" s="213">
        <v>0</v>
      </c>
      <c r="R122" s="213">
        <f>Q122*H122</f>
        <v>0</v>
      </c>
      <c r="S122" s="213">
        <v>0</v>
      </c>
      <c r="T122" s="214">
        <f>S122*H122</f>
        <v>0</v>
      </c>
      <c r="U122" s="34"/>
      <c r="V122" s="34"/>
      <c r="W122" s="34"/>
      <c r="X122" s="34"/>
      <c r="Y122" s="34"/>
      <c r="Z122" s="34"/>
      <c r="AA122" s="34"/>
      <c r="AB122" s="34"/>
      <c r="AC122" s="34"/>
      <c r="AD122" s="34"/>
      <c r="AE122" s="34"/>
      <c r="AR122" s="215" t="s">
        <v>115</v>
      </c>
      <c r="AT122" s="215" t="s">
        <v>111</v>
      </c>
      <c r="AU122" s="215" t="s">
        <v>81</v>
      </c>
      <c r="AY122" s="13" t="s">
        <v>110</v>
      </c>
      <c r="BE122" s="216">
        <f>IF(N122="základní",J122,0)</f>
        <v>0</v>
      </c>
      <c r="BF122" s="216">
        <f>IF(N122="snížená",J122,0)</f>
        <v>0</v>
      </c>
      <c r="BG122" s="216">
        <f>IF(N122="zákl. přenesená",J122,0)</f>
        <v>0</v>
      </c>
      <c r="BH122" s="216">
        <f>IF(N122="sníž. přenesená",J122,0)</f>
        <v>0</v>
      </c>
      <c r="BI122" s="216">
        <f>IF(N122="nulová",J122,0)</f>
        <v>0</v>
      </c>
      <c r="BJ122" s="13" t="s">
        <v>81</v>
      </c>
      <c r="BK122" s="216">
        <f>ROUND(I122*H122,2)</f>
        <v>0</v>
      </c>
      <c r="BL122" s="13" t="s">
        <v>115</v>
      </c>
      <c r="BM122" s="215" t="s">
        <v>115</v>
      </c>
    </row>
    <row r="123" spans="1:65" s="2" customFormat="1" ht="24.15" customHeight="1">
      <c r="A123" s="34"/>
      <c r="B123" s="35"/>
      <c r="C123" s="203" t="s">
        <v>73</v>
      </c>
      <c r="D123" s="203" t="s">
        <v>111</v>
      </c>
      <c r="E123" s="204" t="s">
        <v>118</v>
      </c>
      <c r="F123" s="205" t="s">
        <v>119</v>
      </c>
      <c r="G123" s="206" t="s">
        <v>114</v>
      </c>
      <c r="H123" s="207">
        <v>1</v>
      </c>
      <c r="I123" s="208"/>
      <c r="J123" s="209">
        <f>ROUND(I123*H123,2)</f>
        <v>0</v>
      </c>
      <c r="K123" s="210"/>
      <c r="L123" s="40"/>
      <c r="M123" s="211" t="s">
        <v>1</v>
      </c>
      <c r="N123" s="212" t="s">
        <v>38</v>
      </c>
      <c r="O123" s="87"/>
      <c r="P123" s="213">
        <f>O123*H123</f>
        <v>0</v>
      </c>
      <c r="Q123" s="213">
        <v>0</v>
      </c>
      <c r="R123" s="213">
        <f>Q123*H123</f>
        <v>0</v>
      </c>
      <c r="S123" s="213">
        <v>0</v>
      </c>
      <c r="T123" s="214">
        <f>S123*H123</f>
        <v>0</v>
      </c>
      <c r="U123" s="34"/>
      <c r="V123" s="34"/>
      <c r="W123" s="34"/>
      <c r="X123" s="34"/>
      <c r="Y123" s="34"/>
      <c r="Z123" s="34"/>
      <c r="AA123" s="34"/>
      <c r="AB123" s="34"/>
      <c r="AC123" s="34"/>
      <c r="AD123" s="34"/>
      <c r="AE123" s="34"/>
      <c r="AR123" s="215" t="s">
        <v>115</v>
      </c>
      <c r="AT123" s="215" t="s">
        <v>111</v>
      </c>
      <c r="AU123" s="215" t="s">
        <v>81</v>
      </c>
      <c r="AY123" s="13" t="s">
        <v>110</v>
      </c>
      <c r="BE123" s="216">
        <f>IF(N123="základní",J123,0)</f>
        <v>0</v>
      </c>
      <c r="BF123" s="216">
        <f>IF(N123="snížená",J123,0)</f>
        <v>0</v>
      </c>
      <c r="BG123" s="216">
        <f>IF(N123="zákl. přenesená",J123,0)</f>
        <v>0</v>
      </c>
      <c r="BH123" s="216">
        <f>IF(N123="sníž. přenesená",J123,0)</f>
        <v>0</v>
      </c>
      <c r="BI123" s="216">
        <f>IF(N123="nulová",J123,0)</f>
        <v>0</v>
      </c>
      <c r="BJ123" s="13" t="s">
        <v>81</v>
      </c>
      <c r="BK123" s="216">
        <f>ROUND(I123*H123,2)</f>
        <v>0</v>
      </c>
      <c r="BL123" s="13" t="s">
        <v>115</v>
      </c>
      <c r="BM123" s="215" t="s">
        <v>120</v>
      </c>
    </row>
    <row r="124" spans="1:63" s="11" customFormat="1" ht="25.9" customHeight="1">
      <c r="A124" s="11"/>
      <c r="B124" s="189"/>
      <c r="C124" s="190"/>
      <c r="D124" s="191" t="s">
        <v>72</v>
      </c>
      <c r="E124" s="192" t="s">
        <v>121</v>
      </c>
      <c r="F124" s="192" t="s">
        <v>122</v>
      </c>
      <c r="G124" s="190"/>
      <c r="H124" s="190"/>
      <c r="I124" s="193"/>
      <c r="J124" s="194">
        <f>BK124</f>
        <v>0</v>
      </c>
      <c r="K124" s="190"/>
      <c r="L124" s="195"/>
      <c r="M124" s="196"/>
      <c r="N124" s="197"/>
      <c r="O124" s="197"/>
      <c r="P124" s="198">
        <f>SUM(P125:P126)</f>
        <v>0</v>
      </c>
      <c r="Q124" s="197"/>
      <c r="R124" s="198">
        <f>SUM(R125:R126)</f>
        <v>0</v>
      </c>
      <c r="S124" s="197"/>
      <c r="T124" s="199">
        <f>SUM(T125:T126)</f>
        <v>0</v>
      </c>
      <c r="U124" s="11"/>
      <c r="V124" s="11"/>
      <c r="W124" s="11"/>
      <c r="X124" s="11"/>
      <c r="Y124" s="11"/>
      <c r="Z124" s="11"/>
      <c r="AA124" s="11"/>
      <c r="AB124" s="11"/>
      <c r="AC124" s="11"/>
      <c r="AD124" s="11"/>
      <c r="AE124" s="11"/>
      <c r="AR124" s="200" t="s">
        <v>81</v>
      </c>
      <c r="AT124" s="201" t="s">
        <v>72</v>
      </c>
      <c r="AU124" s="201" t="s">
        <v>73</v>
      </c>
      <c r="AY124" s="200" t="s">
        <v>110</v>
      </c>
      <c r="BK124" s="202">
        <f>SUM(BK125:BK126)</f>
        <v>0</v>
      </c>
    </row>
    <row r="125" spans="1:65" s="2" customFormat="1" ht="21.75" customHeight="1">
      <c r="A125" s="34"/>
      <c r="B125" s="35"/>
      <c r="C125" s="203" t="s">
        <v>73</v>
      </c>
      <c r="D125" s="203" t="s">
        <v>111</v>
      </c>
      <c r="E125" s="204" t="s">
        <v>123</v>
      </c>
      <c r="F125" s="205" t="s">
        <v>124</v>
      </c>
      <c r="G125" s="206" t="s">
        <v>114</v>
      </c>
      <c r="H125" s="207">
        <v>4</v>
      </c>
      <c r="I125" s="208"/>
      <c r="J125" s="209">
        <f>ROUND(I125*H125,2)</f>
        <v>0</v>
      </c>
      <c r="K125" s="210"/>
      <c r="L125" s="40"/>
      <c r="M125" s="211" t="s">
        <v>1</v>
      </c>
      <c r="N125" s="212" t="s">
        <v>38</v>
      </c>
      <c r="O125" s="87"/>
      <c r="P125" s="213">
        <f>O125*H125</f>
        <v>0</v>
      </c>
      <c r="Q125" s="213">
        <v>0</v>
      </c>
      <c r="R125" s="213">
        <f>Q125*H125</f>
        <v>0</v>
      </c>
      <c r="S125" s="213">
        <v>0</v>
      </c>
      <c r="T125" s="214">
        <f>S125*H125</f>
        <v>0</v>
      </c>
      <c r="U125" s="34"/>
      <c r="V125" s="34"/>
      <c r="W125" s="34"/>
      <c r="X125" s="34"/>
      <c r="Y125" s="34"/>
      <c r="Z125" s="34"/>
      <c r="AA125" s="34"/>
      <c r="AB125" s="34"/>
      <c r="AC125" s="34"/>
      <c r="AD125" s="34"/>
      <c r="AE125" s="34"/>
      <c r="AR125" s="215" t="s">
        <v>115</v>
      </c>
      <c r="AT125" s="215" t="s">
        <v>111</v>
      </c>
      <c r="AU125" s="215" t="s">
        <v>81</v>
      </c>
      <c r="AY125" s="13" t="s">
        <v>110</v>
      </c>
      <c r="BE125" s="216">
        <f>IF(N125="základní",J125,0)</f>
        <v>0</v>
      </c>
      <c r="BF125" s="216">
        <f>IF(N125="snížená",J125,0)</f>
        <v>0</v>
      </c>
      <c r="BG125" s="216">
        <f>IF(N125="zákl. přenesená",J125,0)</f>
        <v>0</v>
      </c>
      <c r="BH125" s="216">
        <f>IF(N125="sníž. přenesená",J125,0)</f>
        <v>0</v>
      </c>
      <c r="BI125" s="216">
        <f>IF(N125="nulová",J125,0)</f>
        <v>0</v>
      </c>
      <c r="BJ125" s="13" t="s">
        <v>81</v>
      </c>
      <c r="BK125" s="216">
        <f>ROUND(I125*H125,2)</f>
        <v>0</v>
      </c>
      <c r="BL125" s="13" t="s">
        <v>115</v>
      </c>
      <c r="BM125" s="215" t="s">
        <v>125</v>
      </c>
    </row>
    <row r="126" spans="1:47" s="2" customFormat="1" ht="12">
      <c r="A126" s="34"/>
      <c r="B126" s="35"/>
      <c r="C126" s="36"/>
      <c r="D126" s="217" t="s">
        <v>126</v>
      </c>
      <c r="E126" s="36"/>
      <c r="F126" s="218" t="s">
        <v>127</v>
      </c>
      <c r="G126" s="36"/>
      <c r="H126" s="36"/>
      <c r="I126" s="219"/>
      <c r="J126" s="36"/>
      <c r="K126" s="36"/>
      <c r="L126" s="40"/>
      <c r="M126" s="220"/>
      <c r="N126" s="221"/>
      <c r="O126" s="87"/>
      <c r="P126" s="87"/>
      <c r="Q126" s="87"/>
      <c r="R126" s="87"/>
      <c r="S126" s="87"/>
      <c r="T126" s="88"/>
      <c r="U126" s="34"/>
      <c r="V126" s="34"/>
      <c r="W126" s="34"/>
      <c r="X126" s="34"/>
      <c r="Y126" s="34"/>
      <c r="Z126" s="34"/>
      <c r="AA126" s="34"/>
      <c r="AB126" s="34"/>
      <c r="AC126" s="34"/>
      <c r="AD126" s="34"/>
      <c r="AE126" s="34"/>
      <c r="AT126" s="13" t="s">
        <v>126</v>
      </c>
      <c r="AU126" s="13" t="s">
        <v>81</v>
      </c>
    </row>
    <row r="127" spans="1:63" s="11" customFormat="1" ht="25.9" customHeight="1">
      <c r="A127" s="11"/>
      <c r="B127" s="189"/>
      <c r="C127" s="190"/>
      <c r="D127" s="191" t="s">
        <v>72</v>
      </c>
      <c r="E127" s="192" t="s">
        <v>128</v>
      </c>
      <c r="F127" s="192" t="s">
        <v>129</v>
      </c>
      <c r="G127" s="190"/>
      <c r="H127" s="190"/>
      <c r="I127" s="193"/>
      <c r="J127" s="194">
        <f>BK127</f>
        <v>0</v>
      </c>
      <c r="K127" s="190"/>
      <c r="L127" s="195"/>
      <c r="M127" s="196"/>
      <c r="N127" s="197"/>
      <c r="O127" s="197"/>
      <c r="P127" s="198">
        <f>SUM(P128:P198)</f>
        <v>0</v>
      </c>
      <c r="Q127" s="197"/>
      <c r="R127" s="198">
        <f>SUM(R128:R198)</f>
        <v>0</v>
      </c>
      <c r="S127" s="197"/>
      <c r="T127" s="199">
        <f>SUM(T128:T198)</f>
        <v>0</v>
      </c>
      <c r="U127" s="11"/>
      <c r="V127" s="11"/>
      <c r="W127" s="11"/>
      <c r="X127" s="11"/>
      <c r="Y127" s="11"/>
      <c r="Z127" s="11"/>
      <c r="AA127" s="11"/>
      <c r="AB127" s="11"/>
      <c r="AC127" s="11"/>
      <c r="AD127" s="11"/>
      <c r="AE127" s="11"/>
      <c r="AR127" s="200" t="s">
        <v>81</v>
      </c>
      <c r="AT127" s="201" t="s">
        <v>72</v>
      </c>
      <c r="AU127" s="201" t="s">
        <v>73</v>
      </c>
      <c r="AY127" s="200" t="s">
        <v>110</v>
      </c>
      <c r="BK127" s="202">
        <f>SUM(BK128:BK198)</f>
        <v>0</v>
      </c>
    </row>
    <row r="128" spans="1:65" s="2" customFormat="1" ht="16.5" customHeight="1">
      <c r="A128" s="34"/>
      <c r="B128" s="35"/>
      <c r="C128" s="222" t="s">
        <v>73</v>
      </c>
      <c r="D128" s="222" t="s">
        <v>130</v>
      </c>
      <c r="E128" s="223" t="s">
        <v>131</v>
      </c>
      <c r="F128" s="224" t="s">
        <v>132</v>
      </c>
      <c r="G128" s="225" t="s">
        <v>114</v>
      </c>
      <c r="H128" s="226">
        <v>3</v>
      </c>
      <c r="I128" s="227"/>
      <c r="J128" s="228">
        <f>ROUND(I128*H128,2)</f>
        <v>0</v>
      </c>
      <c r="K128" s="229"/>
      <c r="L128" s="230"/>
      <c r="M128" s="231" t="s">
        <v>1</v>
      </c>
      <c r="N128" s="232" t="s">
        <v>38</v>
      </c>
      <c r="O128" s="87"/>
      <c r="P128" s="213">
        <f>O128*H128</f>
        <v>0</v>
      </c>
      <c r="Q128" s="213">
        <v>0</v>
      </c>
      <c r="R128" s="213">
        <f>Q128*H128</f>
        <v>0</v>
      </c>
      <c r="S128" s="213">
        <v>0</v>
      </c>
      <c r="T128" s="214">
        <f>S128*H128</f>
        <v>0</v>
      </c>
      <c r="U128" s="34"/>
      <c r="V128" s="34"/>
      <c r="W128" s="34"/>
      <c r="X128" s="34"/>
      <c r="Y128" s="34"/>
      <c r="Z128" s="34"/>
      <c r="AA128" s="34"/>
      <c r="AB128" s="34"/>
      <c r="AC128" s="34"/>
      <c r="AD128" s="34"/>
      <c r="AE128" s="34"/>
      <c r="AR128" s="215" t="s">
        <v>125</v>
      </c>
      <c r="AT128" s="215" t="s">
        <v>130</v>
      </c>
      <c r="AU128" s="215" t="s">
        <v>81</v>
      </c>
      <c r="AY128" s="13" t="s">
        <v>110</v>
      </c>
      <c r="BE128" s="216">
        <f>IF(N128="základní",J128,0)</f>
        <v>0</v>
      </c>
      <c r="BF128" s="216">
        <f>IF(N128="snížená",J128,0)</f>
        <v>0</v>
      </c>
      <c r="BG128" s="216">
        <f>IF(N128="zákl. přenesená",J128,0)</f>
        <v>0</v>
      </c>
      <c r="BH128" s="216">
        <f>IF(N128="sníž. přenesená",J128,0)</f>
        <v>0</v>
      </c>
      <c r="BI128" s="216">
        <f>IF(N128="nulová",J128,0)</f>
        <v>0</v>
      </c>
      <c r="BJ128" s="13" t="s">
        <v>81</v>
      </c>
      <c r="BK128" s="216">
        <f>ROUND(I128*H128,2)</f>
        <v>0</v>
      </c>
      <c r="BL128" s="13" t="s">
        <v>115</v>
      </c>
      <c r="BM128" s="215" t="s">
        <v>133</v>
      </c>
    </row>
    <row r="129" spans="1:47" s="2" customFormat="1" ht="12">
      <c r="A129" s="34"/>
      <c r="B129" s="35"/>
      <c r="C129" s="36"/>
      <c r="D129" s="217" t="s">
        <v>126</v>
      </c>
      <c r="E129" s="36"/>
      <c r="F129" s="218" t="s">
        <v>134</v>
      </c>
      <c r="G129" s="36"/>
      <c r="H129" s="36"/>
      <c r="I129" s="219"/>
      <c r="J129" s="36"/>
      <c r="K129" s="36"/>
      <c r="L129" s="40"/>
      <c r="M129" s="220"/>
      <c r="N129" s="221"/>
      <c r="O129" s="87"/>
      <c r="P129" s="87"/>
      <c r="Q129" s="87"/>
      <c r="R129" s="87"/>
      <c r="S129" s="87"/>
      <c r="T129" s="88"/>
      <c r="U129" s="34"/>
      <c r="V129" s="34"/>
      <c r="W129" s="34"/>
      <c r="X129" s="34"/>
      <c r="Y129" s="34"/>
      <c r="Z129" s="34"/>
      <c r="AA129" s="34"/>
      <c r="AB129" s="34"/>
      <c r="AC129" s="34"/>
      <c r="AD129" s="34"/>
      <c r="AE129" s="34"/>
      <c r="AT129" s="13" t="s">
        <v>126</v>
      </c>
      <c r="AU129" s="13" t="s">
        <v>81</v>
      </c>
    </row>
    <row r="130" spans="1:65" s="2" customFormat="1" ht="16.5" customHeight="1">
      <c r="A130" s="34"/>
      <c r="B130" s="35"/>
      <c r="C130" s="222" t="s">
        <v>73</v>
      </c>
      <c r="D130" s="222" t="s">
        <v>130</v>
      </c>
      <c r="E130" s="223" t="s">
        <v>135</v>
      </c>
      <c r="F130" s="224" t="s">
        <v>136</v>
      </c>
      <c r="G130" s="225" t="s">
        <v>114</v>
      </c>
      <c r="H130" s="226">
        <v>3</v>
      </c>
      <c r="I130" s="227"/>
      <c r="J130" s="228">
        <f>ROUND(I130*H130,2)</f>
        <v>0</v>
      </c>
      <c r="K130" s="229"/>
      <c r="L130" s="230"/>
      <c r="M130" s="231" t="s">
        <v>1</v>
      </c>
      <c r="N130" s="232" t="s">
        <v>38</v>
      </c>
      <c r="O130" s="87"/>
      <c r="P130" s="213">
        <f>O130*H130</f>
        <v>0</v>
      </c>
      <c r="Q130" s="213">
        <v>0</v>
      </c>
      <c r="R130" s="213">
        <f>Q130*H130</f>
        <v>0</v>
      </c>
      <c r="S130" s="213">
        <v>0</v>
      </c>
      <c r="T130" s="214">
        <f>S130*H130</f>
        <v>0</v>
      </c>
      <c r="U130" s="34"/>
      <c r="V130" s="34"/>
      <c r="W130" s="34"/>
      <c r="X130" s="34"/>
      <c r="Y130" s="34"/>
      <c r="Z130" s="34"/>
      <c r="AA130" s="34"/>
      <c r="AB130" s="34"/>
      <c r="AC130" s="34"/>
      <c r="AD130" s="34"/>
      <c r="AE130" s="34"/>
      <c r="AR130" s="215" t="s">
        <v>125</v>
      </c>
      <c r="AT130" s="215" t="s">
        <v>130</v>
      </c>
      <c r="AU130" s="215" t="s">
        <v>81</v>
      </c>
      <c r="AY130" s="13" t="s">
        <v>110</v>
      </c>
      <c r="BE130" s="216">
        <f>IF(N130="základní",J130,0)</f>
        <v>0</v>
      </c>
      <c r="BF130" s="216">
        <f>IF(N130="snížená",J130,0)</f>
        <v>0</v>
      </c>
      <c r="BG130" s="216">
        <f>IF(N130="zákl. přenesená",J130,0)</f>
        <v>0</v>
      </c>
      <c r="BH130" s="216">
        <f>IF(N130="sníž. přenesená",J130,0)</f>
        <v>0</v>
      </c>
      <c r="BI130" s="216">
        <f>IF(N130="nulová",J130,0)</f>
        <v>0</v>
      </c>
      <c r="BJ130" s="13" t="s">
        <v>81</v>
      </c>
      <c r="BK130" s="216">
        <f>ROUND(I130*H130,2)</f>
        <v>0</v>
      </c>
      <c r="BL130" s="13" t="s">
        <v>115</v>
      </c>
      <c r="BM130" s="215" t="s">
        <v>137</v>
      </c>
    </row>
    <row r="131" spans="1:47" s="2" customFormat="1" ht="12">
      <c r="A131" s="34"/>
      <c r="B131" s="35"/>
      <c r="C131" s="36"/>
      <c r="D131" s="217" t="s">
        <v>126</v>
      </c>
      <c r="E131" s="36"/>
      <c r="F131" s="218" t="s">
        <v>138</v>
      </c>
      <c r="G131" s="36"/>
      <c r="H131" s="36"/>
      <c r="I131" s="219"/>
      <c r="J131" s="36"/>
      <c r="K131" s="36"/>
      <c r="L131" s="40"/>
      <c r="M131" s="220"/>
      <c r="N131" s="221"/>
      <c r="O131" s="87"/>
      <c r="P131" s="87"/>
      <c r="Q131" s="87"/>
      <c r="R131" s="87"/>
      <c r="S131" s="87"/>
      <c r="T131" s="88"/>
      <c r="U131" s="34"/>
      <c r="V131" s="34"/>
      <c r="W131" s="34"/>
      <c r="X131" s="34"/>
      <c r="Y131" s="34"/>
      <c r="Z131" s="34"/>
      <c r="AA131" s="34"/>
      <c r="AB131" s="34"/>
      <c r="AC131" s="34"/>
      <c r="AD131" s="34"/>
      <c r="AE131" s="34"/>
      <c r="AT131" s="13" t="s">
        <v>126</v>
      </c>
      <c r="AU131" s="13" t="s">
        <v>81</v>
      </c>
    </row>
    <row r="132" spans="1:65" s="2" customFormat="1" ht="37.8" customHeight="1">
      <c r="A132" s="34"/>
      <c r="B132" s="35"/>
      <c r="C132" s="222" t="s">
        <v>73</v>
      </c>
      <c r="D132" s="222" t="s">
        <v>130</v>
      </c>
      <c r="E132" s="223" t="s">
        <v>139</v>
      </c>
      <c r="F132" s="224" t="s">
        <v>140</v>
      </c>
      <c r="G132" s="225" t="s">
        <v>114</v>
      </c>
      <c r="H132" s="226">
        <v>3</v>
      </c>
      <c r="I132" s="227"/>
      <c r="J132" s="228">
        <f>ROUND(I132*H132,2)</f>
        <v>0</v>
      </c>
      <c r="K132" s="229"/>
      <c r="L132" s="230"/>
      <c r="M132" s="231" t="s">
        <v>1</v>
      </c>
      <c r="N132" s="232" t="s">
        <v>38</v>
      </c>
      <c r="O132" s="87"/>
      <c r="P132" s="213">
        <f>O132*H132</f>
        <v>0</v>
      </c>
      <c r="Q132" s="213">
        <v>0</v>
      </c>
      <c r="R132" s="213">
        <f>Q132*H132</f>
        <v>0</v>
      </c>
      <c r="S132" s="213">
        <v>0</v>
      </c>
      <c r="T132" s="214">
        <f>S132*H132</f>
        <v>0</v>
      </c>
      <c r="U132" s="34"/>
      <c r="V132" s="34"/>
      <c r="W132" s="34"/>
      <c r="X132" s="34"/>
      <c r="Y132" s="34"/>
      <c r="Z132" s="34"/>
      <c r="AA132" s="34"/>
      <c r="AB132" s="34"/>
      <c r="AC132" s="34"/>
      <c r="AD132" s="34"/>
      <c r="AE132" s="34"/>
      <c r="AR132" s="215" t="s">
        <v>125</v>
      </c>
      <c r="AT132" s="215" t="s">
        <v>130</v>
      </c>
      <c r="AU132" s="215" t="s">
        <v>81</v>
      </c>
      <c r="AY132" s="13" t="s">
        <v>110</v>
      </c>
      <c r="BE132" s="216">
        <f>IF(N132="základní",J132,0)</f>
        <v>0</v>
      </c>
      <c r="BF132" s="216">
        <f>IF(N132="snížená",J132,0)</f>
        <v>0</v>
      </c>
      <c r="BG132" s="216">
        <f>IF(N132="zákl. přenesená",J132,0)</f>
        <v>0</v>
      </c>
      <c r="BH132" s="216">
        <f>IF(N132="sníž. přenesená",J132,0)</f>
        <v>0</v>
      </c>
      <c r="BI132" s="216">
        <f>IF(N132="nulová",J132,0)</f>
        <v>0</v>
      </c>
      <c r="BJ132" s="13" t="s">
        <v>81</v>
      </c>
      <c r="BK132" s="216">
        <f>ROUND(I132*H132,2)</f>
        <v>0</v>
      </c>
      <c r="BL132" s="13" t="s">
        <v>115</v>
      </c>
      <c r="BM132" s="215" t="s">
        <v>141</v>
      </c>
    </row>
    <row r="133" spans="1:47" s="2" customFormat="1" ht="12">
      <c r="A133" s="34"/>
      <c r="B133" s="35"/>
      <c r="C133" s="36"/>
      <c r="D133" s="217" t="s">
        <v>126</v>
      </c>
      <c r="E133" s="36"/>
      <c r="F133" s="218" t="s">
        <v>142</v>
      </c>
      <c r="G133" s="36"/>
      <c r="H133" s="36"/>
      <c r="I133" s="219"/>
      <c r="J133" s="36"/>
      <c r="K133" s="36"/>
      <c r="L133" s="40"/>
      <c r="M133" s="220"/>
      <c r="N133" s="221"/>
      <c r="O133" s="87"/>
      <c r="P133" s="87"/>
      <c r="Q133" s="87"/>
      <c r="R133" s="87"/>
      <c r="S133" s="87"/>
      <c r="T133" s="88"/>
      <c r="U133" s="34"/>
      <c r="V133" s="34"/>
      <c r="W133" s="34"/>
      <c r="X133" s="34"/>
      <c r="Y133" s="34"/>
      <c r="Z133" s="34"/>
      <c r="AA133" s="34"/>
      <c r="AB133" s="34"/>
      <c r="AC133" s="34"/>
      <c r="AD133" s="34"/>
      <c r="AE133" s="34"/>
      <c r="AT133" s="13" t="s">
        <v>126</v>
      </c>
      <c r="AU133" s="13" t="s">
        <v>81</v>
      </c>
    </row>
    <row r="134" spans="1:65" s="2" customFormat="1" ht="37.8" customHeight="1">
      <c r="A134" s="34"/>
      <c r="B134" s="35"/>
      <c r="C134" s="222" t="s">
        <v>73</v>
      </c>
      <c r="D134" s="222" t="s">
        <v>130</v>
      </c>
      <c r="E134" s="223" t="s">
        <v>143</v>
      </c>
      <c r="F134" s="224" t="s">
        <v>144</v>
      </c>
      <c r="G134" s="225" t="s">
        <v>114</v>
      </c>
      <c r="H134" s="226">
        <v>3</v>
      </c>
      <c r="I134" s="227"/>
      <c r="J134" s="228">
        <f>ROUND(I134*H134,2)</f>
        <v>0</v>
      </c>
      <c r="K134" s="229"/>
      <c r="L134" s="230"/>
      <c r="M134" s="231" t="s">
        <v>1</v>
      </c>
      <c r="N134" s="232" t="s">
        <v>38</v>
      </c>
      <c r="O134" s="87"/>
      <c r="P134" s="213">
        <f>O134*H134</f>
        <v>0</v>
      </c>
      <c r="Q134" s="213">
        <v>0</v>
      </c>
      <c r="R134" s="213">
        <f>Q134*H134</f>
        <v>0</v>
      </c>
      <c r="S134" s="213">
        <v>0</v>
      </c>
      <c r="T134" s="214">
        <f>S134*H134</f>
        <v>0</v>
      </c>
      <c r="U134" s="34"/>
      <c r="V134" s="34"/>
      <c r="W134" s="34"/>
      <c r="X134" s="34"/>
      <c r="Y134" s="34"/>
      <c r="Z134" s="34"/>
      <c r="AA134" s="34"/>
      <c r="AB134" s="34"/>
      <c r="AC134" s="34"/>
      <c r="AD134" s="34"/>
      <c r="AE134" s="34"/>
      <c r="AR134" s="215" t="s">
        <v>125</v>
      </c>
      <c r="AT134" s="215" t="s">
        <v>130</v>
      </c>
      <c r="AU134" s="215" t="s">
        <v>81</v>
      </c>
      <c r="AY134" s="13" t="s">
        <v>110</v>
      </c>
      <c r="BE134" s="216">
        <f>IF(N134="základní",J134,0)</f>
        <v>0</v>
      </c>
      <c r="BF134" s="216">
        <f>IF(N134="snížená",J134,0)</f>
        <v>0</v>
      </c>
      <c r="BG134" s="216">
        <f>IF(N134="zákl. přenesená",J134,0)</f>
        <v>0</v>
      </c>
      <c r="BH134" s="216">
        <f>IF(N134="sníž. přenesená",J134,0)</f>
        <v>0</v>
      </c>
      <c r="BI134" s="216">
        <f>IF(N134="nulová",J134,0)</f>
        <v>0</v>
      </c>
      <c r="BJ134" s="13" t="s">
        <v>81</v>
      </c>
      <c r="BK134" s="216">
        <f>ROUND(I134*H134,2)</f>
        <v>0</v>
      </c>
      <c r="BL134" s="13" t="s">
        <v>115</v>
      </c>
      <c r="BM134" s="215" t="s">
        <v>145</v>
      </c>
    </row>
    <row r="135" spans="1:47" s="2" customFormat="1" ht="12">
      <c r="A135" s="34"/>
      <c r="B135" s="35"/>
      <c r="C135" s="36"/>
      <c r="D135" s="217" t="s">
        <v>126</v>
      </c>
      <c r="E135" s="36"/>
      <c r="F135" s="218" t="s">
        <v>146</v>
      </c>
      <c r="G135" s="36"/>
      <c r="H135" s="36"/>
      <c r="I135" s="219"/>
      <c r="J135" s="36"/>
      <c r="K135" s="36"/>
      <c r="L135" s="40"/>
      <c r="M135" s="220"/>
      <c r="N135" s="221"/>
      <c r="O135" s="87"/>
      <c r="P135" s="87"/>
      <c r="Q135" s="87"/>
      <c r="R135" s="87"/>
      <c r="S135" s="87"/>
      <c r="T135" s="88"/>
      <c r="U135" s="34"/>
      <c r="V135" s="34"/>
      <c r="W135" s="34"/>
      <c r="X135" s="34"/>
      <c r="Y135" s="34"/>
      <c r="Z135" s="34"/>
      <c r="AA135" s="34"/>
      <c r="AB135" s="34"/>
      <c r="AC135" s="34"/>
      <c r="AD135" s="34"/>
      <c r="AE135" s="34"/>
      <c r="AT135" s="13" t="s">
        <v>126</v>
      </c>
      <c r="AU135" s="13" t="s">
        <v>81</v>
      </c>
    </row>
    <row r="136" spans="1:65" s="2" customFormat="1" ht="16.5" customHeight="1">
      <c r="A136" s="34"/>
      <c r="B136" s="35"/>
      <c r="C136" s="222" t="s">
        <v>73</v>
      </c>
      <c r="D136" s="222" t="s">
        <v>130</v>
      </c>
      <c r="E136" s="223" t="s">
        <v>147</v>
      </c>
      <c r="F136" s="224" t="s">
        <v>148</v>
      </c>
      <c r="G136" s="225" t="s">
        <v>114</v>
      </c>
      <c r="H136" s="226">
        <v>1</v>
      </c>
      <c r="I136" s="227"/>
      <c r="J136" s="228">
        <f>ROUND(I136*H136,2)</f>
        <v>0</v>
      </c>
      <c r="K136" s="229"/>
      <c r="L136" s="230"/>
      <c r="M136" s="231" t="s">
        <v>1</v>
      </c>
      <c r="N136" s="232" t="s">
        <v>38</v>
      </c>
      <c r="O136" s="87"/>
      <c r="P136" s="213">
        <f>O136*H136</f>
        <v>0</v>
      </c>
      <c r="Q136" s="213">
        <v>0</v>
      </c>
      <c r="R136" s="213">
        <f>Q136*H136</f>
        <v>0</v>
      </c>
      <c r="S136" s="213">
        <v>0</v>
      </c>
      <c r="T136" s="214">
        <f>S136*H136</f>
        <v>0</v>
      </c>
      <c r="U136" s="34"/>
      <c r="V136" s="34"/>
      <c r="W136" s="34"/>
      <c r="X136" s="34"/>
      <c r="Y136" s="34"/>
      <c r="Z136" s="34"/>
      <c r="AA136" s="34"/>
      <c r="AB136" s="34"/>
      <c r="AC136" s="34"/>
      <c r="AD136" s="34"/>
      <c r="AE136" s="34"/>
      <c r="AR136" s="215" t="s">
        <v>125</v>
      </c>
      <c r="AT136" s="215" t="s">
        <v>130</v>
      </c>
      <c r="AU136" s="215" t="s">
        <v>81</v>
      </c>
      <c r="AY136" s="13" t="s">
        <v>110</v>
      </c>
      <c r="BE136" s="216">
        <f>IF(N136="základní",J136,0)</f>
        <v>0</v>
      </c>
      <c r="BF136" s="216">
        <f>IF(N136="snížená",J136,0)</f>
        <v>0</v>
      </c>
      <c r="BG136" s="216">
        <f>IF(N136="zákl. přenesená",J136,0)</f>
        <v>0</v>
      </c>
      <c r="BH136" s="216">
        <f>IF(N136="sníž. přenesená",J136,0)</f>
        <v>0</v>
      </c>
      <c r="BI136" s="216">
        <f>IF(N136="nulová",J136,0)</f>
        <v>0</v>
      </c>
      <c r="BJ136" s="13" t="s">
        <v>81</v>
      </c>
      <c r="BK136" s="216">
        <f>ROUND(I136*H136,2)</f>
        <v>0</v>
      </c>
      <c r="BL136" s="13" t="s">
        <v>115</v>
      </c>
      <c r="BM136" s="215" t="s">
        <v>149</v>
      </c>
    </row>
    <row r="137" spans="1:47" s="2" customFormat="1" ht="12">
      <c r="A137" s="34"/>
      <c r="B137" s="35"/>
      <c r="C137" s="36"/>
      <c r="D137" s="217" t="s">
        <v>126</v>
      </c>
      <c r="E137" s="36"/>
      <c r="F137" s="218" t="s">
        <v>150</v>
      </c>
      <c r="G137" s="36"/>
      <c r="H137" s="36"/>
      <c r="I137" s="219"/>
      <c r="J137" s="36"/>
      <c r="K137" s="36"/>
      <c r="L137" s="40"/>
      <c r="M137" s="220"/>
      <c r="N137" s="221"/>
      <c r="O137" s="87"/>
      <c r="P137" s="87"/>
      <c r="Q137" s="87"/>
      <c r="R137" s="87"/>
      <c r="S137" s="87"/>
      <c r="T137" s="88"/>
      <c r="U137" s="34"/>
      <c r="V137" s="34"/>
      <c r="W137" s="34"/>
      <c r="X137" s="34"/>
      <c r="Y137" s="34"/>
      <c r="Z137" s="34"/>
      <c r="AA137" s="34"/>
      <c r="AB137" s="34"/>
      <c r="AC137" s="34"/>
      <c r="AD137" s="34"/>
      <c r="AE137" s="34"/>
      <c r="AT137" s="13" t="s">
        <v>126</v>
      </c>
      <c r="AU137" s="13" t="s">
        <v>81</v>
      </c>
    </row>
    <row r="138" spans="1:65" s="2" customFormat="1" ht="24.15" customHeight="1">
      <c r="A138" s="34"/>
      <c r="B138" s="35"/>
      <c r="C138" s="222" t="s">
        <v>73</v>
      </c>
      <c r="D138" s="222" t="s">
        <v>130</v>
      </c>
      <c r="E138" s="223" t="s">
        <v>151</v>
      </c>
      <c r="F138" s="224" t="s">
        <v>152</v>
      </c>
      <c r="G138" s="225" t="s">
        <v>114</v>
      </c>
      <c r="H138" s="226">
        <v>1</v>
      </c>
      <c r="I138" s="227"/>
      <c r="J138" s="228">
        <f>ROUND(I138*H138,2)</f>
        <v>0</v>
      </c>
      <c r="K138" s="229"/>
      <c r="L138" s="230"/>
      <c r="M138" s="231" t="s">
        <v>1</v>
      </c>
      <c r="N138" s="232" t="s">
        <v>38</v>
      </c>
      <c r="O138" s="87"/>
      <c r="P138" s="213">
        <f>O138*H138</f>
        <v>0</v>
      </c>
      <c r="Q138" s="213">
        <v>0</v>
      </c>
      <c r="R138" s="213">
        <f>Q138*H138</f>
        <v>0</v>
      </c>
      <c r="S138" s="213">
        <v>0</v>
      </c>
      <c r="T138" s="214">
        <f>S138*H138</f>
        <v>0</v>
      </c>
      <c r="U138" s="34"/>
      <c r="V138" s="34"/>
      <c r="W138" s="34"/>
      <c r="X138" s="34"/>
      <c r="Y138" s="34"/>
      <c r="Z138" s="34"/>
      <c r="AA138" s="34"/>
      <c r="AB138" s="34"/>
      <c r="AC138" s="34"/>
      <c r="AD138" s="34"/>
      <c r="AE138" s="34"/>
      <c r="AR138" s="215" t="s">
        <v>125</v>
      </c>
      <c r="AT138" s="215" t="s">
        <v>130</v>
      </c>
      <c r="AU138" s="215" t="s">
        <v>81</v>
      </c>
      <c r="AY138" s="13" t="s">
        <v>110</v>
      </c>
      <c r="BE138" s="216">
        <f>IF(N138="základní",J138,0)</f>
        <v>0</v>
      </c>
      <c r="BF138" s="216">
        <f>IF(N138="snížená",J138,0)</f>
        <v>0</v>
      </c>
      <c r="BG138" s="216">
        <f>IF(N138="zákl. přenesená",J138,0)</f>
        <v>0</v>
      </c>
      <c r="BH138" s="216">
        <f>IF(N138="sníž. přenesená",J138,0)</f>
        <v>0</v>
      </c>
      <c r="BI138" s="216">
        <f>IF(N138="nulová",J138,0)</f>
        <v>0</v>
      </c>
      <c r="BJ138" s="13" t="s">
        <v>81</v>
      </c>
      <c r="BK138" s="216">
        <f>ROUND(I138*H138,2)</f>
        <v>0</v>
      </c>
      <c r="BL138" s="13" t="s">
        <v>115</v>
      </c>
      <c r="BM138" s="215" t="s">
        <v>153</v>
      </c>
    </row>
    <row r="139" spans="1:47" s="2" customFormat="1" ht="12">
      <c r="A139" s="34"/>
      <c r="B139" s="35"/>
      <c r="C139" s="36"/>
      <c r="D139" s="217" t="s">
        <v>126</v>
      </c>
      <c r="E139" s="36"/>
      <c r="F139" s="218" t="s">
        <v>154</v>
      </c>
      <c r="G139" s="36"/>
      <c r="H139" s="36"/>
      <c r="I139" s="219"/>
      <c r="J139" s="36"/>
      <c r="K139" s="36"/>
      <c r="L139" s="40"/>
      <c r="M139" s="220"/>
      <c r="N139" s="221"/>
      <c r="O139" s="87"/>
      <c r="P139" s="87"/>
      <c r="Q139" s="87"/>
      <c r="R139" s="87"/>
      <c r="S139" s="87"/>
      <c r="T139" s="88"/>
      <c r="U139" s="34"/>
      <c r="V139" s="34"/>
      <c r="W139" s="34"/>
      <c r="X139" s="34"/>
      <c r="Y139" s="34"/>
      <c r="Z139" s="34"/>
      <c r="AA139" s="34"/>
      <c r="AB139" s="34"/>
      <c r="AC139" s="34"/>
      <c r="AD139" s="34"/>
      <c r="AE139" s="34"/>
      <c r="AT139" s="13" t="s">
        <v>126</v>
      </c>
      <c r="AU139" s="13" t="s">
        <v>81</v>
      </c>
    </row>
    <row r="140" spans="1:65" s="2" customFormat="1" ht="24.15" customHeight="1">
      <c r="A140" s="34"/>
      <c r="B140" s="35"/>
      <c r="C140" s="222" t="s">
        <v>73</v>
      </c>
      <c r="D140" s="222" t="s">
        <v>130</v>
      </c>
      <c r="E140" s="223" t="s">
        <v>155</v>
      </c>
      <c r="F140" s="224" t="s">
        <v>156</v>
      </c>
      <c r="G140" s="225" t="s">
        <v>114</v>
      </c>
      <c r="H140" s="226">
        <v>1</v>
      </c>
      <c r="I140" s="227"/>
      <c r="J140" s="228">
        <f>ROUND(I140*H140,2)</f>
        <v>0</v>
      </c>
      <c r="K140" s="229"/>
      <c r="L140" s="230"/>
      <c r="M140" s="231" t="s">
        <v>1</v>
      </c>
      <c r="N140" s="232" t="s">
        <v>38</v>
      </c>
      <c r="O140" s="87"/>
      <c r="P140" s="213">
        <f>O140*H140</f>
        <v>0</v>
      </c>
      <c r="Q140" s="213">
        <v>0</v>
      </c>
      <c r="R140" s="213">
        <f>Q140*H140</f>
        <v>0</v>
      </c>
      <c r="S140" s="213">
        <v>0</v>
      </c>
      <c r="T140" s="214">
        <f>S140*H140</f>
        <v>0</v>
      </c>
      <c r="U140" s="34"/>
      <c r="V140" s="34"/>
      <c r="W140" s="34"/>
      <c r="X140" s="34"/>
      <c r="Y140" s="34"/>
      <c r="Z140" s="34"/>
      <c r="AA140" s="34"/>
      <c r="AB140" s="34"/>
      <c r="AC140" s="34"/>
      <c r="AD140" s="34"/>
      <c r="AE140" s="34"/>
      <c r="AR140" s="215" t="s">
        <v>125</v>
      </c>
      <c r="AT140" s="215" t="s">
        <v>130</v>
      </c>
      <c r="AU140" s="215" t="s">
        <v>81</v>
      </c>
      <c r="AY140" s="13" t="s">
        <v>110</v>
      </c>
      <c r="BE140" s="216">
        <f>IF(N140="základní",J140,0)</f>
        <v>0</v>
      </c>
      <c r="BF140" s="216">
        <f>IF(N140="snížená",J140,0)</f>
        <v>0</v>
      </c>
      <c r="BG140" s="216">
        <f>IF(N140="zákl. přenesená",J140,0)</f>
        <v>0</v>
      </c>
      <c r="BH140" s="216">
        <f>IF(N140="sníž. přenesená",J140,0)</f>
        <v>0</v>
      </c>
      <c r="BI140" s="216">
        <f>IF(N140="nulová",J140,0)</f>
        <v>0</v>
      </c>
      <c r="BJ140" s="13" t="s">
        <v>81</v>
      </c>
      <c r="BK140" s="216">
        <f>ROUND(I140*H140,2)</f>
        <v>0</v>
      </c>
      <c r="BL140" s="13" t="s">
        <v>115</v>
      </c>
      <c r="BM140" s="215" t="s">
        <v>157</v>
      </c>
    </row>
    <row r="141" spans="1:47" s="2" customFormat="1" ht="12">
      <c r="A141" s="34"/>
      <c r="B141" s="35"/>
      <c r="C141" s="36"/>
      <c r="D141" s="217" t="s">
        <v>126</v>
      </c>
      <c r="E141" s="36"/>
      <c r="F141" s="218" t="s">
        <v>158</v>
      </c>
      <c r="G141" s="36"/>
      <c r="H141" s="36"/>
      <c r="I141" s="219"/>
      <c r="J141" s="36"/>
      <c r="K141" s="36"/>
      <c r="L141" s="40"/>
      <c r="M141" s="220"/>
      <c r="N141" s="221"/>
      <c r="O141" s="87"/>
      <c r="P141" s="87"/>
      <c r="Q141" s="87"/>
      <c r="R141" s="87"/>
      <c r="S141" s="87"/>
      <c r="T141" s="88"/>
      <c r="U141" s="34"/>
      <c r="V141" s="34"/>
      <c r="W141" s="34"/>
      <c r="X141" s="34"/>
      <c r="Y141" s="34"/>
      <c r="Z141" s="34"/>
      <c r="AA141" s="34"/>
      <c r="AB141" s="34"/>
      <c r="AC141" s="34"/>
      <c r="AD141" s="34"/>
      <c r="AE141" s="34"/>
      <c r="AT141" s="13" t="s">
        <v>126</v>
      </c>
      <c r="AU141" s="13" t="s">
        <v>81</v>
      </c>
    </row>
    <row r="142" spans="1:65" s="2" customFormat="1" ht="16.5" customHeight="1">
      <c r="A142" s="34"/>
      <c r="B142" s="35"/>
      <c r="C142" s="203" t="s">
        <v>73</v>
      </c>
      <c r="D142" s="203" t="s">
        <v>111</v>
      </c>
      <c r="E142" s="204" t="s">
        <v>159</v>
      </c>
      <c r="F142" s="205" t="s">
        <v>160</v>
      </c>
      <c r="G142" s="206" t="s">
        <v>114</v>
      </c>
      <c r="H142" s="207">
        <v>1</v>
      </c>
      <c r="I142" s="208"/>
      <c r="J142" s="209">
        <f>ROUND(I142*H142,2)</f>
        <v>0</v>
      </c>
      <c r="K142" s="210"/>
      <c r="L142" s="40"/>
      <c r="M142" s="211" t="s">
        <v>1</v>
      </c>
      <c r="N142" s="212" t="s">
        <v>38</v>
      </c>
      <c r="O142" s="87"/>
      <c r="P142" s="213">
        <f>O142*H142</f>
        <v>0</v>
      </c>
      <c r="Q142" s="213">
        <v>0</v>
      </c>
      <c r="R142" s="213">
        <f>Q142*H142</f>
        <v>0</v>
      </c>
      <c r="S142" s="213">
        <v>0</v>
      </c>
      <c r="T142" s="214">
        <f>S142*H142</f>
        <v>0</v>
      </c>
      <c r="U142" s="34"/>
      <c r="V142" s="34"/>
      <c r="W142" s="34"/>
      <c r="X142" s="34"/>
      <c r="Y142" s="34"/>
      <c r="Z142" s="34"/>
      <c r="AA142" s="34"/>
      <c r="AB142" s="34"/>
      <c r="AC142" s="34"/>
      <c r="AD142" s="34"/>
      <c r="AE142" s="34"/>
      <c r="AR142" s="215" t="s">
        <v>115</v>
      </c>
      <c r="AT142" s="215" t="s">
        <v>111</v>
      </c>
      <c r="AU142" s="215" t="s">
        <v>81</v>
      </c>
      <c r="AY142" s="13" t="s">
        <v>110</v>
      </c>
      <c r="BE142" s="216">
        <f>IF(N142="základní",J142,0)</f>
        <v>0</v>
      </c>
      <c r="BF142" s="216">
        <f>IF(N142="snížená",J142,0)</f>
        <v>0</v>
      </c>
      <c r="BG142" s="216">
        <f>IF(N142="zákl. přenesená",J142,0)</f>
        <v>0</v>
      </c>
      <c r="BH142" s="216">
        <f>IF(N142="sníž. přenesená",J142,0)</f>
        <v>0</v>
      </c>
      <c r="BI142" s="216">
        <f>IF(N142="nulová",J142,0)</f>
        <v>0</v>
      </c>
      <c r="BJ142" s="13" t="s">
        <v>81</v>
      </c>
      <c r="BK142" s="216">
        <f>ROUND(I142*H142,2)</f>
        <v>0</v>
      </c>
      <c r="BL142" s="13" t="s">
        <v>115</v>
      </c>
      <c r="BM142" s="215" t="s">
        <v>161</v>
      </c>
    </row>
    <row r="143" spans="1:65" s="2" customFormat="1" ht="16.5" customHeight="1">
      <c r="A143" s="34"/>
      <c r="B143" s="35"/>
      <c r="C143" s="222" t="s">
        <v>73</v>
      </c>
      <c r="D143" s="222" t="s">
        <v>130</v>
      </c>
      <c r="E143" s="223" t="s">
        <v>162</v>
      </c>
      <c r="F143" s="224" t="s">
        <v>163</v>
      </c>
      <c r="G143" s="225" t="s">
        <v>114</v>
      </c>
      <c r="H143" s="226">
        <v>3</v>
      </c>
      <c r="I143" s="227"/>
      <c r="J143" s="228">
        <f>ROUND(I143*H143,2)</f>
        <v>0</v>
      </c>
      <c r="K143" s="229"/>
      <c r="L143" s="230"/>
      <c r="M143" s="231" t="s">
        <v>1</v>
      </c>
      <c r="N143" s="232" t="s">
        <v>38</v>
      </c>
      <c r="O143" s="87"/>
      <c r="P143" s="213">
        <f>O143*H143</f>
        <v>0</v>
      </c>
      <c r="Q143" s="213">
        <v>0</v>
      </c>
      <c r="R143" s="213">
        <f>Q143*H143</f>
        <v>0</v>
      </c>
      <c r="S143" s="213">
        <v>0</v>
      </c>
      <c r="T143" s="214">
        <f>S143*H143</f>
        <v>0</v>
      </c>
      <c r="U143" s="34"/>
      <c r="V143" s="34"/>
      <c r="W143" s="34"/>
      <c r="X143" s="34"/>
      <c r="Y143" s="34"/>
      <c r="Z143" s="34"/>
      <c r="AA143" s="34"/>
      <c r="AB143" s="34"/>
      <c r="AC143" s="34"/>
      <c r="AD143" s="34"/>
      <c r="AE143" s="34"/>
      <c r="AR143" s="215" t="s">
        <v>125</v>
      </c>
      <c r="AT143" s="215" t="s">
        <v>130</v>
      </c>
      <c r="AU143" s="215" t="s">
        <v>81</v>
      </c>
      <c r="AY143" s="13" t="s">
        <v>110</v>
      </c>
      <c r="BE143" s="216">
        <f>IF(N143="základní",J143,0)</f>
        <v>0</v>
      </c>
      <c r="BF143" s="216">
        <f>IF(N143="snížená",J143,0)</f>
        <v>0</v>
      </c>
      <c r="BG143" s="216">
        <f>IF(N143="zákl. přenesená",J143,0)</f>
        <v>0</v>
      </c>
      <c r="BH143" s="216">
        <f>IF(N143="sníž. přenesená",J143,0)</f>
        <v>0</v>
      </c>
      <c r="BI143" s="216">
        <f>IF(N143="nulová",J143,0)</f>
        <v>0</v>
      </c>
      <c r="BJ143" s="13" t="s">
        <v>81</v>
      </c>
      <c r="BK143" s="216">
        <f>ROUND(I143*H143,2)</f>
        <v>0</v>
      </c>
      <c r="BL143" s="13" t="s">
        <v>115</v>
      </c>
      <c r="BM143" s="215" t="s">
        <v>164</v>
      </c>
    </row>
    <row r="144" spans="1:47" s="2" customFormat="1" ht="12">
      <c r="A144" s="34"/>
      <c r="B144" s="35"/>
      <c r="C144" s="36"/>
      <c r="D144" s="217" t="s">
        <v>126</v>
      </c>
      <c r="E144" s="36"/>
      <c r="F144" s="218" t="s">
        <v>165</v>
      </c>
      <c r="G144" s="36"/>
      <c r="H144" s="36"/>
      <c r="I144" s="219"/>
      <c r="J144" s="36"/>
      <c r="K144" s="36"/>
      <c r="L144" s="40"/>
      <c r="M144" s="220"/>
      <c r="N144" s="221"/>
      <c r="O144" s="87"/>
      <c r="P144" s="87"/>
      <c r="Q144" s="87"/>
      <c r="R144" s="87"/>
      <c r="S144" s="87"/>
      <c r="T144" s="88"/>
      <c r="U144" s="34"/>
      <c r="V144" s="34"/>
      <c r="W144" s="34"/>
      <c r="X144" s="34"/>
      <c r="Y144" s="34"/>
      <c r="Z144" s="34"/>
      <c r="AA144" s="34"/>
      <c r="AB144" s="34"/>
      <c r="AC144" s="34"/>
      <c r="AD144" s="34"/>
      <c r="AE144" s="34"/>
      <c r="AT144" s="13" t="s">
        <v>126</v>
      </c>
      <c r="AU144" s="13" t="s">
        <v>81</v>
      </c>
    </row>
    <row r="145" spans="1:65" s="2" customFormat="1" ht="24.15" customHeight="1">
      <c r="A145" s="34"/>
      <c r="B145" s="35"/>
      <c r="C145" s="222" t="s">
        <v>73</v>
      </c>
      <c r="D145" s="222" t="s">
        <v>130</v>
      </c>
      <c r="E145" s="223" t="s">
        <v>166</v>
      </c>
      <c r="F145" s="224" t="s">
        <v>167</v>
      </c>
      <c r="G145" s="225" t="s">
        <v>114</v>
      </c>
      <c r="H145" s="226">
        <v>3</v>
      </c>
      <c r="I145" s="227"/>
      <c r="J145" s="228">
        <f>ROUND(I145*H145,2)</f>
        <v>0</v>
      </c>
      <c r="K145" s="229"/>
      <c r="L145" s="230"/>
      <c r="M145" s="231" t="s">
        <v>1</v>
      </c>
      <c r="N145" s="232" t="s">
        <v>38</v>
      </c>
      <c r="O145" s="87"/>
      <c r="P145" s="213">
        <f>O145*H145</f>
        <v>0</v>
      </c>
      <c r="Q145" s="213">
        <v>0</v>
      </c>
      <c r="R145" s="213">
        <f>Q145*H145</f>
        <v>0</v>
      </c>
      <c r="S145" s="213">
        <v>0</v>
      </c>
      <c r="T145" s="214">
        <f>S145*H145</f>
        <v>0</v>
      </c>
      <c r="U145" s="34"/>
      <c r="V145" s="34"/>
      <c r="W145" s="34"/>
      <c r="X145" s="34"/>
      <c r="Y145" s="34"/>
      <c r="Z145" s="34"/>
      <c r="AA145" s="34"/>
      <c r="AB145" s="34"/>
      <c r="AC145" s="34"/>
      <c r="AD145" s="34"/>
      <c r="AE145" s="34"/>
      <c r="AR145" s="215" t="s">
        <v>125</v>
      </c>
      <c r="AT145" s="215" t="s">
        <v>130</v>
      </c>
      <c r="AU145" s="215" t="s">
        <v>81</v>
      </c>
      <c r="AY145" s="13" t="s">
        <v>110</v>
      </c>
      <c r="BE145" s="216">
        <f>IF(N145="základní",J145,0)</f>
        <v>0</v>
      </c>
      <c r="BF145" s="216">
        <f>IF(N145="snížená",J145,0)</f>
        <v>0</v>
      </c>
      <c r="BG145" s="216">
        <f>IF(N145="zákl. přenesená",J145,0)</f>
        <v>0</v>
      </c>
      <c r="BH145" s="216">
        <f>IF(N145="sníž. přenesená",J145,0)</f>
        <v>0</v>
      </c>
      <c r="BI145" s="216">
        <f>IF(N145="nulová",J145,0)</f>
        <v>0</v>
      </c>
      <c r="BJ145" s="13" t="s">
        <v>81</v>
      </c>
      <c r="BK145" s="216">
        <f>ROUND(I145*H145,2)</f>
        <v>0</v>
      </c>
      <c r="BL145" s="13" t="s">
        <v>115</v>
      </c>
      <c r="BM145" s="215" t="s">
        <v>168</v>
      </c>
    </row>
    <row r="146" spans="1:47" s="2" customFormat="1" ht="12">
      <c r="A146" s="34"/>
      <c r="B146" s="35"/>
      <c r="C146" s="36"/>
      <c r="D146" s="217" t="s">
        <v>126</v>
      </c>
      <c r="E146" s="36"/>
      <c r="F146" s="218" t="s">
        <v>169</v>
      </c>
      <c r="G146" s="36"/>
      <c r="H146" s="36"/>
      <c r="I146" s="219"/>
      <c r="J146" s="36"/>
      <c r="K146" s="36"/>
      <c r="L146" s="40"/>
      <c r="M146" s="220"/>
      <c r="N146" s="221"/>
      <c r="O146" s="87"/>
      <c r="P146" s="87"/>
      <c r="Q146" s="87"/>
      <c r="R146" s="87"/>
      <c r="S146" s="87"/>
      <c r="T146" s="88"/>
      <c r="U146" s="34"/>
      <c r="V146" s="34"/>
      <c r="W146" s="34"/>
      <c r="X146" s="34"/>
      <c r="Y146" s="34"/>
      <c r="Z146" s="34"/>
      <c r="AA146" s="34"/>
      <c r="AB146" s="34"/>
      <c r="AC146" s="34"/>
      <c r="AD146" s="34"/>
      <c r="AE146" s="34"/>
      <c r="AT146" s="13" t="s">
        <v>126</v>
      </c>
      <c r="AU146" s="13" t="s">
        <v>81</v>
      </c>
    </row>
    <row r="147" spans="1:65" s="2" customFormat="1" ht="16.5" customHeight="1">
      <c r="A147" s="34"/>
      <c r="B147" s="35"/>
      <c r="C147" s="203" t="s">
        <v>73</v>
      </c>
      <c r="D147" s="203" t="s">
        <v>111</v>
      </c>
      <c r="E147" s="204" t="s">
        <v>170</v>
      </c>
      <c r="F147" s="205" t="s">
        <v>171</v>
      </c>
      <c r="G147" s="206" t="s">
        <v>114</v>
      </c>
      <c r="H147" s="207">
        <v>4</v>
      </c>
      <c r="I147" s="208"/>
      <c r="J147" s="209">
        <f>ROUND(I147*H147,2)</f>
        <v>0</v>
      </c>
      <c r="K147" s="210"/>
      <c r="L147" s="40"/>
      <c r="M147" s="211" t="s">
        <v>1</v>
      </c>
      <c r="N147" s="212" t="s">
        <v>38</v>
      </c>
      <c r="O147" s="87"/>
      <c r="P147" s="213">
        <f>O147*H147</f>
        <v>0</v>
      </c>
      <c r="Q147" s="213">
        <v>0</v>
      </c>
      <c r="R147" s="213">
        <f>Q147*H147</f>
        <v>0</v>
      </c>
      <c r="S147" s="213">
        <v>0</v>
      </c>
      <c r="T147" s="214">
        <f>S147*H147</f>
        <v>0</v>
      </c>
      <c r="U147" s="34"/>
      <c r="V147" s="34"/>
      <c r="W147" s="34"/>
      <c r="X147" s="34"/>
      <c r="Y147" s="34"/>
      <c r="Z147" s="34"/>
      <c r="AA147" s="34"/>
      <c r="AB147" s="34"/>
      <c r="AC147" s="34"/>
      <c r="AD147" s="34"/>
      <c r="AE147" s="34"/>
      <c r="AR147" s="215" t="s">
        <v>115</v>
      </c>
      <c r="AT147" s="215" t="s">
        <v>111</v>
      </c>
      <c r="AU147" s="215" t="s">
        <v>81</v>
      </c>
      <c r="AY147" s="13" t="s">
        <v>110</v>
      </c>
      <c r="BE147" s="216">
        <f>IF(N147="základní",J147,0)</f>
        <v>0</v>
      </c>
      <c r="BF147" s="216">
        <f>IF(N147="snížená",J147,0)</f>
        <v>0</v>
      </c>
      <c r="BG147" s="216">
        <f>IF(N147="zákl. přenesená",J147,0)</f>
        <v>0</v>
      </c>
      <c r="BH147" s="216">
        <f>IF(N147="sníž. přenesená",J147,0)</f>
        <v>0</v>
      </c>
      <c r="BI147" s="216">
        <f>IF(N147="nulová",J147,0)</f>
        <v>0</v>
      </c>
      <c r="BJ147" s="13" t="s">
        <v>81</v>
      </c>
      <c r="BK147" s="216">
        <f>ROUND(I147*H147,2)</f>
        <v>0</v>
      </c>
      <c r="BL147" s="13" t="s">
        <v>115</v>
      </c>
      <c r="BM147" s="215" t="s">
        <v>172</v>
      </c>
    </row>
    <row r="148" spans="1:47" s="2" customFormat="1" ht="12">
      <c r="A148" s="34"/>
      <c r="B148" s="35"/>
      <c r="C148" s="36"/>
      <c r="D148" s="217" t="s">
        <v>126</v>
      </c>
      <c r="E148" s="36"/>
      <c r="F148" s="218" t="s">
        <v>173</v>
      </c>
      <c r="G148" s="36"/>
      <c r="H148" s="36"/>
      <c r="I148" s="219"/>
      <c r="J148" s="36"/>
      <c r="K148" s="36"/>
      <c r="L148" s="40"/>
      <c r="M148" s="220"/>
      <c r="N148" s="221"/>
      <c r="O148" s="87"/>
      <c r="P148" s="87"/>
      <c r="Q148" s="87"/>
      <c r="R148" s="87"/>
      <c r="S148" s="87"/>
      <c r="T148" s="88"/>
      <c r="U148" s="34"/>
      <c r="V148" s="34"/>
      <c r="W148" s="34"/>
      <c r="X148" s="34"/>
      <c r="Y148" s="34"/>
      <c r="Z148" s="34"/>
      <c r="AA148" s="34"/>
      <c r="AB148" s="34"/>
      <c r="AC148" s="34"/>
      <c r="AD148" s="34"/>
      <c r="AE148" s="34"/>
      <c r="AT148" s="13" t="s">
        <v>126</v>
      </c>
      <c r="AU148" s="13" t="s">
        <v>81</v>
      </c>
    </row>
    <row r="149" spans="1:65" s="2" customFormat="1" ht="16.5" customHeight="1">
      <c r="A149" s="34"/>
      <c r="B149" s="35"/>
      <c r="C149" s="222" t="s">
        <v>73</v>
      </c>
      <c r="D149" s="222" t="s">
        <v>130</v>
      </c>
      <c r="E149" s="223" t="s">
        <v>174</v>
      </c>
      <c r="F149" s="224" t="s">
        <v>175</v>
      </c>
      <c r="G149" s="225" t="s">
        <v>114</v>
      </c>
      <c r="H149" s="226">
        <v>1</v>
      </c>
      <c r="I149" s="227"/>
      <c r="J149" s="228">
        <f>ROUND(I149*H149,2)</f>
        <v>0</v>
      </c>
      <c r="K149" s="229"/>
      <c r="L149" s="230"/>
      <c r="M149" s="231" t="s">
        <v>1</v>
      </c>
      <c r="N149" s="232" t="s">
        <v>38</v>
      </c>
      <c r="O149" s="87"/>
      <c r="P149" s="213">
        <f>O149*H149</f>
        <v>0</v>
      </c>
      <c r="Q149" s="213">
        <v>0</v>
      </c>
      <c r="R149" s="213">
        <f>Q149*H149</f>
        <v>0</v>
      </c>
      <c r="S149" s="213">
        <v>0</v>
      </c>
      <c r="T149" s="214">
        <f>S149*H149</f>
        <v>0</v>
      </c>
      <c r="U149" s="34"/>
      <c r="V149" s="34"/>
      <c r="W149" s="34"/>
      <c r="X149" s="34"/>
      <c r="Y149" s="34"/>
      <c r="Z149" s="34"/>
      <c r="AA149" s="34"/>
      <c r="AB149" s="34"/>
      <c r="AC149" s="34"/>
      <c r="AD149" s="34"/>
      <c r="AE149" s="34"/>
      <c r="AR149" s="215" t="s">
        <v>125</v>
      </c>
      <c r="AT149" s="215" t="s">
        <v>130</v>
      </c>
      <c r="AU149" s="215" t="s">
        <v>81</v>
      </c>
      <c r="AY149" s="13" t="s">
        <v>110</v>
      </c>
      <c r="BE149" s="216">
        <f>IF(N149="základní",J149,0)</f>
        <v>0</v>
      </c>
      <c r="BF149" s="216">
        <f>IF(N149="snížená",J149,0)</f>
        <v>0</v>
      </c>
      <c r="BG149" s="216">
        <f>IF(N149="zákl. přenesená",J149,0)</f>
        <v>0</v>
      </c>
      <c r="BH149" s="216">
        <f>IF(N149="sníž. přenesená",J149,0)</f>
        <v>0</v>
      </c>
      <c r="BI149" s="216">
        <f>IF(N149="nulová",J149,0)</f>
        <v>0</v>
      </c>
      <c r="BJ149" s="13" t="s">
        <v>81</v>
      </c>
      <c r="BK149" s="216">
        <f>ROUND(I149*H149,2)</f>
        <v>0</v>
      </c>
      <c r="BL149" s="13" t="s">
        <v>115</v>
      </c>
      <c r="BM149" s="215" t="s">
        <v>176</v>
      </c>
    </row>
    <row r="150" spans="1:47" s="2" customFormat="1" ht="12">
      <c r="A150" s="34"/>
      <c r="B150" s="35"/>
      <c r="C150" s="36"/>
      <c r="D150" s="217" t="s">
        <v>126</v>
      </c>
      <c r="E150" s="36"/>
      <c r="F150" s="218" t="s">
        <v>177</v>
      </c>
      <c r="G150" s="36"/>
      <c r="H150" s="36"/>
      <c r="I150" s="219"/>
      <c r="J150" s="36"/>
      <c r="K150" s="36"/>
      <c r="L150" s="40"/>
      <c r="M150" s="220"/>
      <c r="N150" s="221"/>
      <c r="O150" s="87"/>
      <c r="P150" s="87"/>
      <c r="Q150" s="87"/>
      <c r="R150" s="87"/>
      <c r="S150" s="87"/>
      <c r="T150" s="88"/>
      <c r="U150" s="34"/>
      <c r="V150" s="34"/>
      <c r="W150" s="34"/>
      <c r="X150" s="34"/>
      <c r="Y150" s="34"/>
      <c r="Z150" s="34"/>
      <c r="AA150" s="34"/>
      <c r="AB150" s="34"/>
      <c r="AC150" s="34"/>
      <c r="AD150" s="34"/>
      <c r="AE150" s="34"/>
      <c r="AT150" s="13" t="s">
        <v>126</v>
      </c>
      <c r="AU150" s="13" t="s">
        <v>81</v>
      </c>
    </row>
    <row r="151" spans="1:65" s="2" customFormat="1" ht="16.5" customHeight="1">
      <c r="A151" s="34"/>
      <c r="B151" s="35"/>
      <c r="C151" s="222" t="s">
        <v>73</v>
      </c>
      <c r="D151" s="222" t="s">
        <v>130</v>
      </c>
      <c r="E151" s="223" t="s">
        <v>178</v>
      </c>
      <c r="F151" s="224" t="s">
        <v>179</v>
      </c>
      <c r="G151" s="225" t="s">
        <v>114</v>
      </c>
      <c r="H151" s="226">
        <v>1</v>
      </c>
      <c r="I151" s="227"/>
      <c r="J151" s="228">
        <f>ROUND(I151*H151,2)</f>
        <v>0</v>
      </c>
      <c r="K151" s="229"/>
      <c r="L151" s="230"/>
      <c r="M151" s="231" t="s">
        <v>1</v>
      </c>
      <c r="N151" s="232" t="s">
        <v>38</v>
      </c>
      <c r="O151" s="87"/>
      <c r="P151" s="213">
        <f>O151*H151</f>
        <v>0</v>
      </c>
      <c r="Q151" s="213">
        <v>0</v>
      </c>
      <c r="R151" s="213">
        <f>Q151*H151</f>
        <v>0</v>
      </c>
      <c r="S151" s="213">
        <v>0</v>
      </c>
      <c r="T151" s="214">
        <f>S151*H151</f>
        <v>0</v>
      </c>
      <c r="U151" s="34"/>
      <c r="V151" s="34"/>
      <c r="W151" s="34"/>
      <c r="X151" s="34"/>
      <c r="Y151" s="34"/>
      <c r="Z151" s="34"/>
      <c r="AA151" s="34"/>
      <c r="AB151" s="34"/>
      <c r="AC151" s="34"/>
      <c r="AD151" s="34"/>
      <c r="AE151" s="34"/>
      <c r="AR151" s="215" t="s">
        <v>125</v>
      </c>
      <c r="AT151" s="215" t="s">
        <v>130</v>
      </c>
      <c r="AU151" s="215" t="s">
        <v>81</v>
      </c>
      <c r="AY151" s="13" t="s">
        <v>110</v>
      </c>
      <c r="BE151" s="216">
        <f>IF(N151="základní",J151,0)</f>
        <v>0</v>
      </c>
      <c r="BF151" s="216">
        <f>IF(N151="snížená",J151,0)</f>
        <v>0</v>
      </c>
      <c r="BG151" s="216">
        <f>IF(N151="zákl. přenesená",J151,0)</f>
        <v>0</v>
      </c>
      <c r="BH151" s="216">
        <f>IF(N151="sníž. přenesená",J151,0)</f>
        <v>0</v>
      </c>
      <c r="BI151" s="216">
        <f>IF(N151="nulová",J151,0)</f>
        <v>0</v>
      </c>
      <c r="BJ151" s="13" t="s">
        <v>81</v>
      </c>
      <c r="BK151" s="216">
        <f>ROUND(I151*H151,2)</f>
        <v>0</v>
      </c>
      <c r="BL151" s="13" t="s">
        <v>115</v>
      </c>
      <c r="BM151" s="215" t="s">
        <v>180</v>
      </c>
    </row>
    <row r="152" spans="1:47" s="2" customFormat="1" ht="12">
      <c r="A152" s="34"/>
      <c r="B152" s="35"/>
      <c r="C152" s="36"/>
      <c r="D152" s="217" t="s">
        <v>126</v>
      </c>
      <c r="E152" s="36"/>
      <c r="F152" s="218" t="s">
        <v>181</v>
      </c>
      <c r="G152" s="36"/>
      <c r="H152" s="36"/>
      <c r="I152" s="219"/>
      <c r="J152" s="36"/>
      <c r="K152" s="36"/>
      <c r="L152" s="40"/>
      <c r="M152" s="220"/>
      <c r="N152" s="221"/>
      <c r="O152" s="87"/>
      <c r="P152" s="87"/>
      <c r="Q152" s="87"/>
      <c r="R152" s="87"/>
      <c r="S152" s="87"/>
      <c r="T152" s="88"/>
      <c r="U152" s="34"/>
      <c r="V152" s="34"/>
      <c r="W152" s="34"/>
      <c r="X152" s="34"/>
      <c r="Y152" s="34"/>
      <c r="Z152" s="34"/>
      <c r="AA152" s="34"/>
      <c r="AB152" s="34"/>
      <c r="AC152" s="34"/>
      <c r="AD152" s="34"/>
      <c r="AE152" s="34"/>
      <c r="AT152" s="13" t="s">
        <v>126</v>
      </c>
      <c r="AU152" s="13" t="s">
        <v>81</v>
      </c>
    </row>
    <row r="153" spans="1:65" s="2" customFormat="1" ht="24.15" customHeight="1">
      <c r="A153" s="34"/>
      <c r="B153" s="35"/>
      <c r="C153" s="203" t="s">
        <v>73</v>
      </c>
      <c r="D153" s="203" t="s">
        <v>111</v>
      </c>
      <c r="E153" s="204" t="s">
        <v>182</v>
      </c>
      <c r="F153" s="205" t="s">
        <v>183</v>
      </c>
      <c r="G153" s="206" t="s">
        <v>114</v>
      </c>
      <c r="H153" s="207">
        <v>4</v>
      </c>
      <c r="I153" s="208"/>
      <c r="J153" s="209">
        <f>ROUND(I153*H153,2)</f>
        <v>0</v>
      </c>
      <c r="K153" s="210"/>
      <c r="L153" s="40"/>
      <c r="M153" s="211" t="s">
        <v>1</v>
      </c>
      <c r="N153" s="212" t="s">
        <v>38</v>
      </c>
      <c r="O153" s="87"/>
      <c r="P153" s="213">
        <f>O153*H153</f>
        <v>0</v>
      </c>
      <c r="Q153" s="213">
        <v>0</v>
      </c>
      <c r="R153" s="213">
        <f>Q153*H153</f>
        <v>0</v>
      </c>
      <c r="S153" s="213">
        <v>0</v>
      </c>
      <c r="T153" s="214">
        <f>S153*H153</f>
        <v>0</v>
      </c>
      <c r="U153" s="34"/>
      <c r="V153" s="34"/>
      <c r="W153" s="34"/>
      <c r="X153" s="34"/>
      <c r="Y153" s="34"/>
      <c r="Z153" s="34"/>
      <c r="AA153" s="34"/>
      <c r="AB153" s="34"/>
      <c r="AC153" s="34"/>
      <c r="AD153" s="34"/>
      <c r="AE153" s="34"/>
      <c r="AR153" s="215" t="s">
        <v>115</v>
      </c>
      <c r="AT153" s="215" t="s">
        <v>111</v>
      </c>
      <c r="AU153" s="215" t="s">
        <v>81</v>
      </c>
      <c r="AY153" s="13" t="s">
        <v>110</v>
      </c>
      <c r="BE153" s="216">
        <f>IF(N153="základní",J153,0)</f>
        <v>0</v>
      </c>
      <c r="BF153" s="216">
        <f>IF(N153="snížená",J153,0)</f>
        <v>0</v>
      </c>
      <c r="BG153" s="216">
        <f>IF(N153="zákl. přenesená",J153,0)</f>
        <v>0</v>
      </c>
      <c r="BH153" s="216">
        <f>IF(N153="sníž. přenesená",J153,0)</f>
        <v>0</v>
      </c>
      <c r="BI153" s="216">
        <f>IF(N153="nulová",J153,0)</f>
        <v>0</v>
      </c>
      <c r="BJ153" s="13" t="s">
        <v>81</v>
      </c>
      <c r="BK153" s="216">
        <f>ROUND(I153*H153,2)</f>
        <v>0</v>
      </c>
      <c r="BL153" s="13" t="s">
        <v>115</v>
      </c>
      <c r="BM153" s="215" t="s">
        <v>184</v>
      </c>
    </row>
    <row r="154" spans="1:47" s="2" customFormat="1" ht="12">
      <c r="A154" s="34"/>
      <c r="B154" s="35"/>
      <c r="C154" s="36"/>
      <c r="D154" s="217" t="s">
        <v>126</v>
      </c>
      <c r="E154" s="36"/>
      <c r="F154" s="218" t="s">
        <v>185</v>
      </c>
      <c r="G154" s="36"/>
      <c r="H154" s="36"/>
      <c r="I154" s="219"/>
      <c r="J154" s="36"/>
      <c r="K154" s="36"/>
      <c r="L154" s="40"/>
      <c r="M154" s="220"/>
      <c r="N154" s="221"/>
      <c r="O154" s="87"/>
      <c r="P154" s="87"/>
      <c r="Q154" s="87"/>
      <c r="R154" s="87"/>
      <c r="S154" s="87"/>
      <c r="T154" s="88"/>
      <c r="U154" s="34"/>
      <c r="V154" s="34"/>
      <c r="W154" s="34"/>
      <c r="X154" s="34"/>
      <c r="Y154" s="34"/>
      <c r="Z154" s="34"/>
      <c r="AA154" s="34"/>
      <c r="AB154" s="34"/>
      <c r="AC154" s="34"/>
      <c r="AD154" s="34"/>
      <c r="AE154" s="34"/>
      <c r="AT154" s="13" t="s">
        <v>126</v>
      </c>
      <c r="AU154" s="13" t="s">
        <v>81</v>
      </c>
    </row>
    <row r="155" spans="1:65" s="2" customFormat="1" ht="24.15" customHeight="1">
      <c r="A155" s="34"/>
      <c r="B155" s="35"/>
      <c r="C155" s="222" t="s">
        <v>73</v>
      </c>
      <c r="D155" s="222" t="s">
        <v>130</v>
      </c>
      <c r="E155" s="223" t="s">
        <v>186</v>
      </c>
      <c r="F155" s="224" t="s">
        <v>187</v>
      </c>
      <c r="G155" s="225" t="s">
        <v>114</v>
      </c>
      <c r="H155" s="226">
        <v>24</v>
      </c>
      <c r="I155" s="227"/>
      <c r="J155" s="228">
        <f>ROUND(I155*H155,2)</f>
        <v>0</v>
      </c>
      <c r="K155" s="229"/>
      <c r="L155" s="230"/>
      <c r="M155" s="231" t="s">
        <v>1</v>
      </c>
      <c r="N155" s="232" t="s">
        <v>38</v>
      </c>
      <c r="O155" s="87"/>
      <c r="P155" s="213">
        <f>O155*H155</f>
        <v>0</v>
      </c>
      <c r="Q155" s="213">
        <v>0</v>
      </c>
      <c r="R155" s="213">
        <f>Q155*H155</f>
        <v>0</v>
      </c>
      <c r="S155" s="213">
        <v>0</v>
      </c>
      <c r="T155" s="214">
        <f>S155*H155</f>
        <v>0</v>
      </c>
      <c r="U155" s="34"/>
      <c r="V155" s="34"/>
      <c r="W155" s="34"/>
      <c r="X155" s="34"/>
      <c r="Y155" s="34"/>
      <c r="Z155" s="34"/>
      <c r="AA155" s="34"/>
      <c r="AB155" s="34"/>
      <c r="AC155" s="34"/>
      <c r="AD155" s="34"/>
      <c r="AE155" s="34"/>
      <c r="AR155" s="215" t="s">
        <v>125</v>
      </c>
      <c r="AT155" s="215" t="s">
        <v>130</v>
      </c>
      <c r="AU155" s="215" t="s">
        <v>81</v>
      </c>
      <c r="AY155" s="13" t="s">
        <v>110</v>
      </c>
      <c r="BE155" s="216">
        <f>IF(N155="základní",J155,0)</f>
        <v>0</v>
      </c>
      <c r="BF155" s="216">
        <f>IF(N155="snížená",J155,0)</f>
        <v>0</v>
      </c>
      <c r="BG155" s="216">
        <f>IF(N155="zákl. přenesená",J155,0)</f>
        <v>0</v>
      </c>
      <c r="BH155" s="216">
        <f>IF(N155="sníž. přenesená",J155,0)</f>
        <v>0</v>
      </c>
      <c r="BI155" s="216">
        <f>IF(N155="nulová",J155,0)</f>
        <v>0</v>
      </c>
      <c r="BJ155" s="13" t="s">
        <v>81</v>
      </c>
      <c r="BK155" s="216">
        <f>ROUND(I155*H155,2)</f>
        <v>0</v>
      </c>
      <c r="BL155" s="13" t="s">
        <v>115</v>
      </c>
      <c r="BM155" s="215" t="s">
        <v>188</v>
      </c>
    </row>
    <row r="156" spans="1:47" s="2" customFormat="1" ht="12">
      <c r="A156" s="34"/>
      <c r="B156" s="35"/>
      <c r="C156" s="36"/>
      <c r="D156" s="217" t="s">
        <v>126</v>
      </c>
      <c r="E156" s="36"/>
      <c r="F156" s="218" t="s">
        <v>189</v>
      </c>
      <c r="G156" s="36"/>
      <c r="H156" s="36"/>
      <c r="I156" s="219"/>
      <c r="J156" s="36"/>
      <c r="K156" s="36"/>
      <c r="L156" s="40"/>
      <c r="M156" s="220"/>
      <c r="N156" s="221"/>
      <c r="O156" s="87"/>
      <c r="P156" s="87"/>
      <c r="Q156" s="87"/>
      <c r="R156" s="87"/>
      <c r="S156" s="87"/>
      <c r="T156" s="88"/>
      <c r="U156" s="34"/>
      <c r="V156" s="34"/>
      <c r="W156" s="34"/>
      <c r="X156" s="34"/>
      <c r="Y156" s="34"/>
      <c r="Z156" s="34"/>
      <c r="AA156" s="34"/>
      <c r="AB156" s="34"/>
      <c r="AC156" s="34"/>
      <c r="AD156" s="34"/>
      <c r="AE156" s="34"/>
      <c r="AT156" s="13" t="s">
        <v>126</v>
      </c>
      <c r="AU156" s="13" t="s">
        <v>81</v>
      </c>
    </row>
    <row r="157" spans="1:65" s="2" customFormat="1" ht="33" customHeight="1">
      <c r="A157" s="34"/>
      <c r="B157" s="35"/>
      <c r="C157" s="203" t="s">
        <v>73</v>
      </c>
      <c r="D157" s="203" t="s">
        <v>111</v>
      </c>
      <c r="E157" s="204" t="s">
        <v>190</v>
      </c>
      <c r="F157" s="205" t="s">
        <v>191</v>
      </c>
      <c r="G157" s="206" t="s">
        <v>114</v>
      </c>
      <c r="H157" s="207">
        <v>2</v>
      </c>
      <c r="I157" s="208"/>
      <c r="J157" s="209">
        <f>ROUND(I157*H157,2)</f>
        <v>0</v>
      </c>
      <c r="K157" s="210"/>
      <c r="L157" s="40"/>
      <c r="M157" s="211" t="s">
        <v>1</v>
      </c>
      <c r="N157" s="212" t="s">
        <v>38</v>
      </c>
      <c r="O157" s="87"/>
      <c r="P157" s="213">
        <f>O157*H157</f>
        <v>0</v>
      </c>
      <c r="Q157" s="213">
        <v>0</v>
      </c>
      <c r="R157" s="213">
        <f>Q157*H157</f>
        <v>0</v>
      </c>
      <c r="S157" s="213">
        <v>0</v>
      </c>
      <c r="T157" s="214">
        <f>S157*H157</f>
        <v>0</v>
      </c>
      <c r="U157" s="34"/>
      <c r="V157" s="34"/>
      <c r="W157" s="34"/>
      <c r="X157" s="34"/>
      <c r="Y157" s="34"/>
      <c r="Z157" s="34"/>
      <c r="AA157" s="34"/>
      <c r="AB157" s="34"/>
      <c r="AC157" s="34"/>
      <c r="AD157" s="34"/>
      <c r="AE157" s="34"/>
      <c r="AR157" s="215" t="s">
        <v>115</v>
      </c>
      <c r="AT157" s="215" t="s">
        <v>111</v>
      </c>
      <c r="AU157" s="215" t="s">
        <v>81</v>
      </c>
      <c r="AY157" s="13" t="s">
        <v>110</v>
      </c>
      <c r="BE157" s="216">
        <f>IF(N157="základní",J157,0)</f>
        <v>0</v>
      </c>
      <c r="BF157" s="216">
        <f>IF(N157="snížená",J157,0)</f>
        <v>0</v>
      </c>
      <c r="BG157" s="216">
        <f>IF(N157="zákl. přenesená",J157,0)</f>
        <v>0</v>
      </c>
      <c r="BH157" s="216">
        <f>IF(N157="sníž. přenesená",J157,0)</f>
        <v>0</v>
      </c>
      <c r="BI157" s="216">
        <f>IF(N157="nulová",J157,0)</f>
        <v>0</v>
      </c>
      <c r="BJ157" s="13" t="s">
        <v>81</v>
      </c>
      <c r="BK157" s="216">
        <f>ROUND(I157*H157,2)</f>
        <v>0</v>
      </c>
      <c r="BL157" s="13" t="s">
        <v>115</v>
      </c>
      <c r="BM157" s="215" t="s">
        <v>192</v>
      </c>
    </row>
    <row r="158" spans="1:47" s="2" customFormat="1" ht="12">
      <c r="A158" s="34"/>
      <c r="B158" s="35"/>
      <c r="C158" s="36"/>
      <c r="D158" s="217" t="s">
        <v>126</v>
      </c>
      <c r="E158" s="36"/>
      <c r="F158" s="218" t="s">
        <v>193</v>
      </c>
      <c r="G158" s="36"/>
      <c r="H158" s="36"/>
      <c r="I158" s="219"/>
      <c r="J158" s="36"/>
      <c r="K158" s="36"/>
      <c r="L158" s="40"/>
      <c r="M158" s="220"/>
      <c r="N158" s="221"/>
      <c r="O158" s="87"/>
      <c r="P158" s="87"/>
      <c r="Q158" s="87"/>
      <c r="R158" s="87"/>
      <c r="S158" s="87"/>
      <c r="T158" s="88"/>
      <c r="U158" s="34"/>
      <c r="V158" s="34"/>
      <c r="W158" s="34"/>
      <c r="X158" s="34"/>
      <c r="Y158" s="34"/>
      <c r="Z158" s="34"/>
      <c r="AA158" s="34"/>
      <c r="AB158" s="34"/>
      <c r="AC158" s="34"/>
      <c r="AD158" s="34"/>
      <c r="AE158" s="34"/>
      <c r="AT158" s="13" t="s">
        <v>126</v>
      </c>
      <c r="AU158" s="13" t="s">
        <v>81</v>
      </c>
    </row>
    <row r="159" spans="1:65" s="2" customFormat="1" ht="16.5" customHeight="1">
      <c r="A159" s="34"/>
      <c r="B159" s="35"/>
      <c r="C159" s="222" t="s">
        <v>73</v>
      </c>
      <c r="D159" s="222" t="s">
        <v>130</v>
      </c>
      <c r="E159" s="223" t="s">
        <v>194</v>
      </c>
      <c r="F159" s="224" t="s">
        <v>195</v>
      </c>
      <c r="G159" s="225" t="s">
        <v>114</v>
      </c>
      <c r="H159" s="226">
        <v>25</v>
      </c>
      <c r="I159" s="227"/>
      <c r="J159" s="228">
        <f>ROUND(I159*H159,2)</f>
        <v>0</v>
      </c>
      <c r="K159" s="229"/>
      <c r="L159" s="230"/>
      <c r="M159" s="231" t="s">
        <v>1</v>
      </c>
      <c r="N159" s="232" t="s">
        <v>38</v>
      </c>
      <c r="O159" s="87"/>
      <c r="P159" s="213">
        <f>O159*H159</f>
        <v>0</v>
      </c>
      <c r="Q159" s="213">
        <v>0</v>
      </c>
      <c r="R159" s="213">
        <f>Q159*H159</f>
        <v>0</v>
      </c>
      <c r="S159" s="213">
        <v>0</v>
      </c>
      <c r="T159" s="214">
        <f>S159*H159</f>
        <v>0</v>
      </c>
      <c r="U159" s="34"/>
      <c r="V159" s="34"/>
      <c r="W159" s="34"/>
      <c r="X159" s="34"/>
      <c r="Y159" s="34"/>
      <c r="Z159" s="34"/>
      <c r="AA159" s="34"/>
      <c r="AB159" s="34"/>
      <c r="AC159" s="34"/>
      <c r="AD159" s="34"/>
      <c r="AE159" s="34"/>
      <c r="AR159" s="215" t="s">
        <v>125</v>
      </c>
      <c r="AT159" s="215" t="s">
        <v>130</v>
      </c>
      <c r="AU159" s="215" t="s">
        <v>81</v>
      </c>
      <c r="AY159" s="13" t="s">
        <v>110</v>
      </c>
      <c r="BE159" s="216">
        <f>IF(N159="základní",J159,0)</f>
        <v>0</v>
      </c>
      <c r="BF159" s="216">
        <f>IF(N159="snížená",J159,0)</f>
        <v>0</v>
      </c>
      <c r="BG159" s="216">
        <f>IF(N159="zákl. přenesená",J159,0)</f>
        <v>0</v>
      </c>
      <c r="BH159" s="216">
        <f>IF(N159="sníž. přenesená",J159,0)</f>
        <v>0</v>
      </c>
      <c r="BI159" s="216">
        <f>IF(N159="nulová",J159,0)</f>
        <v>0</v>
      </c>
      <c r="BJ159" s="13" t="s">
        <v>81</v>
      </c>
      <c r="BK159" s="216">
        <f>ROUND(I159*H159,2)</f>
        <v>0</v>
      </c>
      <c r="BL159" s="13" t="s">
        <v>115</v>
      </c>
      <c r="BM159" s="215" t="s">
        <v>196</v>
      </c>
    </row>
    <row r="160" spans="1:47" s="2" customFormat="1" ht="12">
      <c r="A160" s="34"/>
      <c r="B160" s="35"/>
      <c r="C160" s="36"/>
      <c r="D160" s="217" t="s">
        <v>126</v>
      </c>
      <c r="E160" s="36"/>
      <c r="F160" s="218" t="s">
        <v>197</v>
      </c>
      <c r="G160" s="36"/>
      <c r="H160" s="36"/>
      <c r="I160" s="219"/>
      <c r="J160" s="36"/>
      <c r="K160" s="36"/>
      <c r="L160" s="40"/>
      <c r="M160" s="220"/>
      <c r="N160" s="221"/>
      <c r="O160" s="87"/>
      <c r="P160" s="87"/>
      <c r="Q160" s="87"/>
      <c r="R160" s="87"/>
      <c r="S160" s="87"/>
      <c r="T160" s="88"/>
      <c r="U160" s="34"/>
      <c r="V160" s="34"/>
      <c r="W160" s="34"/>
      <c r="X160" s="34"/>
      <c r="Y160" s="34"/>
      <c r="Z160" s="34"/>
      <c r="AA160" s="34"/>
      <c r="AB160" s="34"/>
      <c r="AC160" s="34"/>
      <c r="AD160" s="34"/>
      <c r="AE160" s="34"/>
      <c r="AT160" s="13" t="s">
        <v>126</v>
      </c>
      <c r="AU160" s="13" t="s">
        <v>81</v>
      </c>
    </row>
    <row r="161" spans="1:65" s="2" customFormat="1" ht="37.8" customHeight="1">
      <c r="A161" s="34"/>
      <c r="B161" s="35"/>
      <c r="C161" s="222" t="s">
        <v>73</v>
      </c>
      <c r="D161" s="222" t="s">
        <v>130</v>
      </c>
      <c r="E161" s="223" t="s">
        <v>198</v>
      </c>
      <c r="F161" s="224" t="s">
        <v>199</v>
      </c>
      <c r="G161" s="225" t="s">
        <v>114</v>
      </c>
      <c r="H161" s="226">
        <v>4</v>
      </c>
      <c r="I161" s="227"/>
      <c r="J161" s="228">
        <f>ROUND(I161*H161,2)</f>
        <v>0</v>
      </c>
      <c r="K161" s="229"/>
      <c r="L161" s="230"/>
      <c r="M161" s="231" t="s">
        <v>1</v>
      </c>
      <c r="N161" s="232" t="s">
        <v>38</v>
      </c>
      <c r="O161" s="87"/>
      <c r="P161" s="213">
        <f>O161*H161</f>
        <v>0</v>
      </c>
      <c r="Q161" s="213">
        <v>0</v>
      </c>
      <c r="R161" s="213">
        <f>Q161*H161</f>
        <v>0</v>
      </c>
      <c r="S161" s="213">
        <v>0</v>
      </c>
      <c r="T161" s="214">
        <f>S161*H161</f>
        <v>0</v>
      </c>
      <c r="U161" s="34"/>
      <c r="V161" s="34"/>
      <c r="W161" s="34"/>
      <c r="X161" s="34"/>
      <c r="Y161" s="34"/>
      <c r="Z161" s="34"/>
      <c r="AA161" s="34"/>
      <c r="AB161" s="34"/>
      <c r="AC161" s="34"/>
      <c r="AD161" s="34"/>
      <c r="AE161" s="34"/>
      <c r="AR161" s="215" t="s">
        <v>125</v>
      </c>
      <c r="AT161" s="215" t="s">
        <v>130</v>
      </c>
      <c r="AU161" s="215" t="s">
        <v>81</v>
      </c>
      <c r="AY161" s="13" t="s">
        <v>110</v>
      </c>
      <c r="BE161" s="216">
        <f>IF(N161="základní",J161,0)</f>
        <v>0</v>
      </c>
      <c r="BF161" s="216">
        <f>IF(N161="snížená",J161,0)</f>
        <v>0</v>
      </c>
      <c r="BG161" s="216">
        <f>IF(N161="zákl. přenesená",J161,0)</f>
        <v>0</v>
      </c>
      <c r="BH161" s="216">
        <f>IF(N161="sníž. přenesená",J161,0)</f>
        <v>0</v>
      </c>
      <c r="BI161" s="216">
        <f>IF(N161="nulová",J161,0)</f>
        <v>0</v>
      </c>
      <c r="BJ161" s="13" t="s">
        <v>81</v>
      </c>
      <c r="BK161" s="216">
        <f>ROUND(I161*H161,2)</f>
        <v>0</v>
      </c>
      <c r="BL161" s="13" t="s">
        <v>115</v>
      </c>
      <c r="BM161" s="215" t="s">
        <v>200</v>
      </c>
    </row>
    <row r="162" spans="1:47" s="2" customFormat="1" ht="12">
      <c r="A162" s="34"/>
      <c r="B162" s="35"/>
      <c r="C162" s="36"/>
      <c r="D162" s="217" t="s">
        <v>126</v>
      </c>
      <c r="E162" s="36"/>
      <c r="F162" s="218" t="s">
        <v>201</v>
      </c>
      <c r="G162" s="36"/>
      <c r="H162" s="36"/>
      <c r="I162" s="219"/>
      <c r="J162" s="36"/>
      <c r="K162" s="36"/>
      <c r="L162" s="40"/>
      <c r="M162" s="220"/>
      <c r="N162" s="221"/>
      <c r="O162" s="87"/>
      <c r="P162" s="87"/>
      <c r="Q162" s="87"/>
      <c r="R162" s="87"/>
      <c r="S162" s="87"/>
      <c r="T162" s="88"/>
      <c r="U162" s="34"/>
      <c r="V162" s="34"/>
      <c r="W162" s="34"/>
      <c r="X162" s="34"/>
      <c r="Y162" s="34"/>
      <c r="Z162" s="34"/>
      <c r="AA162" s="34"/>
      <c r="AB162" s="34"/>
      <c r="AC162" s="34"/>
      <c r="AD162" s="34"/>
      <c r="AE162" s="34"/>
      <c r="AT162" s="13" t="s">
        <v>126</v>
      </c>
      <c r="AU162" s="13" t="s">
        <v>81</v>
      </c>
    </row>
    <row r="163" spans="1:65" s="2" customFormat="1" ht="24.15" customHeight="1">
      <c r="A163" s="34"/>
      <c r="B163" s="35"/>
      <c r="C163" s="222" t="s">
        <v>73</v>
      </c>
      <c r="D163" s="222" t="s">
        <v>130</v>
      </c>
      <c r="E163" s="223" t="s">
        <v>202</v>
      </c>
      <c r="F163" s="224" t="s">
        <v>203</v>
      </c>
      <c r="G163" s="225" t="s">
        <v>114</v>
      </c>
      <c r="H163" s="226">
        <v>2</v>
      </c>
      <c r="I163" s="227"/>
      <c r="J163" s="228">
        <f>ROUND(I163*H163,2)</f>
        <v>0</v>
      </c>
      <c r="K163" s="229"/>
      <c r="L163" s="230"/>
      <c r="M163" s="231" t="s">
        <v>1</v>
      </c>
      <c r="N163" s="232" t="s">
        <v>38</v>
      </c>
      <c r="O163" s="87"/>
      <c r="P163" s="213">
        <f>O163*H163</f>
        <v>0</v>
      </c>
      <c r="Q163" s="213">
        <v>0</v>
      </c>
      <c r="R163" s="213">
        <f>Q163*H163</f>
        <v>0</v>
      </c>
      <c r="S163" s="213">
        <v>0</v>
      </c>
      <c r="T163" s="214">
        <f>S163*H163</f>
        <v>0</v>
      </c>
      <c r="U163" s="34"/>
      <c r="V163" s="34"/>
      <c r="W163" s="34"/>
      <c r="X163" s="34"/>
      <c r="Y163" s="34"/>
      <c r="Z163" s="34"/>
      <c r="AA163" s="34"/>
      <c r="AB163" s="34"/>
      <c r="AC163" s="34"/>
      <c r="AD163" s="34"/>
      <c r="AE163" s="34"/>
      <c r="AR163" s="215" t="s">
        <v>125</v>
      </c>
      <c r="AT163" s="215" t="s">
        <v>130</v>
      </c>
      <c r="AU163" s="215" t="s">
        <v>81</v>
      </c>
      <c r="AY163" s="13" t="s">
        <v>110</v>
      </c>
      <c r="BE163" s="216">
        <f>IF(N163="základní",J163,0)</f>
        <v>0</v>
      </c>
      <c r="BF163" s="216">
        <f>IF(N163="snížená",J163,0)</f>
        <v>0</v>
      </c>
      <c r="BG163" s="216">
        <f>IF(N163="zákl. přenesená",J163,0)</f>
        <v>0</v>
      </c>
      <c r="BH163" s="216">
        <f>IF(N163="sníž. přenesená",J163,0)</f>
        <v>0</v>
      </c>
      <c r="BI163" s="216">
        <f>IF(N163="nulová",J163,0)</f>
        <v>0</v>
      </c>
      <c r="BJ163" s="13" t="s">
        <v>81</v>
      </c>
      <c r="BK163" s="216">
        <f>ROUND(I163*H163,2)</f>
        <v>0</v>
      </c>
      <c r="BL163" s="13" t="s">
        <v>115</v>
      </c>
      <c r="BM163" s="215" t="s">
        <v>204</v>
      </c>
    </row>
    <row r="164" spans="1:47" s="2" customFormat="1" ht="12">
      <c r="A164" s="34"/>
      <c r="B164" s="35"/>
      <c r="C164" s="36"/>
      <c r="D164" s="217" t="s">
        <v>126</v>
      </c>
      <c r="E164" s="36"/>
      <c r="F164" s="218" t="s">
        <v>205</v>
      </c>
      <c r="G164" s="36"/>
      <c r="H164" s="36"/>
      <c r="I164" s="219"/>
      <c r="J164" s="36"/>
      <c r="K164" s="36"/>
      <c r="L164" s="40"/>
      <c r="M164" s="220"/>
      <c r="N164" s="221"/>
      <c r="O164" s="87"/>
      <c r="P164" s="87"/>
      <c r="Q164" s="87"/>
      <c r="R164" s="87"/>
      <c r="S164" s="87"/>
      <c r="T164" s="88"/>
      <c r="U164" s="34"/>
      <c r="V164" s="34"/>
      <c r="W164" s="34"/>
      <c r="X164" s="34"/>
      <c r="Y164" s="34"/>
      <c r="Z164" s="34"/>
      <c r="AA164" s="34"/>
      <c r="AB164" s="34"/>
      <c r="AC164" s="34"/>
      <c r="AD164" s="34"/>
      <c r="AE164" s="34"/>
      <c r="AT164" s="13" t="s">
        <v>126</v>
      </c>
      <c r="AU164" s="13" t="s">
        <v>81</v>
      </c>
    </row>
    <row r="165" spans="1:65" s="2" customFormat="1" ht="16.5" customHeight="1">
      <c r="A165" s="34"/>
      <c r="B165" s="35"/>
      <c r="C165" s="222" t="s">
        <v>73</v>
      </c>
      <c r="D165" s="222" t="s">
        <v>130</v>
      </c>
      <c r="E165" s="223" t="s">
        <v>206</v>
      </c>
      <c r="F165" s="224" t="s">
        <v>207</v>
      </c>
      <c r="G165" s="225" t="s">
        <v>114</v>
      </c>
      <c r="H165" s="226">
        <v>5</v>
      </c>
      <c r="I165" s="227"/>
      <c r="J165" s="228">
        <f>ROUND(I165*H165,2)</f>
        <v>0</v>
      </c>
      <c r="K165" s="229"/>
      <c r="L165" s="230"/>
      <c r="M165" s="231" t="s">
        <v>1</v>
      </c>
      <c r="N165" s="232" t="s">
        <v>38</v>
      </c>
      <c r="O165" s="87"/>
      <c r="P165" s="213">
        <f>O165*H165</f>
        <v>0</v>
      </c>
      <c r="Q165" s="213">
        <v>0</v>
      </c>
      <c r="R165" s="213">
        <f>Q165*H165</f>
        <v>0</v>
      </c>
      <c r="S165" s="213">
        <v>0</v>
      </c>
      <c r="T165" s="214">
        <f>S165*H165</f>
        <v>0</v>
      </c>
      <c r="U165" s="34"/>
      <c r="V165" s="34"/>
      <c r="W165" s="34"/>
      <c r="X165" s="34"/>
      <c r="Y165" s="34"/>
      <c r="Z165" s="34"/>
      <c r="AA165" s="34"/>
      <c r="AB165" s="34"/>
      <c r="AC165" s="34"/>
      <c r="AD165" s="34"/>
      <c r="AE165" s="34"/>
      <c r="AR165" s="215" t="s">
        <v>125</v>
      </c>
      <c r="AT165" s="215" t="s">
        <v>130</v>
      </c>
      <c r="AU165" s="215" t="s">
        <v>81</v>
      </c>
      <c r="AY165" s="13" t="s">
        <v>110</v>
      </c>
      <c r="BE165" s="216">
        <f>IF(N165="základní",J165,0)</f>
        <v>0</v>
      </c>
      <c r="BF165" s="216">
        <f>IF(N165="snížená",J165,0)</f>
        <v>0</v>
      </c>
      <c r="BG165" s="216">
        <f>IF(N165="zákl. přenesená",J165,0)</f>
        <v>0</v>
      </c>
      <c r="BH165" s="216">
        <f>IF(N165="sníž. přenesená",J165,0)</f>
        <v>0</v>
      </c>
      <c r="BI165" s="216">
        <f>IF(N165="nulová",J165,0)</f>
        <v>0</v>
      </c>
      <c r="BJ165" s="13" t="s">
        <v>81</v>
      </c>
      <c r="BK165" s="216">
        <f>ROUND(I165*H165,2)</f>
        <v>0</v>
      </c>
      <c r="BL165" s="13" t="s">
        <v>115</v>
      </c>
      <c r="BM165" s="215" t="s">
        <v>208</v>
      </c>
    </row>
    <row r="166" spans="1:47" s="2" customFormat="1" ht="12">
      <c r="A166" s="34"/>
      <c r="B166" s="35"/>
      <c r="C166" s="36"/>
      <c r="D166" s="217" t="s">
        <v>126</v>
      </c>
      <c r="E166" s="36"/>
      <c r="F166" s="218" t="s">
        <v>209</v>
      </c>
      <c r="G166" s="36"/>
      <c r="H166" s="36"/>
      <c r="I166" s="219"/>
      <c r="J166" s="36"/>
      <c r="K166" s="36"/>
      <c r="L166" s="40"/>
      <c r="M166" s="220"/>
      <c r="N166" s="221"/>
      <c r="O166" s="87"/>
      <c r="P166" s="87"/>
      <c r="Q166" s="87"/>
      <c r="R166" s="87"/>
      <c r="S166" s="87"/>
      <c r="T166" s="88"/>
      <c r="U166" s="34"/>
      <c r="V166" s="34"/>
      <c r="W166" s="34"/>
      <c r="X166" s="34"/>
      <c r="Y166" s="34"/>
      <c r="Z166" s="34"/>
      <c r="AA166" s="34"/>
      <c r="AB166" s="34"/>
      <c r="AC166" s="34"/>
      <c r="AD166" s="34"/>
      <c r="AE166" s="34"/>
      <c r="AT166" s="13" t="s">
        <v>126</v>
      </c>
      <c r="AU166" s="13" t="s">
        <v>81</v>
      </c>
    </row>
    <row r="167" spans="1:65" s="2" customFormat="1" ht="21.75" customHeight="1">
      <c r="A167" s="34"/>
      <c r="B167" s="35"/>
      <c r="C167" s="222" t="s">
        <v>73</v>
      </c>
      <c r="D167" s="222" t="s">
        <v>130</v>
      </c>
      <c r="E167" s="223" t="s">
        <v>210</v>
      </c>
      <c r="F167" s="224" t="s">
        <v>211</v>
      </c>
      <c r="G167" s="225" t="s">
        <v>114</v>
      </c>
      <c r="H167" s="226">
        <v>4</v>
      </c>
      <c r="I167" s="227"/>
      <c r="J167" s="228">
        <f>ROUND(I167*H167,2)</f>
        <v>0</v>
      </c>
      <c r="K167" s="229"/>
      <c r="L167" s="230"/>
      <c r="M167" s="231" t="s">
        <v>1</v>
      </c>
      <c r="N167" s="232" t="s">
        <v>38</v>
      </c>
      <c r="O167" s="87"/>
      <c r="P167" s="213">
        <f>O167*H167</f>
        <v>0</v>
      </c>
      <c r="Q167" s="213">
        <v>0</v>
      </c>
      <c r="R167" s="213">
        <f>Q167*H167</f>
        <v>0</v>
      </c>
      <c r="S167" s="213">
        <v>0</v>
      </c>
      <c r="T167" s="214">
        <f>S167*H167</f>
        <v>0</v>
      </c>
      <c r="U167" s="34"/>
      <c r="V167" s="34"/>
      <c r="W167" s="34"/>
      <c r="X167" s="34"/>
      <c r="Y167" s="34"/>
      <c r="Z167" s="34"/>
      <c r="AA167" s="34"/>
      <c r="AB167" s="34"/>
      <c r="AC167" s="34"/>
      <c r="AD167" s="34"/>
      <c r="AE167" s="34"/>
      <c r="AR167" s="215" t="s">
        <v>125</v>
      </c>
      <c r="AT167" s="215" t="s">
        <v>130</v>
      </c>
      <c r="AU167" s="215" t="s">
        <v>81</v>
      </c>
      <c r="AY167" s="13" t="s">
        <v>110</v>
      </c>
      <c r="BE167" s="216">
        <f>IF(N167="základní",J167,0)</f>
        <v>0</v>
      </c>
      <c r="BF167" s="216">
        <f>IF(N167="snížená",J167,0)</f>
        <v>0</v>
      </c>
      <c r="BG167" s="216">
        <f>IF(N167="zákl. přenesená",J167,0)</f>
        <v>0</v>
      </c>
      <c r="BH167" s="216">
        <f>IF(N167="sníž. přenesená",J167,0)</f>
        <v>0</v>
      </c>
      <c r="BI167" s="216">
        <f>IF(N167="nulová",J167,0)</f>
        <v>0</v>
      </c>
      <c r="BJ167" s="13" t="s">
        <v>81</v>
      </c>
      <c r="BK167" s="216">
        <f>ROUND(I167*H167,2)</f>
        <v>0</v>
      </c>
      <c r="BL167" s="13" t="s">
        <v>115</v>
      </c>
      <c r="BM167" s="215" t="s">
        <v>212</v>
      </c>
    </row>
    <row r="168" spans="1:47" s="2" customFormat="1" ht="12">
      <c r="A168" s="34"/>
      <c r="B168" s="35"/>
      <c r="C168" s="36"/>
      <c r="D168" s="217" t="s">
        <v>126</v>
      </c>
      <c r="E168" s="36"/>
      <c r="F168" s="218" t="s">
        <v>213</v>
      </c>
      <c r="G168" s="36"/>
      <c r="H168" s="36"/>
      <c r="I168" s="219"/>
      <c r="J168" s="36"/>
      <c r="K168" s="36"/>
      <c r="L168" s="40"/>
      <c r="M168" s="220"/>
      <c r="N168" s="221"/>
      <c r="O168" s="87"/>
      <c r="P168" s="87"/>
      <c r="Q168" s="87"/>
      <c r="R168" s="87"/>
      <c r="S168" s="87"/>
      <c r="T168" s="88"/>
      <c r="U168" s="34"/>
      <c r="V168" s="34"/>
      <c r="W168" s="34"/>
      <c r="X168" s="34"/>
      <c r="Y168" s="34"/>
      <c r="Z168" s="34"/>
      <c r="AA168" s="34"/>
      <c r="AB168" s="34"/>
      <c r="AC168" s="34"/>
      <c r="AD168" s="34"/>
      <c r="AE168" s="34"/>
      <c r="AT168" s="13" t="s">
        <v>126</v>
      </c>
      <c r="AU168" s="13" t="s">
        <v>81</v>
      </c>
    </row>
    <row r="169" spans="1:65" s="2" customFormat="1" ht="37.8" customHeight="1">
      <c r="A169" s="34"/>
      <c r="B169" s="35"/>
      <c r="C169" s="222" t="s">
        <v>73</v>
      </c>
      <c r="D169" s="222" t="s">
        <v>130</v>
      </c>
      <c r="E169" s="223" t="s">
        <v>214</v>
      </c>
      <c r="F169" s="224" t="s">
        <v>215</v>
      </c>
      <c r="G169" s="225" t="s">
        <v>114</v>
      </c>
      <c r="H169" s="226">
        <v>24</v>
      </c>
      <c r="I169" s="227"/>
      <c r="J169" s="228">
        <f>ROUND(I169*H169,2)</f>
        <v>0</v>
      </c>
      <c r="K169" s="229"/>
      <c r="L169" s="230"/>
      <c r="M169" s="231" t="s">
        <v>1</v>
      </c>
      <c r="N169" s="232" t="s">
        <v>38</v>
      </c>
      <c r="O169" s="87"/>
      <c r="P169" s="213">
        <f>O169*H169</f>
        <v>0</v>
      </c>
      <c r="Q169" s="213">
        <v>0</v>
      </c>
      <c r="R169" s="213">
        <f>Q169*H169</f>
        <v>0</v>
      </c>
      <c r="S169" s="213">
        <v>0</v>
      </c>
      <c r="T169" s="214">
        <f>S169*H169</f>
        <v>0</v>
      </c>
      <c r="U169" s="34"/>
      <c r="V169" s="34"/>
      <c r="W169" s="34"/>
      <c r="X169" s="34"/>
      <c r="Y169" s="34"/>
      <c r="Z169" s="34"/>
      <c r="AA169" s="34"/>
      <c r="AB169" s="34"/>
      <c r="AC169" s="34"/>
      <c r="AD169" s="34"/>
      <c r="AE169" s="34"/>
      <c r="AR169" s="215" t="s">
        <v>125</v>
      </c>
      <c r="AT169" s="215" t="s">
        <v>130</v>
      </c>
      <c r="AU169" s="215" t="s">
        <v>81</v>
      </c>
      <c r="AY169" s="13" t="s">
        <v>110</v>
      </c>
      <c r="BE169" s="216">
        <f>IF(N169="základní",J169,0)</f>
        <v>0</v>
      </c>
      <c r="BF169" s="216">
        <f>IF(N169="snížená",J169,0)</f>
        <v>0</v>
      </c>
      <c r="BG169" s="216">
        <f>IF(N169="zákl. přenesená",J169,0)</f>
        <v>0</v>
      </c>
      <c r="BH169" s="216">
        <f>IF(N169="sníž. přenesená",J169,0)</f>
        <v>0</v>
      </c>
      <c r="BI169" s="216">
        <f>IF(N169="nulová",J169,0)</f>
        <v>0</v>
      </c>
      <c r="BJ169" s="13" t="s">
        <v>81</v>
      </c>
      <c r="BK169" s="216">
        <f>ROUND(I169*H169,2)</f>
        <v>0</v>
      </c>
      <c r="BL169" s="13" t="s">
        <v>115</v>
      </c>
      <c r="BM169" s="215" t="s">
        <v>216</v>
      </c>
    </row>
    <row r="170" spans="1:47" s="2" customFormat="1" ht="12">
      <c r="A170" s="34"/>
      <c r="B170" s="35"/>
      <c r="C170" s="36"/>
      <c r="D170" s="217" t="s">
        <v>126</v>
      </c>
      <c r="E170" s="36"/>
      <c r="F170" s="218" t="s">
        <v>217</v>
      </c>
      <c r="G170" s="36"/>
      <c r="H170" s="36"/>
      <c r="I170" s="219"/>
      <c r="J170" s="36"/>
      <c r="K170" s="36"/>
      <c r="L170" s="40"/>
      <c r="M170" s="220"/>
      <c r="N170" s="221"/>
      <c r="O170" s="87"/>
      <c r="P170" s="87"/>
      <c r="Q170" s="87"/>
      <c r="R170" s="87"/>
      <c r="S170" s="87"/>
      <c r="T170" s="88"/>
      <c r="U170" s="34"/>
      <c r="V170" s="34"/>
      <c r="W170" s="34"/>
      <c r="X170" s="34"/>
      <c r="Y170" s="34"/>
      <c r="Z170" s="34"/>
      <c r="AA170" s="34"/>
      <c r="AB170" s="34"/>
      <c r="AC170" s="34"/>
      <c r="AD170" s="34"/>
      <c r="AE170" s="34"/>
      <c r="AT170" s="13" t="s">
        <v>126</v>
      </c>
      <c r="AU170" s="13" t="s">
        <v>81</v>
      </c>
    </row>
    <row r="171" spans="1:65" s="2" customFormat="1" ht="24.15" customHeight="1">
      <c r="A171" s="34"/>
      <c r="B171" s="35"/>
      <c r="C171" s="222" t="s">
        <v>73</v>
      </c>
      <c r="D171" s="222" t="s">
        <v>130</v>
      </c>
      <c r="E171" s="223" t="s">
        <v>218</v>
      </c>
      <c r="F171" s="224" t="s">
        <v>219</v>
      </c>
      <c r="G171" s="225" t="s">
        <v>114</v>
      </c>
      <c r="H171" s="226">
        <v>1</v>
      </c>
      <c r="I171" s="227"/>
      <c r="J171" s="228">
        <f>ROUND(I171*H171,2)</f>
        <v>0</v>
      </c>
      <c r="K171" s="229"/>
      <c r="L171" s="230"/>
      <c r="M171" s="231" t="s">
        <v>1</v>
      </c>
      <c r="N171" s="232" t="s">
        <v>38</v>
      </c>
      <c r="O171" s="87"/>
      <c r="P171" s="213">
        <f>O171*H171</f>
        <v>0</v>
      </c>
      <c r="Q171" s="213">
        <v>0</v>
      </c>
      <c r="R171" s="213">
        <f>Q171*H171</f>
        <v>0</v>
      </c>
      <c r="S171" s="213">
        <v>0</v>
      </c>
      <c r="T171" s="214">
        <f>S171*H171</f>
        <v>0</v>
      </c>
      <c r="U171" s="34"/>
      <c r="V171" s="34"/>
      <c r="W171" s="34"/>
      <c r="X171" s="34"/>
      <c r="Y171" s="34"/>
      <c r="Z171" s="34"/>
      <c r="AA171" s="34"/>
      <c r="AB171" s="34"/>
      <c r="AC171" s="34"/>
      <c r="AD171" s="34"/>
      <c r="AE171" s="34"/>
      <c r="AR171" s="215" t="s">
        <v>125</v>
      </c>
      <c r="AT171" s="215" t="s">
        <v>130</v>
      </c>
      <c r="AU171" s="215" t="s">
        <v>81</v>
      </c>
      <c r="AY171" s="13" t="s">
        <v>110</v>
      </c>
      <c r="BE171" s="216">
        <f>IF(N171="základní",J171,0)</f>
        <v>0</v>
      </c>
      <c r="BF171" s="216">
        <f>IF(N171="snížená",J171,0)</f>
        <v>0</v>
      </c>
      <c r="BG171" s="216">
        <f>IF(N171="zákl. přenesená",J171,0)</f>
        <v>0</v>
      </c>
      <c r="BH171" s="216">
        <f>IF(N171="sníž. přenesená",J171,0)</f>
        <v>0</v>
      </c>
      <c r="BI171" s="216">
        <f>IF(N171="nulová",J171,0)</f>
        <v>0</v>
      </c>
      <c r="BJ171" s="13" t="s">
        <v>81</v>
      </c>
      <c r="BK171" s="216">
        <f>ROUND(I171*H171,2)</f>
        <v>0</v>
      </c>
      <c r="BL171" s="13" t="s">
        <v>115</v>
      </c>
      <c r="BM171" s="215" t="s">
        <v>220</v>
      </c>
    </row>
    <row r="172" spans="1:47" s="2" customFormat="1" ht="12">
      <c r="A172" s="34"/>
      <c r="B172" s="35"/>
      <c r="C172" s="36"/>
      <c r="D172" s="217" t="s">
        <v>126</v>
      </c>
      <c r="E172" s="36"/>
      <c r="F172" s="218" t="s">
        <v>221</v>
      </c>
      <c r="G172" s="36"/>
      <c r="H172" s="36"/>
      <c r="I172" s="219"/>
      <c r="J172" s="36"/>
      <c r="K172" s="36"/>
      <c r="L172" s="40"/>
      <c r="M172" s="220"/>
      <c r="N172" s="221"/>
      <c r="O172" s="87"/>
      <c r="P172" s="87"/>
      <c r="Q172" s="87"/>
      <c r="R172" s="87"/>
      <c r="S172" s="87"/>
      <c r="T172" s="88"/>
      <c r="U172" s="34"/>
      <c r="V172" s="34"/>
      <c r="W172" s="34"/>
      <c r="X172" s="34"/>
      <c r="Y172" s="34"/>
      <c r="Z172" s="34"/>
      <c r="AA172" s="34"/>
      <c r="AB172" s="34"/>
      <c r="AC172" s="34"/>
      <c r="AD172" s="34"/>
      <c r="AE172" s="34"/>
      <c r="AT172" s="13" t="s">
        <v>126</v>
      </c>
      <c r="AU172" s="13" t="s">
        <v>81</v>
      </c>
    </row>
    <row r="173" spans="1:65" s="2" customFormat="1" ht="24.15" customHeight="1">
      <c r="A173" s="34"/>
      <c r="B173" s="35"/>
      <c r="C173" s="203" t="s">
        <v>73</v>
      </c>
      <c r="D173" s="203" t="s">
        <v>111</v>
      </c>
      <c r="E173" s="204" t="s">
        <v>222</v>
      </c>
      <c r="F173" s="205" t="s">
        <v>223</v>
      </c>
      <c r="G173" s="206" t="s">
        <v>114</v>
      </c>
      <c r="H173" s="207">
        <v>1</v>
      </c>
      <c r="I173" s="208"/>
      <c r="J173" s="209">
        <f>ROUND(I173*H173,2)</f>
        <v>0</v>
      </c>
      <c r="K173" s="210"/>
      <c r="L173" s="40"/>
      <c r="M173" s="211" t="s">
        <v>1</v>
      </c>
      <c r="N173" s="212" t="s">
        <v>38</v>
      </c>
      <c r="O173" s="87"/>
      <c r="P173" s="213">
        <f>O173*H173</f>
        <v>0</v>
      </c>
      <c r="Q173" s="213">
        <v>0</v>
      </c>
      <c r="R173" s="213">
        <f>Q173*H173</f>
        <v>0</v>
      </c>
      <c r="S173" s="213">
        <v>0</v>
      </c>
      <c r="T173" s="214">
        <f>S173*H173</f>
        <v>0</v>
      </c>
      <c r="U173" s="34"/>
      <c r="V173" s="34"/>
      <c r="W173" s="34"/>
      <c r="X173" s="34"/>
      <c r="Y173" s="34"/>
      <c r="Z173" s="34"/>
      <c r="AA173" s="34"/>
      <c r="AB173" s="34"/>
      <c r="AC173" s="34"/>
      <c r="AD173" s="34"/>
      <c r="AE173" s="34"/>
      <c r="AR173" s="215" t="s">
        <v>115</v>
      </c>
      <c r="AT173" s="215" t="s">
        <v>111</v>
      </c>
      <c r="AU173" s="215" t="s">
        <v>81</v>
      </c>
      <c r="AY173" s="13" t="s">
        <v>110</v>
      </c>
      <c r="BE173" s="216">
        <f>IF(N173="základní",J173,0)</f>
        <v>0</v>
      </c>
      <c r="BF173" s="216">
        <f>IF(N173="snížená",J173,0)</f>
        <v>0</v>
      </c>
      <c r="BG173" s="216">
        <f>IF(N173="zákl. přenesená",J173,0)</f>
        <v>0</v>
      </c>
      <c r="BH173" s="216">
        <f>IF(N173="sníž. přenesená",J173,0)</f>
        <v>0</v>
      </c>
      <c r="BI173" s="216">
        <f>IF(N173="nulová",J173,0)</f>
        <v>0</v>
      </c>
      <c r="BJ173" s="13" t="s">
        <v>81</v>
      </c>
      <c r="BK173" s="216">
        <f>ROUND(I173*H173,2)</f>
        <v>0</v>
      </c>
      <c r="BL173" s="13" t="s">
        <v>115</v>
      </c>
      <c r="BM173" s="215" t="s">
        <v>224</v>
      </c>
    </row>
    <row r="174" spans="1:47" s="2" customFormat="1" ht="12">
      <c r="A174" s="34"/>
      <c r="B174" s="35"/>
      <c r="C174" s="36"/>
      <c r="D174" s="217" t="s">
        <v>126</v>
      </c>
      <c r="E174" s="36"/>
      <c r="F174" s="218" t="s">
        <v>225</v>
      </c>
      <c r="G174" s="36"/>
      <c r="H174" s="36"/>
      <c r="I174" s="219"/>
      <c r="J174" s="36"/>
      <c r="K174" s="36"/>
      <c r="L174" s="40"/>
      <c r="M174" s="220"/>
      <c r="N174" s="221"/>
      <c r="O174" s="87"/>
      <c r="P174" s="87"/>
      <c r="Q174" s="87"/>
      <c r="R174" s="87"/>
      <c r="S174" s="87"/>
      <c r="T174" s="88"/>
      <c r="U174" s="34"/>
      <c r="V174" s="34"/>
      <c r="W174" s="34"/>
      <c r="X174" s="34"/>
      <c r="Y174" s="34"/>
      <c r="Z174" s="34"/>
      <c r="AA174" s="34"/>
      <c r="AB174" s="34"/>
      <c r="AC174" s="34"/>
      <c r="AD174" s="34"/>
      <c r="AE174" s="34"/>
      <c r="AT174" s="13" t="s">
        <v>126</v>
      </c>
      <c r="AU174" s="13" t="s">
        <v>81</v>
      </c>
    </row>
    <row r="175" spans="1:65" s="2" customFormat="1" ht="44.25" customHeight="1">
      <c r="A175" s="34"/>
      <c r="B175" s="35"/>
      <c r="C175" s="222" t="s">
        <v>73</v>
      </c>
      <c r="D175" s="222" t="s">
        <v>130</v>
      </c>
      <c r="E175" s="223" t="s">
        <v>226</v>
      </c>
      <c r="F175" s="224" t="s">
        <v>227</v>
      </c>
      <c r="G175" s="225" t="s">
        <v>114</v>
      </c>
      <c r="H175" s="226">
        <v>1</v>
      </c>
      <c r="I175" s="227"/>
      <c r="J175" s="228">
        <f>ROUND(I175*H175,2)</f>
        <v>0</v>
      </c>
      <c r="K175" s="229"/>
      <c r="L175" s="230"/>
      <c r="M175" s="231" t="s">
        <v>1</v>
      </c>
      <c r="N175" s="232" t="s">
        <v>38</v>
      </c>
      <c r="O175" s="87"/>
      <c r="P175" s="213">
        <f>O175*H175</f>
        <v>0</v>
      </c>
      <c r="Q175" s="213">
        <v>0</v>
      </c>
      <c r="R175" s="213">
        <f>Q175*H175</f>
        <v>0</v>
      </c>
      <c r="S175" s="213">
        <v>0</v>
      </c>
      <c r="T175" s="214">
        <f>S175*H175</f>
        <v>0</v>
      </c>
      <c r="U175" s="34"/>
      <c r="V175" s="34"/>
      <c r="W175" s="34"/>
      <c r="X175" s="34"/>
      <c r="Y175" s="34"/>
      <c r="Z175" s="34"/>
      <c r="AA175" s="34"/>
      <c r="AB175" s="34"/>
      <c r="AC175" s="34"/>
      <c r="AD175" s="34"/>
      <c r="AE175" s="34"/>
      <c r="AR175" s="215" t="s">
        <v>125</v>
      </c>
      <c r="AT175" s="215" t="s">
        <v>130</v>
      </c>
      <c r="AU175" s="215" t="s">
        <v>81</v>
      </c>
      <c r="AY175" s="13" t="s">
        <v>110</v>
      </c>
      <c r="BE175" s="216">
        <f>IF(N175="základní",J175,0)</f>
        <v>0</v>
      </c>
      <c r="BF175" s="216">
        <f>IF(N175="snížená",J175,0)</f>
        <v>0</v>
      </c>
      <c r="BG175" s="216">
        <f>IF(N175="zákl. přenesená",J175,0)</f>
        <v>0</v>
      </c>
      <c r="BH175" s="216">
        <f>IF(N175="sníž. přenesená",J175,0)</f>
        <v>0</v>
      </c>
      <c r="BI175" s="216">
        <f>IF(N175="nulová",J175,0)</f>
        <v>0</v>
      </c>
      <c r="BJ175" s="13" t="s">
        <v>81</v>
      </c>
      <c r="BK175" s="216">
        <f>ROUND(I175*H175,2)</f>
        <v>0</v>
      </c>
      <c r="BL175" s="13" t="s">
        <v>115</v>
      </c>
      <c r="BM175" s="215" t="s">
        <v>228</v>
      </c>
    </row>
    <row r="176" spans="1:47" s="2" customFormat="1" ht="12">
      <c r="A176" s="34"/>
      <c r="B176" s="35"/>
      <c r="C176" s="36"/>
      <c r="D176" s="217" t="s">
        <v>126</v>
      </c>
      <c r="E176" s="36"/>
      <c r="F176" s="218" t="s">
        <v>229</v>
      </c>
      <c r="G176" s="36"/>
      <c r="H176" s="36"/>
      <c r="I176" s="219"/>
      <c r="J176" s="36"/>
      <c r="K176" s="36"/>
      <c r="L176" s="40"/>
      <c r="M176" s="220"/>
      <c r="N176" s="221"/>
      <c r="O176" s="87"/>
      <c r="P176" s="87"/>
      <c r="Q176" s="87"/>
      <c r="R176" s="87"/>
      <c r="S176" s="87"/>
      <c r="T176" s="88"/>
      <c r="U176" s="34"/>
      <c r="V176" s="34"/>
      <c r="W176" s="34"/>
      <c r="X176" s="34"/>
      <c r="Y176" s="34"/>
      <c r="Z176" s="34"/>
      <c r="AA176" s="34"/>
      <c r="AB176" s="34"/>
      <c r="AC176" s="34"/>
      <c r="AD176" s="34"/>
      <c r="AE176" s="34"/>
      <c r="AT176" s="13" t="s">
        <v>126</v>
      </c>
      <c r="AU176" s="13" t="s">
        <v>81</v>
      </c>
    </row>
    <row r="177" spans="1:65" s="2" customFormat="1" ht="24.15" customHeight="1">
      <c r="A177" s="34"/>
      <c r="B177" s="35"/>
      <c r="C177" s="222" t="s">
        <v>73</v>
      </c>
      <c r="D177" s="222" t="s">
        <v>130</v>
      </c>
      <c r="E177" s="223" t="s">
        <v>230</v>
      </c>
      <c r="F177" s="224" t="s">
        <v>231</v>
      </c>
      <c r="G177" s="225" t="s">
        <v>114</v>
      </c>
      <c r="H177" s="226">
        <v>1</v>
      </c>
      <c r="I177" s="227"/>
      <c r="J177" s="228">
        <f>ROUND(I177*H177,2)</f>
        <v>0</v>
      </c>
      <c r="K177" s="229"/>
      <c r="L177" s="230"/>
      <c r="M177" s="231" t="s">
        <v>1</v>
      </c>
      <c r="N177" s="232" t="s">
        <v>38</v>
      </c>
      <c r="O177" s="87"/>
      <c r="P177" s="213">
        <f>O177*H177</f>
        <v>0</v>
      </c>
      <c r="Q177" s="213">
        <v>0</v>
      </c>
      <c r="R177" s="213">
        <f>Q177*H177</f>
        <v>0</v>
      </c>
      <c r="S177" s="213">
        <v>0</v>
      </c>
      <c r="T177" s="214">
        <f>S177*H177</f>
        <v>0</v>
      </c>
      <c r="U177" s="34"/>
      <c r="V177" s="34"/>
      <c r="W177" s="34"/>
      <c r="X177" s="34"/>
      <c r="Y177" s="34"/>
      <c r="Z177" s="34"/>
      <c r="AA177" s="34"/>
      <c r="AB177" s="34"/>
      <c r="AC177" s="34"/>
      <c r="AD177" s="34"/>
      <c r="AE177" s="34"/>
      <c r="AR177" s="215" t="s">
        <v>125</v>
      </c>
      <c r="AT177" s="215" t="s">
        <v>130</v>
      </c>
      <c r="AU177" s="215" t="s">
        <v>81</v>
      </c>
      <c r="AY177" s="13" t="s">
        <v>110</v>
      </c>
      <c r="BE177" s="216">
        <f>IF(N177="základní",J177,0)</f>
        <v>0</v>
      </c>
      <c r="BF177" s="216">
        <f>IF(N177="snížená",J177,0)</f>
        <v>0</v>
      </c>
      <c r="BG177" s="216">
        <f>IF(N177="zákl. přenesená",J177,0)</f>
        <v>0</v>
      </c>
      <c r="BH177" s="216">
        <f>IF(N177="sníž. přenesená",J177,0)</f>
        <v>0</v>
      </c>
      <c r="BI177" s="216">
        <f>IF(N177="nulová",J177,0)</f>
        <v>0</v>
      </c>
      <c r="BJ177" s="13" t="s">
        <v>81</v>
      </c>
      <c r="BK177" s="216">
        <f>ROUND(I177*H177,2)</f>
        <v>0</v>
      </c>
      <c r="BL177" s="13" t="s">
        <v>115</v>
      </c>
      <c r="BM177" s="215" t="s">
        <v>232</v>
      </c>
    </row>
    <row r="178" spans="1:47" s="2" customFormat="1" ht="12">
      <c r="A178" s="34"/>
      <c r="B178" s="35"/>
      <c r="C178" s="36"/>
      <c r="D178" s="217" t="s">
        <v>126</v>
      </c>
      <c r="E178" s="36"/>
      <c r="F178" s="218" t="s">
        <v>233</v>
      </c>
      <c r="G178" s="36"/>
      <c r="H178" s="36"/>
      <c r="I178" s="219"/>
      <c r="J178" s="36"/>
      <c r="K178" s="36"/>
      <c r="L178" s="40"/>
      <c r="M178" s="220"/>
      <c r="N178" s="221"/>
      <c r="O178" s="87"/>
      <c r="P178" s="87"/>
      <c r="Q178" s="87"/>
      <c r="R178" s="87"/>
      <c r="S178" s="87"/>
      <c r="T178" s="88"/>
      <c r="U178" s="34"/>
      <c r="V178" s="34"/>
      <c r="W178" s="34"/>
      <c r="X178" s="34"/>
      <c r="Y178" s="34"/>
      <c r="Z178" s="34"/>
      <c r="AA178" s="34"/>
      <c r="AB178" s="34"/>
      <c r="AC178" s="34"/>
      <c r="AD178" s="34"/>
      <c r="AE178" s="34"/>
      <c r="AT178" s="13" t="s">
        <v>126</v>
      </c>
      <c r="AU178" s="13" t="s">
        <v>81</v>
      </c>
    </row>
    <row r="179" spans="1:65" s="2" customFormat="1" ht="16.5" customHeight="1">
      <c r="A179" s="34"/>
      <c r="B179" s="35"/>
      <c r="C179" s="222" t="s">
        <v>73</v>
      </c>
      <c r="D179" s="222" t="s">
        <v>130</v>
      </c>
      <c r="E179" s="223" t="s">
        <v>234</v>
      </c>
      <c r="F179" s="224" t="s">
        <v>235</v>
      </c>
      <c r="G179" s="225" t="s">
        <v>114</v>
      </c>
      <c r="H179" s="226">
        <v>2</v>
      </c>
      <c r="I179" s="227"/>
      <c r="J179" s="228">
        <f>ROUND(I179*H179,2)</f>
        <v>0</v>
      </c>
      <c r="K179" s="229"/>
      <c r="L179" s="230"/>
      <c r="M179" s="231" t="s">
        <v>1</v>
      </c>
      <c r="N179" s="232" t="s">
        <v>38</v>
      </c>
      <c r="O179" s="87"/>
      <c r="P179" s="213">
        <f>O179*H179</f>
        <v>0</v>
      </c>
      <c r="Q179" s="213">
        <v>0</v>
      </c>
      <c r="R179" s="213">
        <f>Q179*H179</f>
        <v>0</v>
      </c>
      <c r="S179" s="213">
        <v>0</v>
      </c>
      <c r="T179" s="214">
        <f>S179*H179</f>
        <v>0</v>
      </c>
      <c r="U179" s="34"/>
      <c r="V179" s="34"/>
      <c r="W179" s="34"/>
      <c r="X179" s="34"/>
      <c r="Y179" s="34"/>
      <c r="Z179" s="34"/>
      <c r="AA179" s="34"/>
      <c r="AB179" s="34"/>
      <c r="AC179" s="34"/>
      <c r="AD179" s="34"/>
      <c r="AE179" s="34"/>
      <c r="AR179" s="215" t="s">
        <v>125</v>
      </c>
      <c r="AT179" s="215" t="s">
        <v>130</v>
      </c>
      <c r="AU179" s="215" t="s">
        <v>81</v>
      </c>
      <c r="AY179" s="13" t="s">
        <v>110</v>
      </c>
      <c r="BE179" s="216">
        <f>IF(N179="základní",J179,0)</f>
        <v>0</v>
      </c>
      <c r="BF179" s="216">
        <f>IF(N179="snížená",J179,0)</f>
        <v>0</v>
      </c>
      <c r="BG179" s="216">
        <f>IF(N179="zákl. přenesená",J179,0)</f>
        <v>0</v>
      </c>
      <c r="BH179" s="216">
        <f>IF(N179="sníž. přenesená",J179,0)</f>
        <v>0</v>
      </c>
      <c r="BI179" s="216">
        <f>IF(N179="nulová",J179,0)</f>
        <v>0</v>
      </c>
      <c r="BJ179" s="13" t="s">
        <v>81</v>
      </c>
      <c r="BK179" s="216">
        <f>ROUND(I179*H179,2)</f>
        <v>0</v>
      </c>
      <c r="BL179" s="13" t="s">
        <v>115</v>
      </c>
      <c r="BM179" s="215" t="s">
        <v>236</v>
      </c>
    </row>
    <row r="180" spans="1:47" s="2" customFormat="1" ht="12">
      <c r="A180" s="34"/>
      <c r="B180" s="35"/>
      <c r="C180" s="36"/>
      <c r="D180" s="217" t="s">
        <v>126</v>
      </c>
      <c r="E180" s="36"/>
      <c r="F180" s="218" t="s">
        <v>237</v>
      </c>
      <c r="G180" s="36"/>
      <c r="H180" s="36"/>
      <c r="I180" s="219"/>
      <c r="J180" s="36"/>
      <c r="K180" s="36"/>
      <c r="L180" s="40"/>
      <c r="M180" s="220"/>
      <c r="N180" s="221"/>
      <c r="O180" s="87"/>
      <c r="P180" s="87"/>
      <c r="Q180" s="87"/>
      <c r="R180" s="87"/>
      <c r="S180" s="87"/>
      <c r="T180" s="88"/>
      <c r="U180" s="34"/>
      <c r="V180" s="34"/>
      <c r="W180" s="34"/>
      <c r="X180" s="34"/>
      <c r="Y180" s="34"/>
      <c r="Z180" s="34"/>
      <c r="AA180" s="34"/>
      <c r="AB180" s="34"/>
      <c r="AC180" s="34"/>
      <c r="AD180" s="34"/>
      <c r="AE180" s="34"/>
      <c r="AT180" s="13" t="s">
        <v>126</v>
      </c>
      <c r="AU180" s="13" t="s">
        <v>81</v>
      </c>
    </row>
    <row r="181" spans="1:65" s="2" customFormat="1" ht="24.15" customHeight="1">
      <c r="A181" s="34"/>
      <c r="B181" s="35"/>
      <c r="C181" s="222" t="s">
        <v>73</v>
      </c>
      <c r="D181" s="222" t="s">
        <v>130</v>
      </c>
      <c r="E181" s="223" t="s">
        <v>238</v>
      </c>
      <c r="F181" s="224" t="s">
        <v>239</v>
      </c>
      <c r="G181" s="225" t="s">
        <v>114</v>
      </c>
      <c r="H181" s="226">
        <v>1</v>
      </c>
      <c r="I181" s="227"/>
      <c r="J181" s="228">
        <f>ROUND(I181*H181,2)</f>
        <v>0</v>
      </c>
      <c r="K181" s="229"/>
      <c r="L181" s="230"/>
      <c r="M181" s="231" t="s">
        <v>1</v>
      </c>
      <c r="N181" s="232" t="s">
        <v>38</v>
      </c>
      <c r="O181" s="87"/>
      <c r="P181" s="213">
        <f>O181*H181</f>
        <v>0</v>
      </c>
      <c r="Q181" s="213">
        <v>0</v>
      </c>
      <c r="R181" s="213">
        <f>Q181*H181</f>
        <v>0</v>
      </c>
      <c r="S181" s="213">
        <v>0</v>
      </c>
      <c r="T181" s="214">
        <f>S181*H181</f>
        <v>0</v>
      </c>
      <c r="U181" s="34"/>
      <c r="V181" s="34"/>
      <c r="W181" s="34"/>
      <c r="X181" s="34"/>
      <c r="Y181" s="34"/>
      <c r="Z181" s="34"/>
      <c r="AA181" s="34"/>
      <c r="AB181" s="34"/>
      <c r="AC181" s="34"/>
      <c r="AD181" s="34"/>
      <c r="AE181" s="34"/>
      <c r="AR181" s="215" t="s">
        <v>125</v>
      </c>
      <c r="AT181" s="215" t="s">
        <v>130</v>
      </c>
      <c r="AU181" s="215" t="s">
        <v>81</v>
      </c>
      <c r="AY181" s="13" t="s">
        <v>110</v>
      </c>
      <c r="BE181" s="216">
        <f>IF(N181="základní",J181,0)</f>
        <v>0</v>
      </c>
      <c r="BF181" s="216">
        <f>IF(N181="snížená",J181,0)</f>
        <v>0</v>
      </c>
      <c r="BG181" s="216">
        <f>IF(N181="zákl. přenesená",J181,0)</f>
        <v>0</v>
      </c>
      <c r="BH181" s="216">
        <f>IF(N181="sníž. přenesená",J181,0)</f>
        <v>0</v>
      </c>
      <c r="BI181" s="216">
        <f>IF(N181="nulová",J181,0)</f>
        <v>0</v>
      </c>
      <c r="BJ181" s="13" t="s">
        <v>81</v>
      </c>
      <c r="BK181" s="216">
        <f>ROUND(I181*H181,2)</f>
        <v>0</v>
      </c>
      <c r="BL181" s="13" t="s">
        <v>115</v>
      </c>
      <c r="BM181" s="215" t="s">
        <v>240</v>
      </c>
    </row>
    <row r="182" spans="1:47" s="2" customFormat="1" ht="12">
      <c r="A182" s="34"/>
      <c r="B182" s="35"/>
      <c r="C182" s="36"/>
      <c r="D182" s="217" t="s">
        <v>126</v>
      </c>
      <c r="E182" s="36"/>
      <c r="F182" s="218" t="s">
        <v>205</v>
      </c>
      <c r="G182" s="36"/>
      <c r="H182" s="36"/>
      <c r="I182" s="219"/>
      <c r="J182" s="36"/>
      <c r="K182" s="36"/>
      <c r="L182" s="40"/>
      <c r="M182" s="220"/>
      <c r="N182" s="221"/>
      <c r="O182" s="87"/>
      <c r="P182" s="87"/>
      <c r="Q182" s="87"/>
      <c r="R182" s="87"/>
      <c r="S182" s="87"/>
      <c r="T182" s="88"/>
      <c r="U182" s="34"/>
      <c r="V182" s="34"/>
      <c r="W182" s="34"/>
      <c r="X182" s="34"/>
      <c r="Y182" s="34"/>
      <c r="Z182" s="34"/>
      <c r="AA182" s="34"/>
      <c r="AB182" s="34"/>
      <c r="AC182" s="34"/>
      <c r="AD182" s="34"/>
      <c r="AE182" s="34"/>
      <c r="AT182" s="13" t="s">
        <v>126</v>
      </c>
      <c r="AU182" s="13" t="s">
        <v>81</v>
      </c>
    </row>
    <row r="183" spans="1:65" s="2" customFormat="1" ht="24.15" customHeight="1">
      <c r="A183" s="34"/>
      <c r="B183" s="35"/>
      <c r="C183" s="222" t="s">
        <v>73</v>
      </c>
      <c r="D183" s="222" t="s">
        <v>130</v>
      </c>
      <c r="E183" s="223" t="s">
        <v>241</v>
      </c>
      <c r="F183" s="224" t="s">
        <v>242</v>
      </c>
      <c r="G183" s="225" t="s">
        <v>114</v>
      </c>
      <c r="H183" s="226">
        <v>1</v>
      </c>
      <c r="I183" s="227"/>
      <c r="J183" s="228">
        <f>ROUND(I183*H183,2)</f>
        <v>0</v>
      </c>
      <c r="K183" s="229"/>
      <c r="L183" s="230"/>
      <c r="M183" s="231" t="s">
        <v>1</v>
      </c>
      <c r="N183" s="232" t="s">
        <v>38</v>
      </c>
      <c r="O183" s="87"/>
      <c r="P183" s="213">
        <f>O183*H183</f>
        <v>0</v>
      </c>
      <c r="Q183" s="213">
        <v>0</v>
      </c>
      <c r="R183" s="213">
        <f>Q183*H183</f>
        <v>0</v>
      </c>
      <c r="S183" s="213">
        <v>0</v>
      </c>
      <c r="T183" s="214">
        <f>S183*H183</f>
        <v>0</v>
      </c>
      <c r="U183" s="34"/>
      <c r="V183" s="34"/>
      <c r="W183" s="34"/>
      <c r="X183" s="34"/>
      <c r="Y183" s="34"/>
      <c r="Z183" s="34"/>
      <c r="AA183" s="34"/>
      <c r="AB183" s="34"/>
      <c r="AC183" s="34"/>
      <c r="AD183" s="34"/>
      <c r="AE183" s="34"/>
      <c r="AR183" s="215" t="s">
        <v>125</v>
      </c>
      <c r="AT183" s="215" t="s">
        <v>130</v>
      </c>
      <c r="AU183" s="215" t="s">
        <v>81</v>
      </c>
      <c r="AY183" s="13" t="s">
        <v>110</v>
      </c>
      <c r="BE183" s="216">
        <f>IF(N183="základní",J183,0)</f>
        <v>0</v>
      </c>
      <c r="BF183" s="216">
        <f>IF(N183="snížená",J183,0)</f>
        <v>0</v>
      </c>
      <c r="BG183" s="216">
        <f>IF(N183="zákl. přenesená",J183,0)</f>
        <v>0</v>
      </c>
      <c r="BH183" s="216">
        <f>IF(N183="sníž. přenesená",J183,0)</f>
        <v>0</v>
      </c>
      <c r="BI183" s="216">
        <f>IF(N183="nulová",J183,0)</f>
        <v>0</v>
      </c>
      <c r="BJ183" s="13" t="s">
        <v>81</v>
      </c>
      <c r="BK183" s="216">
        <f>ROUND(I183*H183,2)</f>
        <v>0</v>
      </c>
      <c r="BL183" s="13" t="s">
        <v>115</v>
      </c>
      <c r="BM183" s="215" t="s">
        <v>243</v>
      </c>
    </row>
    <row r="184" spans="1:47" s="2" customFormat="1" ht="12">
      <c r="A184" s="34"/>
      <c r="B184" s="35"/>
      <c r="C184" s="36"/>
      <c r="D184" s="217" t="s">
        <v>126</v>
      </c>
      <c r="E184" s="36"/>
      <c r="F184" s="218" t="s">
        <v>244</v>
      </c>
      <c r="G184" s="36"/>
      <c r="H184" s="36"/>
      <c r="I184" s="219"/>
      <c r="J184" s="36"/>
      <c r="K184" s="36"/>
      <c r="L184" s="40"/>
      <c r="M184" s="220"/>
      <c r="N184" s="221"/>
      <c r="O184" s="87"/>
      <c r="P184" s="87"/>
      <c r="Q184" s="87"/>
      <c r="R184" s="87"/>
      <c r="S184" s="87"/>
      <c r="T184" s="88"/>
      <c r="U184" s="34"/>
      <c r="V184" s="34"/>
      <c r="W184" s="34"/>
      <c r="X184" s="34"/>
      <c r="Y184" s="34"/>
      <c r="Z184" s="34"/>
      <c r="AA184" s="34"/>
      <c r="AB184" s="34"/>
      <c r="AC184" s="34"/>
      <c r="AD184" s="34"/>
      <c r="AE184" s="34"/>
      <c r="AT184" s="13" t="s">
        <v>126</v>
      </c>
      <c r="AU184" s="13" t="s">
        <v>81</v>
      </c>
    </row>
    <row r="185" spans="1:65" s="2" customFormat="1" ht="33" customHeight="1">
      <c r="A185" s="34"/>
      <c r="B185" s="35"/>
      <c r="C185" s="203" t="s">
        <v>73</v>
      </c>
      <c r="D185" s="203" t="s">
        <v>111</v>
      </c>
      <c r="E185" s="204" t="s">
        <v>245</v>
      </c>
      <c r="F185" s="205" t="s">
        <v>246</v>
      </c>
      <c r="G185" s="206" t="s">
        <v>114</v>
      </c>
      <c r="H185" s="207">
        <v>4</v>
      </c>
      <c r="I185" s="208"/>
      <c r="J185" s="209">
        <f>ROUND(I185*H185,2)</f>
        <v>0</v>
      </c>
      <c r="K185" s="210"/>
      <c r="L185" s="40"/>
      <c r="M185" s="211" t="s">
        <v>1</v>
      </c>
      <c r="N185" s="212" t="s">
        <v>38</v>
      </c>
      <c r="O185" s="87"/>
      <c r="P185" s="213">
        <f>O185*H185</f>
        <v>0</v>
      </c>
      <c r="Q185" s="213">
        <v>0</v>
      </c>
      <c r="R185" s="213">
        <f>Q185*H185</f>
        <v>0</v>
      </c>
      <c r="S185" s="213">
        <v>0</v>
      </c>
      <c r="T185" s="214">
        <f>S185*H185</f>
        <v>0</v>
      </c>
      <c r="U185" s="34"/>
      <c r="V185" s="34"/>
      <c r="W185" s="34"/>
      <c r="X185" s="34"/>
      <c r="Y185" s="34"/>
      <c r="Z185" s="34"/>
      <c r="AA185" s="34"/>
      <c r="AB185" s="34"/>
      <c r="AC185" s="34"/>
      <c r="AD185" s="34"/>
      <c r="AE185" s="34"/>
      <c r="AR185" s="215" t="s">
        <v>115</v>
      </c>
      <c r="AT185" s="215" t="s">
        <v>111</v>
      </c>
      <c r="AU185" s="215" t="s">
        <v>81</v>
      </c>
      <c r="AY185" s="13" t="s">
        <v>110</v>
      </c>
      <c r="BE185" s="216">
        <f>IF(N185="základní",J185,0)</f>
        <v>0</v>
      </c>
      <c r="BF185" s="216">
        <f>IF(N185="snížená",J185,0)</f>
        <v>0</v>
      </c>
      <c r="BG185" s="216">
        <f>IF(N185="zákl. přenesená",J185,0)</f>
        <v>0</v>
      </c>
      <c r="BH185" s="216">
        <f>IF(N185="sníž. přenesená",J185,0)</f>
        <v>0</v>
      </c>
      <c r="BI185" s="216">
        <f>IF(N185="nulová",J185,0)</f>
        <v>0</v>
      </c>
      <c r="BJ185" s="13" t="s">
        <v>81</v>
      </c>
      <c r="BK185" s="216">
        <f>ROUND(I185*H185,2)</f>
        <v>0</v>
      </c>
      <c r="BL185" s="13" t="s">
        <v>115</v>
      </c>
      <c r="BM185" s="215" t="s">
        <v>247</v>
      </c>
    </row>
    <row r="186" spans="1:65" s="2" customFormat="1" ht="37.8" customHeight="1">
      <c r="A186" s="34"/>
      <c r="B186" s="35"/>
      <c r="C186" s="203" t="s">
        <v>73</v>
      </c>
      <c r="D186" s="203" t="s">
        <v>111</v>
      </c>
      <c r="E186" s="204" t="s">
        <v>248</v>
      </c>
      <c r="F186" s="205" t="s">
        <v>249</v>
      </c>
      <c r="G186" s="206" t="s">
        <v>114</v>
      </c>
      <c r="H186" s="207">
        <v>4</v>
      </c>
      <c r="I186" s="208"/>
      <c r="J186" s="209">
        <f>ROUND(I186*H186,2)</f>
        <v>0</v>
      </c>
      <c r="K186" s="210"/>
      <c r="L186" s="40"/>
      <c r="M186" s="211" t="s">
        <v>1</v>
      </c>
      <c r="N186" s="212" t="s">
        <v>38</v>
      </c>
      <c r="O186" s="87"/>
      <c r="P186" s="213">
        <f>O186*H186</f>
        <v>0</v>
      </c>
      <c r="Q186" s="213">
        <v>0</v>
      </c>
      <c r="R186" s="213">
        <f>Q186*H186</f>
        <v>0</v>
      </c>
      <c r="S186" s="213">
        <v>0</v>
      </c>
      <c r="T186" s="214">
        <f>S186*H186</f>
        <v>0</v>
      </c>
      <c r="U186" s="34"/>
      <c r="V186" s="34"/>
      <c r="W186" s="34"/>
      <c r="X186" s="34"/>
      <c r="Y186" s="34"/>
      <c r="Z186" s="34"/>
      <c r="AA186" s="34"/>
      <c r="AB186" s="34"/>
      <c r="AC186" s="34"/>
      <c r="AD186" s="34"/>
      <c r="AE186" s="34"/>
      <c r="AR186" s="215" t="s">
        <v>115</v>
      </c>
      <c r="AT186" s="215" t="s">
        <v>111</v>
      </c>
      <c r="AU186" s="215" t="s">
        <v>81</v>
      </c>
      <c r="AY186" s="13" t="s">
        <v>110</v>
      </c>
      <c r="BE186" s="216">
        <f>IF(N186="základní",J186,0)</f>
        <v>0</v>
      </c>
      <c r="BF186" s="216">
        <f>IF(N186="snížená",J186,0)</f>
        <v>0</v>
      </c>
      <c r="BG186" s="216">
        <f>IF(N186="zákl. přenesená",J186,0)</f>
        <v>0</v>
      </c>
      <c r="BH186" s="216">
        <f>IF(N186="sníž. přenesená",J186,0)</f>
        <v>0</v>
      </c>
      <c r="BI186" s="216">
        <f>IF(N186="nulová",J186,0)</f>
        <v>0</v>
      </c>
      <c r="BJ186" s="13" t="s">
        <v>81</v>
      </c>
      <c r="BK186" s="216">
        <f>ROUND(I186*H186,2)</f>
        <v>0</v>
      </c>
      <c r="BL186" s="13" t="s">
        <v>115</v>
      </c>
      <c r="BM186" s="215" t="s">
        <v>250</v>
      </c>
    </row>
    <row r="187" spans="1:65" s="2" customFormat="1" ht="24.15" customHeight="1">
      <c r="A187" s="34"/>
      <c r="B187" s="35"/>
      <c r="C187" s="203" t="s">
        <v>73</v>
      </c>
      <c r="D187" s="203" t="s">
        <v>111</v>
      </c>
      <c r="E187" s="204" t="s">
        <v>251</v>
      </c>
      <c r="F187" s="205" t="s">
        <v>252</v>
      </c>
      <c r="G187" s="206" t="s">
        <v>114</v>
      </c>
      <c r="H187" s="207">
        <v>1</v>
      </c>
      <c r="I187" s="208"/>
      <c r="J187" s="209">
        <f>ROUND(I187*H187,2)</f>
        <v>0</v>
      </c>
      <c r="K187" s="210"/>
      <c r="L187" s="40"/>
      <c r="M187" s="211" t="s">
        <v>1</v>
      </c>
      <c r="N187" s="212" t="s">
        <v>38</v>
      </c>
      <c r="O187" s="87"/>
      <c r="P187" s="213">
        <f>O187*H187</f>
        <v>0</v>
      </c>
      <c r="Q187" s="213">
        <v>0</v>
      </c>
      <c r="R187" s="213">
        <f>Q187*H187</f>
        <v>0</v>
      </c>
      <c r="S187" s="213">
        <v>0</v>
      </c>
      <c r="T187" s="214">
        <f>S187*H187</f>
        <v>0</v>
      </c>
      <c r="U187" s="34"/>
      <c r="V187" s="34"/>
      <c r="W187" s="34"/>
      <c r="X187" s="34"/>
      <c r="Y187" s="34"/>
      <c r="Z187" s="34"/>
      <c r="AA187" s="34"/>
      <c r="AB187" s="34"/>
      <c r="AC187" s="34"/>
      <c r="AD187" s="34"/>
      <c r="AE187" s="34"/>
      <c r="AR187" s="215" t="s">
        <v>115</v>
      </c>
      <c r="AT187" s="215" t="s">
        <v>111</v>
      </c>
      <c r="AU187" s="215" t="s">
        <v>81</v>
      </c>
      <c r="AY187" s="13" t="s">
        <v>110</v>
      </c>
      <c r="BE187" s="216">
        <f>IF(N187="základní",J187,0)</f>
        <v>0</v>
      </c>
      <c r="BF187" s="216">
        <f>IF(N187="snížená",J187,0)</f>
        <v>0</v>
      </c>
      <c r="BG187" s="216">
        <f>IF(N187="zákl. přenesená",J187,0)</f>
        <v>0</v>
      </c>
      <c r="BH187" s="216">
        <f>IF(N187="sníž. přenesená",J187,0)</f>
        <v>0</v>
      </c>
      <c r="BI187" s="216">
        <f>IF(N187="nulová",J187,0)</f>
        <v>0</v>
      </c>
      <c r="BJ187" s="13" t="s">
        <v>81</v>
      </c>
      <c r="BK187" s="216">
        <f>ROUND(I187*H187,2)</f>
        <v>0</v>
      </c>
      <c r="BL187" s="13" t="s">
        <v>115</v>
      </c>
      <c r="BM187" s="215" t="s">
        <v>253</v>
      </c>
    </row>
    <row r="188" spans="1:65" s="2" customFormat="1" ht="16.5" customHeight="1">
      <c r="A188" s="34"/>
      <c r="B188" s="35"/>
      <c r="C188" s="203" t="s">
        <v>73</v>
      </c>
      <c r="D188" s="203" t="s">
        <v>111</v>
      </c>
      <c r="E188" s="204" t="s">
        <v>254</v>
      </c>
      <c r="F188" s="205" t="s">
        <v>255</v>
      </c>
      <c r="G188" s="206" t="s">
        <v>114</v>
      </c>
      <c r="H188" s="207">
        <v>1</v>
      </c>
      <c r="I188" s="208"/>
      <c r="J188" s="209">
        <f>ROUND(I188*H188,2)</f>
        <v>0</v>
      </c>
      <c r="K188" s="210"/>
      <c r="L188" s="40"/>
      <c r="M188" s="211" t="s">
        <v>1</v>
      </c>
      <c r="N188" s="212" t="s">
        <v>38</v>
      </c>
      <c r="O188" s="87"/>
      <c r="P188" s="213">
        <f>O188*H188</f>
        <v>0</v>
      </c>
      <c r="Q188" s="213">
        <v>0</v>
      </c>
      <c r="R188" s="213">
        <f>Q188*H188</f>
        <v>0</v>
      </c>
      <c r="S188" s="213">
        <v>0</v>
      </c>
      <c r="T188" s="214">
        <f>S188*H188</f>
        <v>0</v>
      </c>
      <c r="U188" s="34"/>
      <c r="V188" s="34"/>
      <c r="W188" s="34"/>
      <c r="X188" s="34"/>
      <c r="Y188" s="34"/>
      <c r="Z188" s="34"/>
      <c r="AA188" s="34"/>
      <c r="AB188" s="34"/>
      <c r="AC188" s="34"/>
      <c r="AD188" s="34"/>
      <c r="AE188" s="34"/>
      <c r="AR188" s="215" t="s">
        <v>115</v>
      </c>
      <c r="AT188" s="215" t="s">
        <v>111</v>
      </c>
      <c r="AU188" s="215" t="s">
        <v>81</v>
      </c>
      <c r="AY188" s="13" t="s">
        <v>110</v>
      </c>
      <c r="BE188" s="216">
        <f>IF(N188="základní",J188,0)</f>
        <v>0</v>
      </c>
      <c r="BF188" s="216">
        <f>IF(N188="snížená",J188,0)</f>
        <v>0</v>
      </c>
      <c r="BG188" s="216">
        <f>IF(N188="zákl. přenesená",J188,0)</f>
        <v>0</v>
      </c>
      <c r="BH188" s="216">
        <f>IF(N188="sníž. přenesená",J188,0)</f>
        <v>0</v>
      </c>
      <c r="BI188" s="216">
        <f>IF(N188="nulová",J188,0)</f>
        <v>0</v>
      </c>
      <c r="BJ188" s="13" t="s">
        <v>81</v>
      </c>
      <c r="BK188" s="216">
        <f>ROUND(I188*H188,2)</f>
        <v>0</v>
      </c>
      <c r="BL188" s="13" t="s">
        <v>115</v>
      </c>
      <c r="BM188" s="215" t="s">
        <v>256</v>
      </c>
    </row>
    <row r="189" spans="1:65" s="2" customFormat="1" ht="16.5" customHeight="1">
      <c r="A189" s="34"/>
      <c r="B189" s="35"/>
      <c r="C189" s="203" t="s">
        <v>73</v>
      </c>
      <c r="D189" s="203" t="s">
        <v>111</v>
      </c>
      <c r="E189" s="204" t="s">
        <v>257</v>
      </c>
      <c r="F189" s="205" t="s">
        <v>258</v>
      </c>
      <c r="G189" s="206" t="s">
        <v>114</v>
      </c>
      <c r="H189" s="207">
        <v>1</v>
      </c>
      <c r="I189" s="208"/>
      <c r="J189" s="209">
        <f>ROUND(I189*H189,2)</f>
        <v>0</v>
      </c>
      <c r="K189" s="210"/>
      <c r="L189" s="40"/>
      <c r="M189" s="211" t="s">
        <v>1</v>
      </c>
      <c r="N189" s="212" t="s">
        <v>38</v>
      </c>
      <c r="O189" s="87"/>
      <c r="P189" s="213">
        <f>O189*H189</f>
        <v>0</v>
      </c>
      <c r="Q189" s="213">
        <v>0</v>
      </c>
      <c r="R189" s="213">
        <f>Q189*H189</f>
        <v>0</v>
      </c>
      <c r="S189" s="213">
        <v>0</v>
      </c>
      <c r="T189" s="214">
        <f>S189*H189</f>
        <v>0</v>
      </c>
      <c r="U189" s="34"/>
      <c r="V189" s="34"/>
      <c r="W189" s="34"/>
      <c r="X189" s="34"/>
      <c r="Y189" s="34"/>
      <c r="Z189" s="34"/>
      <c r="AA189" s="34"/>
      <c r="AB189" s="34"/>
      <c r="AC189" s="34"/>
      <c r="AD189" s="34"/>
      <c r="AE189" s="34"/>
      <c r="AR189" s="215" t="s">
        <v>115</v>
      </c>
      <c r="AT189" s="215" t="s">
        <v>111</v>
      </c>
      <c r="AU189" s="215" t="s">
        <v>81</v>
      </c>
      <c r="AY189" s="13" t="s">
        <v>110</v>
      </c>
      <c r="BE189" s="216">
        <f>IF(N189="základní",J189,0)</f>
        <v>0</v>
      </c>
      <c r="BF189" s="216">
        <f>IF(N189="snížená",J189,0)</f>
        <v>0</v>
      </c>
      <c r="BG189" s="216">
        <f>IF(N189="zákl. přenesená",J189,0)</f>
        <v>0</v>
      </c>
      <c r="BH189" s="216">
        <f>IF(N189="sníž. přenesená",J189,0)</f>
        <v>0</v>
      </c>
      <c r="BI189" s="216">
        <f>IF(N189="nulová",J189,0)</f>
        <v>0</v>
      </c>
      <c r="BJ189" s="13" t="s">
        <v>81</v>
      </c>
      <c r="BK189" s="216">
        <f>ROUND(I189*H189,2)</f>
        <v>0</v>
      </c>
      <c r="BL189" s="13" t="s">
        <v>115</v>
      </c>
      <c r="BM189" s="215" t="s">
        <v>259</v>
      </c>
    </row>
    <row r="190" spans="1:47" s="2" customFormat="1" ht="12">
      <c r="A190" s="34"/>
      <c r="B190" s="35"/>
      <c r="C190" s="36"/>
      <c r="D190" s="217" t="s">
        <v>126</v>
      </c>
      <c r="E190" s="36"/>
      <c r="F190" s="218" t="s">
        <v>260</v>
      </c>
      <c r="G190" s="36"/>
      <c r="H190" s="36"/>
      <c r="I190" s="219"/>
      <c r="J190" s="36"/>
      <c r="K190" s="36"/>
      <c r="L190" s="40"/>
      <c r="M190" s="220"/>
      <c r="N190" s="221"/>
      <c r="O190" s="87"/>
      <c r="P190" s="87"/>
      <c r="Q190" s="87"/>
      <c r="R190" s="87"/>
      <c r="S190" s="87"/>
      <c r="T190" s="88"/>
      <c r="U190" s="34"/>
      <c r="V190" s="34"/>
      <c r="W190" s="34"/>
      <c r="X190" s="34"/>
      <c r="Y190" s="34"/>
      <c r="Z190" s="34"/>
      <c r="AA190" s="34"/>
      <c r="AB190" s="34"/>
      <c r="AC190" s="34"/>
      <c r="AD190" s="34"/>
      <c r="AE190" s="34"/>
      <c r="AT190" s="13" t="s">
        <v>126</v>
      </c>
      <c r="AU190" s="13" t="s">
        <v>81</v>
      </c>
    </row>
    <row r="191" spans="1:65" s="2" customFormat="1" ht="16.5" customHeight="1">
      <c r="A191" s="34"/>
      <c r="B191" s="35"/>
      <c r="C191" s="203" t="s">
        <v>73</v>
      </c>
      <c r="D191" s="203" t="s">
        <v>111</v>
      </c>
      <c r="E191" s="204" t="s">
        <v>261</v>
      </c>
      <c r="F191" s="205" t="s">
        <v>262</v>
      </c>
      <c r="G191" s="206" t="s">
        <v>114</v>
      </c>
      <c r="H191" s="207">
        <v>1</v>
      </c>
      <c r="I191" s="208"/>
      <c r="J191" s="209">
        <f>ROUND(I191*H191,2)</f>
        <v>0</v>
      </c>
      <c r="K191" s="210"/>
      <c r="L191" s="40"/>
      <c r="M191" s="211" t="s">
        <v>1</v>
      </c>
      <c r="N191" s="212" t="s">
        <v>38</v>
      </c>
      <c r="O191" s="87"/>
      <c r="P191" s="213">
        <f>O191*H191</f>
        <v>0</v>
      </c>
      <c r="Q191" s="213">
        <v>0</v>
      </c>
      <c r="R191" s="213">
        <f>Q191*H191</f>
        <v>0</v>
      </c>
      <c r="S191" s="213">
        <v>0</v>
      </c>
      <c r="T191" s="214">
        <f>S191*H191</f>
        <v>0</v>
      </c>
      <c r="U191" s="34"/>
      <c r="V191" s="34"/>
      <c r="W191" s="34"/>
      <c r="X191" s="34"/>
      <c r="Y191" s="34"/>
      <c r="Z191" s="34"/>
      <c r="AA191" s="34"/>
      <c r="AB191" s="34"/>
      <c r="AC191" s="34"/>
      <c r="AD191" s="34"/>
      <c r="AE191" s="34"/>
      <c r="AR191" s="215" t="s">
        <v>115</v>
      </c>
      <c r="AT191" s="215" t="s">
        <v>111</v>
      </c>
      <c r="AU191" s="215" t="s">
        <v>81</v>
      </c>
      <c r="AY191" s="13" t="s">
        <v>110</v>
      </c>
      <c r="BE191" s="216">
        <f>IF(N191="základní",J191,0)</f>
        <v>0</v>
      </c>
      <c r="BF191" s="216">
        <f>IF(N191="snížená",J191,0)</f>
        <v>0</v>
      </c>
      <c r="BG191" s="216">
        <f>IF(N191="zákl. přenesená",J191,0)</f>
        <v>0</v>
      </c>
      <c r="BH191" s="216">
        <f>IF(N191="sníž. přenesená",J191,0)</f>
        <v>0</v>
      </c>
      <c r="BI191" s="216">
        <f>IF(N191="nulová",J191,0)</f>
        <v>0</v>
      </c>
      <c r="BJ191" s="13" t="s">
        <v>81</v>
      </c>
      <c r="BK191" s="216">
        <f>ROUND(I191*H191,2)</f>
        <v>0</v>
      </c>
      <c r="BL191" s="13" t="s">
        <v>115</v>
      </c>
      <c r="BM191" s="215" t="s">
        <v>263</v>
      </c>
    </row>
    <row r="192" spans="1:47" s="2" customFormat="1" ht="12">
      <c r="A192" s="34"/>
      <c r="B192" s="35"/>
      <c r="C192" s="36"/>
      <c r="D192" s="217" t="s">
        <v>126</v>
      </c>
      <c r="E192" s="36"/>
      <c r="F192" s="218" t="s">
        <v>264</v>
      </c>
      <c r="G192" s="36"/>
      <c r="H192" s="36"/>
      <c r="I192" s="219"/>
      <c r="J192" s="36"/>
      <c r="K192" s="36"/>
      <c r="L192" s="40"/>
      <c r="M192" s="220"/>
      <c r="N192" s="221"/>
      <c r="O192" s="87"/>
      <c r="P192" s="87"/>
      <c r="Q192" s="87"/>
      <c r="R192" s="87"/>
      <c r="S192" s="87"/>
      <c r="T192" s="88"/>
      <c r="U192" s="34"/>
      <c r="V192" s="34"/>
      <c r="W192" s="34"/>
      <c r="X192" s="34"/>
      <c r="Y192" s="34"/>
      <c r="Z192" s="34"/>
      <c r="AA192" s="34"/>
      <c r="AB192" s="34"/>
      <c r="AC192" s="34"/>
      <c r="AD192" s="34"/>
      <c r="AE192" s="34"/>
      <c r="AT192" s="13" t="s">
        <v>126</v>
      </c>
      <c r="AU192" s="13" t="s">
        <v>81</v>
      </c>
    </row>
    <row r="193" spans="1:65" s="2" customFormat="1" ht="16.5" customHeight="1">
      <c r="A193" s="34"/>
      <c r="B193" s="35"/>
      <c r="C193" s="203" t="s">
        <v>73</v>
      </c>
      <c r="D193" s="203" t="s">
        <v>111</v>
      </c>
      <c r="E193" s="204" t="s">
        <v>265</v>
      </c>
      <c r="F193" s="205" t="s">
        <v>266</v>
      </c>
      <c r="G193" s="206" t="s">
        <v>267</v>
      </c>
      <c r="H193" s="207">
        <v>1</v>
      </c>
      <c r="I193" s="208"/>
      <c r="J193" s="209">
        <f>ROUND(I193*H193,2)</f>
        <v>0</v>
      </c>
      <c r="K193" s="210"/>
      <c r="L193" s="40"/>
      <c r="M193" s="211" t="s">
        <v>1</v>
      </c>
      <c r="N193" s="212" t="s">
        <v>38</v>
      </c>
      <c r="O193" s="87"/>
      <c r="P193" s="213">
        <f>O193*H193</f>
        <v>0</v>
      </c>
      <c r="Q193" s="213">
        <v>0</v>
      </c>
      <c r="R193" s="213">
        <f>Q193*H193</f>
        <v>0</v>
      </c>
      <c r="S193" s="213">
        <v>0</v>
      </c>
      <c r="T193" s="214">
        <f>S193*H193</f>
        <v>0</v>
      </c>
      <c r="U193" s="34"/>
      <c r="V193" s="34"/>
      <c r="W193" s="34"/>
      <c r="X193" s="34"/>
      <c r="Y193" s="34"/>
      <c r="Z193" s="34"/>
      <c r="AA193" s="34"/>
      <c r="AB193" s="34"/>
      <c r="AC193" s="34"/>
      <c r="AD193" s="34"/>
      <c r="AE193" s="34"/>
      <c r="AR193" s="215" t="s">
        <v>115</v>
      </c>
      <c r="AT193" s="215" t="s">
        <v>111</v>
      </c>
      <c r="AU193" s="215" t="s">
        <v>81</v>
      </c>
      <c r="AY193" s="13" t="s">
        <v>110</v>
      </c>
      <c r="BE193" s="216">
        <f>IF(N193="základní",J193,0)</f>
        <v>0</v>
      </c>
      <c r="BF193" s="216">
        <f>IF(N193="snížená",J193,0)</f>
        <v>0</v>
      </c>
      <c r="BG193" s="216">
        <f>IF(N193="zákl. přenesená",J193,0)</f>
        <v>0</v>
      </c>
      <c r="BH193" s="216">
        <f>IF(N193="sníž. přenesená",J193,0)</f>
        <v>0</v>
      </c>
      <c r="BI193" s="216">
        <f>IF(N193="nulová",J193,0)</f>
        <v>0</v>
      </c>
      <c r="BJ193" s="13" t="s">
        <v>81</v>
      </c>
      <c r="BK193" s="216">
        <f>ROUND(I193*H193,2)</f>
        <v>0</v>
      </c>
      <c r="BL193" s="13" t="s">
        <v>115</v>
      </c>
      <c r="BM193" s="215" t="s">
        <v>268</v>
      </c>
    </row>
    <row r="194" spans="1:65" s="2" customFormat="1" ht="16.5" customHeight="1">
      <c r="A194" s="34"/>
      <c r="B194" s="35"/>
      <c r="C194" s="203" t="s">
        <v>73</v>
      </c>
      <c r="D194" s="203" t="s">
        <v>111</v>
      </c>
      <c r="E194" s="204" t="s">
        <v>269</v>
      </c>
      <c r="F194" s="205" t="s">
        <v>270</v>
      </c>
      <c r="G194" s="206" t="s">
        <v>267</v>
      </c>
      <c r="H194" s="207">
        <v>1</v>
      </c>
      <c r="I194" s="208"/>
      <c r="J194" s="209">
        <f>ROUND(I194*H194,2)</f>
        <v>0</v>
      </c>
      <c r="K194" s="210"/>
      <c r="L194" s="40"/>
      <c r="M194" s="211" t="s">
        <v>1</v>
      </c>
      <c r="N194" s="212" t="s">
        <v>38</v>
      </c>
      <c r="O194" s="87"/>
      <c r="P194" s="213">
        <f>O194*H194</f>
        <v>0</v>
      </c>
      <c r="Q194" s="213">
        <v>0</v>
      </c>
      <c r="R194" s="213">
        <f>Q194*H194</f>
        <v>0</v>
      </c>
      <c r="S194" s="213">
        <v>0</v>
      </c>
      <c r="T194" s="214">
        <f>S194*H194</f>
        <v>0</v>
      </c>
      <c r="U194" s="34"/>
      <c r="V194" s="34"/>
      <c r="W194" s="34"/>
      <c r="X194" s="34"/>
      <c r="Y194" s="34"/>
      <c r="Z194" s="34"/>
      <c r="AA194" s="34"/>
      <c r="AB194" s="34"/>
      <c r="AC194" s="34"/>
      <c r="AD194" s="34"/>
      <c r="AE194" s="34"/>
      <c r="AR194" s="215" t="s">
        <v>115</v>
      </c>
      <c r="AT194" s="215" t="s">
        <v>111</v>
      </c>
      <c r="AU194" s="215" t="s">
        <v>81</v>
      </c>
      <c r="AY194" s="13" t="s">
        <v>110</v>
      </c>
      <c r="BE194" s="216">
        <f>IF(N194="základní",J194,0)</f>
        <v>0</v>
      </c>
      <c r="BF194" s="216">
        <f>IF(N194="snížená",J194,0)</f>
        <v>0</v>
      </c>
      <c r="BG194" s="216">
        <f>IF(N194="zákl. přenesená",J194,0)</f>
        <v>0</v>
      </c>
      <c r="BH194" s="216">
        <f>IF(N194="sníž. přenesená",J194,0)</f>
        <v>0</v>
      </c>
      <c r="BI194" s="216">
        <f>IF(N194="nulová",J194,0)</f>
        <v>0</v>
      </c>
      <c r="BJ194" s="13" t="s">
        <v>81</v>
      </c>
      <c r="BK194" s="216">
        <f>ROUND(I194*H194,2)</f>
        <v>0</v>
      </c>
      <c r="BL194" s="13" t="s">
        <v>115</v>
      </c>
      <c r="BM194" s="215" t="s">
        <v>271</v>
      </c>
    </row>
    <row r="195" spans="1:65" s="2" customFormat="1" ht="16.5" customHeight="1">
      <c r="A195" s="34"/>
      <c r="B195" s="35"/>
      <c r="C195" s="203" t="s">
        <v>73</v>
      </c>
      <c r="D195" s="203" t="s">
        <v>111</v>
      </c>
      <c r="E195" s="204" t="s">
        <v>272</v>
      </c>
      <c r="F195" s="205" t="s">
        <v>273</v>
      </c>
      <c r="G195" s="206" t="s">
        <v>267</v>
      </c>
      <c r="H195" s="207">
        <v>1</v>
      </c>
      <c r="I195" s="208"/>
      <c r="J195" s="209">
        <f>ROUND(I195*H195,2)</f>
        <v>0</v>
      </c>
      <c r="K195" s="210"/>
      <c r="L195" s="40"/>
      <c r="M195" s="211" t="s">
        <v>1</v>
      </c>
      <c r="N195" s="212" t="s">
        <v>38</v>
      </c>
      <c r="O195" s="87"/>
      <c r="P195" s="213">
        <f>O195*H195</f>
        <v>0</v>
      </c>
      <c r="Q195" s="213">
        <v>0</v>
      </c>
      <c r="R195" s="213">
        <f>Q195*H195</f>
        <v>0</v>
      </c>
      <c r="S195" s="213">
        <v>0</v>
      </c>
      <c r="T195" s="214">
        <f>S195*H195</f>
        <v>0</v>
      </c>
      <c r="U195" s="34"/>
      <c r="V195" s="34"/>
      <c r="W195" s="34"/>
      <c r="X195" s="34"/>
      <c r="Y195" s="34"/>
      <c r="Z195" s="34"/>
      <c r="AA195" s="34"/>
      <c r="AB195" s="34"/>
      <c r="AC195" s="34"/>
      <c r="AD195" s="34"/>
      <c r="AE195" s="34"/>
      <c r="AR195" s="215" t="s">
        <v>115</v>
      </c>
      <c r="AT195" s="215" t="s">
        <v>111</v>
      </c>
      <c r="AU195" s="215" t="s">
        <v>81</v>
      </c>
      <c r="AY195" s="13" t="s">
        <v>110</v>
      </c>
      <c r="BE195" s="216">
        <f>IF(N195="základní",J195,0)</f>
        <v>0</v>
      </c>
      <c r="BF195" s="216">
        <f>IF(N195="snížená",J195,0)</f>
        <v>0</v>
      </c>
      <c r="BG195" s="216">
        <f>IF(N195="zákl. přenesená",J195,0)</f>
        <v>0</v>
      </c>
      <c r="BH195" s="216">
        <f>IF(N195="sníž. přenesená",J195,0)</f>
        <v>0</v>
      </c>
      <c r="BI195" s="216">
        <f>IF(N195="nulová",J195,0)</f>
        <v>0</v>
      </c>
      <c r="BJ195" s="13" t="s">
        <v>81</v>
      </c>
      <c r="BK195" s="216">
        <f>ROUND(I195*H195,2)</f>
        <v>0</v>
      </c>
      <c r="BL195" s="13" t="s">
        <v>115</v>
      </c>
      <c r="BM195" s="215" t="s">
        <v>274</v>
      </c>
    </row>
    <row r="196" spans="1:65" s="2" customFormat="1" ht="16.5" customHeight="1">
      <c r="A196" s="34"/>
      <c r="B196" s="35"/>
      <c r="C196" s="203" t="s">
        <v>73</v>
      </c>
      <c r="D196" s="203" t="s">
        <v>111</v>
      </c>
      <c r="E196" s="204" t="s">
        <v>275</v>
      </c>
      <c r="F196" s="205" t="s">
        <v>276</v>
      </c>
      <c r="G196" s="206" t="s">
        <v>267</v>
      </c>
      <c r="H196" s="207">
        <v>1</v>
      </c>
      <c r="I196" s="208"/>
      <c r="J196" s="209">
        <f>ROUND(I196*H196,2)</f>
        <v>0</v>
      </c>
      <c r="K196" s="210"/>
      <c r="L196" s="40"/>
      <c r="M196" s="211" t="s">
        <v>1</v>
      </c>
      <c r="N196" s="212" t="s">
        <v>38</v>
      </c>
      <c r="O196" s="87"/>
      <c r="P196" s="213">
        <f>O196*H196</f>
        <v>0</v>
      </c>
      <c r="Q196" s="213">
        <v>0</v>
      </c>
      <c r="R196" s="213">
        <f>Q196*H196</f>
        <v>0</v>
      </c>
      <c r="S196" s="213">
        <v>0</v>
      </c>
      <c r="T196" s="214">
        <f>S196*H196</f>
        <v>0</v>
      </c>
      <c r="U196" s="34"/>
      <c r="V196" s="34"/>
      <c r="W196" s="34"/>
      <c r="X196" s="34"/>
      <c r="Y196" s="34"/>
      <c r="Z196" s="34"/>
      <c r="AA196" s="34"/>
      <c r="AB196" s="34"/>
      <c r="AC196" s="34"/>
      <c r="AD196" s="34"/>
      <c r="AE196" s="34"/>
      <c r="AR196" s="215" t="s">
        <v>115</v>
      </c>
      <c r="AT196" s="215" t="s">
        <v>111</v>
      </c>
      <c r="AU196" s="215" t="s">
        <v>81</v>
      </c>
      <c r="AY196" s="13" t="s">
        <v>110</v>
      </c>
      <c r="BE196" s="216">
        <f>IF(N196="základní",J196,0)</f>
        <v>0</v>
      </c>
      <c r="BF196" s="216">
        <f>IF(N196="snížená",J196,0)</f>
        <v>0</v>
      </c>
      <c r="BG196" s="216">
        <f>IF(N196="zákl. přenesená",J196,0)</f>
        <v>0</v>
      </c>
      <c r="BH196" s="216">
        <f>IF(N196="sníž. přenesená",J196,0)</f>
        <v>0</v>
      </c>
      <c r="BI196" s="216">
        <f>IF(N196="nulová",J196,0)</f>
        <v>0</v>
      </c>
      <c r="BJ196" s="13" t="s">
        <v>81</v>
      </c>
      <c r="BK196" s="216">
        <f>ROUND(I196*H196,2)</f>
        <v>0</v>
      </c>
      <c r="BL196" s="13" t="s">
        <v>115</v>
      </c>
      <c r="BM196" s="215" t="s">
        <v>277</v>
      </c>
    </row>
    <row r="197" spans="1:65" s="2" customFormat="1" ht="16.5" customHeight="1">
      <c r="A197" s="34"/>
      <c r="B197" s="35"/>
      <c r="C197" s="203" t="s">
        <v>73</v>
      </c>
      <c r="D197" s="203" t="s">
        <v>111</v>
      </c>
      <c r="E197" s="204" t="s">
        <v>278</v>
      </c>
      <c r="F197" s="205" t="s">
        <v>279</v>
      </c>
      <c r="G197" s="206" t="s">
        <v>267</v>
      </c>
      <c r="H197" s="207">
        <v>1</v>
      </c>
      <c r="I197" s="208"/>
      <c r="J197" s="209">
        <f>ROUND(I197*H197,2)</f>
        <v>0</v>
      </c>
      <c r="K197" s="210"/>
      <c r="L197" s="40"/>
      <c r="M197" s="211" t="s">
        <v>1</v>
      </c>
      <c r="N197" s="212" t="s">
        <v>38</v>
      </c>
      <c r="O197" s="87"/>
      <c r="P197" s="213">
        <f>O197*H197</f>
        <v>0</v>
      </c>
      <c r="Q197" s="213">
        <v>0</v>
      </c>
      <c r="R197" s="213">
        <f>Q197*H197</f>
        <v>0</v>
      </c>
      <c r="S197" s="213">
        <v>0</v>
      </c>
      <c r="T197" s="214">
        <f>S197*H197</f>
        <v>0</v>
      </c>
      <c r="U197" s="34"/>
      <c r="V197" s="34"/>
      <c r="W197" s="34"/>
      <c r="X197" s="34"/>
      <c r="Y197" s="34"/>
      <c r="Z197" s="34"/>
      <c r="AA197" s="34"/>
      <c r="AB197" s="34"/>
      <c r="AC197" s="34"/>
      <c r="AD197" s="34"/>
      <c r="AE197" s="34"/>
      <c r="AR197" s="215" t="s">
        <v>115</v>
      </c>
      <c r="AT197" s="215" t="s">
        <v>111</v>
      </c>
      <c r="AU197" s="215" t="s">
        <v>81</v>
      </c>
      <c r="AY197" s="13" t="s">
        <v>110</v>
      </c>
      <c r="BE197" s="216">
        <f>IF(N197="základní",J197,0)</f>
        <v>0</v>
      </c>
      <c r="BF197" s="216">
        <f>IF(N197="snížená",J197,0)</f>
        <v>0</v>
      </c>
      <c r="BG197" s="216">
        <f>IF(N197="zákl. přenesená",J197,0)</f>
        <v>0</v>
      </c>
      <c r="BH197" s="216">
        <f>IF(N197="sníž. přenesená",J197,0)</f>
        <v>0</v>
      </c>
      <c r="BI197" s="216">
        <f>IF(N197="nulová",J197,0)</f>
        <v>0</v>
      </c>
      <c r="BJ197" s="13" t="s">
        <v>81</v>
      </c>
      <c r="BK197" s="216">
        <f>ROUND(I197*H197,2)</f>
        <v>0</v>
      </c>
      <c r="BL197" s="13" t="s">
        <v>115</v>
      </c>
      <c r="BM197" s="215" t="s">
        <v>280</v>
      </c>
    </row>
    <row r="198" spans="1:65" s="2" customFormat="1" ht="24.15" customHeight="1">
      <c r="A198" s="34"/>
      <c r="B198" s="35"/>
      <c r="C198" s="203" t="s">
        <v>73</v>
      </c>
      <c r="D198" s="203" t="s">
        <v>111</v>
      </c>
      <c r="E198" s="204" t="s">
        <v>281</v>
      </c>
      <c r="F198" s="205" t="s">
        <v>282</v>
      </c>
      <c r="G198" s="206" t="s">
        <v>114</v>
      </c>
      <c r="H198" s="207">
        <v>4</v>
      </c>
      <c r="I198" s="208"/>
      <c r="J198" s="209">
        <f>ROUND(I198*H198,2)</f>
        <v>0</v>
      </c>
      <c r="K198" s="210"/>
      <c r="L198" s="40"/>
      <c r="M198" s="233" t="s">
        <v>1</v>
      </c>
      <c r="N198" s="234" t="s">
        <v>38</v>
      </c>
      <c r="O198" s="235"/>
      <c r="P198" s="236">
        <f>O198*H198</f>
        <v>0</v>
      </c>
      <c r="Q198" s="236">
        <v>0</v>
      </c>
      <c r="R198" s="236">
        <f>Q198*H198</f>
        <v>0</v>
      </c>
      <c r="S198" s="236">
        <v>0</v>
      </c>
      <c r="T198" s="237">
        <f>S198*H198</f>
        <v>0</v>
      </c>
      <c r="U198" s="34"/>
      <c r="V198" s="34"/>
      <c r="W198" s="34"/>
      <c r="X198" s="34"/>
      <c r="Y198" s="34"/>
      <c r="Z198" s="34"/>
      <c r="AA198" s="34"/>
      <c r="AB198" s="34"/>
      <c r="AC198" s="34"/>
      <c r="AD198" s="34"/>
      <c r="AE198" s="34"/>
      <c r="AR198" s="215" t="s">
        <v>115</v>
      </c>
      <c r="AT198" s="215" t="s">
        <v>111</v>
      </c>
      <c r="AU198" s="215" t="s">
        <v>81</v>
      </c>
      <c r="AY198" s="13" t="s">
        <v>110</v>
      </c>
      <c r="BE198" s="216">
        <f>IF(N198="základní",J198,0)</f>
        <v>0</v>
      </c>
      <c r="BF198" s="216">
        <f>IF(N198="snížená",J198,0)</f>
        <v>0</v>
      </c>
      <c r="BG198" s="216">
        <f>IF(N198="zákl. přenesená",J198,0)</f>
        <v>0</v>
      </c>
      <c r="BH198" s="216">
        <f>IF(N198="sníž. přenesená",J198,0)</f>
        <v>0</v>
      </c>
      <c r="BI198" s="216">
        <f>IF(N198="nulová",J198,0)</f>
        <v>0</v>
      </c>
      <c r="BJ198" s="13" t="s">
        <v>81</v>
      </c>
      <c r="BK198" s="216">
        <f>ROUND(I198*H198,2)</f>
        <v>0</v>
      </c>
      <c r="BL198" s="13" t="s">
        <v>115</v>
      </c>
      <c r="BM198" s="215" t="s">
        <v>283</v>
      </c>
    </row>
    <row r="199" spans="1:31" s="2" customFormat="1" ht="6.95" customHeight="1">
      <c r="A199" s="34"/>
      <c r="B199" s="62"/>
      <c r="C199" s="63"/>
      <c r="D199" s="63"/>
      <c r="E199" s="63"/>
      <c r="F199" s="63"/>
      <c r="G199" s="63"/>
      <c r="H199" s="63"/>
      <c r="I199" s="63"/>
      <c r="J199" s="63"/>
      <c r="K199" s="63"/>
      <c r="L199" s="40"/>
      <c r="M199" s="34"/>
      <c r="O199" s="34"/>
      <c r="P199" s="34"/>
      <c r="Q199" s="34"/>
      <c r="R199" s="34"/>
      <c r="S199" s="34"/>
      <c r="T199" s="34"/>
      <c r="U199" s="34"/>
      <c r="V199" s="34"/>
      <c r="W199" s="34"/>
      <c r="X199" s="34"/>
      <c r="Y199" s="34"/>
      <c r="Z199" s="34"/>
      <c r="AA199" s="34"/>
      <c r="AB199" s="34"/>
      <c r="AC199" s="34"/>
      <c r="AD199" s="34"/>
      <c r="AE199" s="34"/>
    </row>
  </sheetData>
  <sheetProtection password="CC35" sheet="1" objects="1" scenarios="1" formatColumns="0" formatRows="0" autoFilter="0"/>
  <autoFilter ref="C118:K198"/>
  <mergeCells count="9">
    <mergeCell ref="E7:H7"/>
    <mergeCell ref="E9:H9"/>
    <mergeCell ref="E18:H18"/>
    <mergeCell ref="E27:H27"/>
    <mergeCell ref="E85:H85"/>
    <mergeCell ref="E87:H87"/>
    <mergeCell ref="E109:H109"/>
    <mergeCell ref="E111:H11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SN-PC\SN</dc:creator>
  <cp:keywords/>
  <dc:description/>
  <cp:lastModifiedBy>SN-PC\SN</cp:lastModifiedBy>
  <dcterms:created xsi:type="dcterms:W3CDTF">2022-02-08T13:24:44Z</dcterms:created>
  <dcterms:modified xsi:type="dcterms:W3CDTF">2022-02-08T13:24:47Z</dcterms:modified>
  <cp:category/>
  <cp:version/>
  <cp:contentType/>
  <cp:contentStatus/>
</cp:coreProperties>
</file>