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02A - Stavební práce au..." sheetId="2" r:id="rId2"/>
    <sheet name="SO02B - Stavební práce au..." sheetId="3" r:id="rId3"/>
    <sheet name="SO03A - Stavební práce au..." sheetId="4" r:id="rId4"/>
    <sheet name="SO03B - Stavební práce au..." sheetId="5" r:id="rId5"/>
    <sheet name="Pokyny pro vyplnění" sheetId="6" r:id="rId6"/>
  </sheets>
  <definedNames>
    <definedName name="_xlnm.Print_Area" localSheetId="0">'Rekapitulace stavby'!$D$4:$AO$36,'Rekapitulace stavby'!$C$42:$AQ$59</definedName>
    <definedName name="_xlnm._FilterDatabase" localSheetId="1" hidden="1">'SO02A - Stavební práce au...'!$C$90:$K$264</definedName>
    <definedName name="_xlnm.Print_Area" localSheetId="1">'SO02A - Stavební práce au...'!$C$4:$J$39,'SO02A - Stavební práce au...'!$C$45:$J$72,'SO02A - Stavební práce au...'!$C$78:$J$264</definedName>
    <definedName name="_xlnm._FilterDatabase" localSheetId="2" hidden="1">'SO02B - Stavební práce au...'!$C$89:$K$229</definedName>
    <definedName name="_xlnm.Print_Area" localSheetId="2">'SO02B - Stavební práce au...'!$C$4:$J$39,'SO02B - Stavební práce au...'!$C$45:$J$71,'SO02B - Stavební práce au...'!$C$77:$J$229</definedName>
    <definedName name="_xlnm._FilterDatabase" localSheetId="3" hidden="1">'SO03A - Stavební práce au...'!$C$89:$K$217</definedName>
    <definedName name="_xlnm.Print_Area" localSheetId="3">'SO03A - Stavební práce au...'!$C$4:$J$39,'SO03A - Stavební práce au...'!$C$45:$J$71,'SO03A - Stavební práce au...'!$C$77:$J$217</definedName>
    <definedName name="_xlnm._FilterDatabase" localSheetId="4" hidden="1">'SO03B - Stavební práce au...'!$C$90:$K$229</definedName>
    <definedName name="_xlnm.Print_Area" localSheetId="4">'SO03B - Stavební práce au...'!$C$4:$J$39,'SO03B - Stavební práce au...'!$C$45:$J$72,'SO03B - Stavební práce au...'!$C$78:$J$229</definedName>
    <definedName name="_xlnm.Print_Area" localSheetId="5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'SO02A - Stavební práce au...'!$90:$90</definedName>
    <definedName name="_xlnm.Print_Titles" localSheetId="2">'SO02B - Stavební práce au...'!$89:$89</definedName>
    <definedName name="_xlnm.Print_Titles" localSheetId="3">'SO03A - Stavební práce au...'!$89:$89</definedName>
    <definedName name="_xlnm.Print_Titles" localSheetId="4">'SO03B - Stavební práce au...'!$90:$90</definedName>
  </definedNames>
  <calcPr fullCalcOnLoad="1"/>
</workbook>
</file>

<file path=xl/sharedStrings.xml><?xml version="1.0" encoding="utf-8"?>
<sst xmlns="http://schemas.openxmlformats.org/spreadsheetml/2006/main" count="7562" uniqueCount="807">
  <si>
    <t>Export Komplet</t>
  </si>
  <si>
    <t>VZ</t>
  </si>
  <si>
    <t>2.0</t>
  </si>
  <si>
    <t>ZAMOK</t>
  </si>
  <si>
    <t>False</t>
  </si>
  <si>
    <t>{c1781898-7e7e-4e68-b98b-0dfb9e28705b}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</si>
  <si>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</si>
  <si>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</si>
  <si>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</si>
  <si>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</si>
  <si>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</si>
  <si>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</si>
  <si>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</si>
  <si>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</si>
  <si>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0261-09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</si>
  <si>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</si>
  <si>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</si>
  <si>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Autobusové zastávky Litvínov</t>
  </si>
  <si>
    <t>KSO:</t>
  </si>
  <si>
    <t/>
  </si>
  <si>
    <t>CC-CZ:</t>
  </si>
  <si>
    <t>Místo:</t>
  </si>
  <si>
    <t>Litvínov</t>
  </si>
  <si>
    <t>Datum:</t>
  </si>
  <si>
    <t>20. 9. 2021</t>
  </si>
  <si>
    <t>Zadavatel:</t>
  </si>
  <si>
    <t>IČ:</t>
  </si>
  <si>
    <t>002 66 027</t>
  </si>
  <si>
    <t>Město Litvínov</t>
  </si>
  <si>
    <t>DIČ:</t>
  </si>
  <si>
    <t>CZ00266027</t>
  </si>
  <si>
    <t>Uchazeč:</t>
  </si>
  <si>
    <t>Vyplň údaj</t>
  </si>
  <si>
    <t>Projektant:</t>
  </si>
  <si>
    <t>246 68 613</t>
  </si>
  <si>
    <t>ADVISIA s.r.o.</t>
  </si>
  <si>
    <t>CZ24668613</t>
  </si>
  <si>
    <t>True</t>
  </si>
  <si>
    <t>Zpracovatel:</t>
  </si>
  <si>
    <t>764 89 337</t>
  </si>
  <si>
    <t>Tomáš Valenta</t>
  </si>
  <si>
    <t>CZ8002143259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</si>
  <si>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</si>
  <si>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</si>
  <si>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</si>
  <si>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</si>
  <si>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</si>
  <si>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</si>
  <si>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</si>
  <si>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</si>
  <si>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</si>
  <si>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</si>
  <si>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</si>
  <si>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</si>
  <si>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</si>
  <si>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</si>
  <si>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</si>
  <si>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</si>
  <si>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</si>
  <si>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</si>
  <si>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</si>
  <si>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</si>
  <si>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</si>
  <si>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</si>
  <si>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</si>
  <si>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</si>
  <si>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</si>
  <si>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</si>
  <si>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</si>
  <si>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</si>
  <si>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</si>
  <si>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</si>
  <si>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</si>
  <si>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</si>
  <si>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</si>
  <si>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</si>
  <si>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</si>
  <si>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</si>
  <si>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</si>
  <si>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</si>
  <si>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</si>
  <si>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</si>
  <si>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</si>
  <si>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SO02A</t>
  </si>
  <si>
    <t>Stavební práce autobusové zastávky</t>
  </si>
  <si>
    <t>STA</t>
  </si>
  <si>
    <t>1</t>
  </si>
  <si>
    <t>{7b26daaa-95b5-4c11-ba3a-e0828b0c9a95}</t>
  </si>
  <si>
    <t>2</t>
  </si>
  <si>
    <t>SO02B</t>
  </si>
  <si>
    <t>{87432473-5e1f-478b-8254-9f263af23bc1}</t>
  </si>
  <si>
    <t>SO03A</t>
  </si>
  <si>
    <t>{ca45cf93-a48f-437a-9b2d-af258f66385b}</t>
  </si>
  <si>
    <t>SO03B</t>
  </si>
  <si>
    <t>{001dc80f-451c-44cc-bd89-c17a57734ce9}</t>
  </si>
  <si>
    <t>KRYCÍ LIST SOUPISU PRACÍ</t>
  </si>
  <si>
    <t>Objekt:</t>
  </si>
  <si>
    <t>SO02A - Stavební práce autobusové zastávky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</si>
  <si>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</si>
  <si>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</si>
  <si>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</si>
  <si>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</si>
  <si>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</si>
  <si>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</si>
  <si>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</si>
  <si>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</si>
  <si>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</si>
  <si>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</si>
  <si>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</si>
  <si>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</si>
  <si>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</si>
  <si>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</si>
  <si>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VRN - Vedlejší rozpočtové náklady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</si>
  <si>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</si>
  <si>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</si>
  <si>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</si>
  <si>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</si>
  <si>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</si>
  <si>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</si>
  <si>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</si>
  <si>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</si>
  <si>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</si>
  <si>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</si>
  <si>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</si>
  <si>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</si>
  <si>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</si>
  <si>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</si>
  <si>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</si>
  <si>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</si>
  <si>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</si>
  <si>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</si>
  <si>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</si>
  <si>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113106132</t>
  </si>
  <si>
    <t>Rozebrání dlažeb komunikací pro pěší s přemístěním hmot na skládku na vzdálenost do 3 m nebo s naložením na dopravní prostředek s ložem z kameniva nebo živice a s jakoukoliv výplní spár strojně plochy jednotlivě do 50 m2 z betonových, kameninových nebo dlaždic, desek nebo tvarovek</t>
  </si>
  <si>
    <t>m2</t>
  </si>
  <si>
    <t>4</t>
  </si>
  <si>
    <t>1358628948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</si>
  <si>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</si>
  <si>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</si>
  <si>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-978792328</t>
  </si>
  <si>
    <t>3</t>
  </si>
  <si>
    <t>113107181</t>
  </si>
  <si>
    <t>Odstranění podkladů nebo krytů strojně plochy jednotlivě přes 50 m2 do 200 m2 s přemístěním hmot na skládku na vzdálenost do 20 m nebo s naložením na dopravní prostředek živičných, o tl. vrstvy do 50 mm</t>
  </si>
  <si>
    <t>-1145900602</t>
  </si>
  <si>
    <t>VV</t>
  </si>
  <si>
    <t>154,00</t>
  </si>
  <si>
    <t>komunikace</t>
  </si>
  <si>
    <t>137</t>
  </si>
  <si>
    <t>chodník</t>
  </si>
  <si>
    <t>Součet</t>
  </si>
  <si>
    <t>113154124</t>
  </si>
  <si>
    <t>Frézování živičného podkladu nebo krytu s naložením na dopravní prostředek plochy do 500 m2 bez překážek v trase pruhu šířky přes 0,5 m do 1 m, tloušťky vrstvy 100 mm</t>
  </si>
  <si>
    <t>-593093189</t>
  </si>
  <si>
    <t>5</t>
  </si>
  <si>
    <t>113201112</t>
  </si>
  <si>
    <t>Vytrhání obrub s vybouráním lože, s přemístěním hmot na skládku na vzdálenost do 3 m nebo s naložením na dopravní prostředek silničních ležatých</t>
  </si>
  <si>
    <t>m</t>
  </si>
  <si>
    <t>-1941489066</t>
  </si>
  <si>
    <t>6</t>
  </si>
  <si>
    <t>122252204</t>
  </si>
  <si>
    <t>Odkopávky a prokopávky nezapažené pro silnice a dálnice strojně v hornině třídy těžitelnosti I přes 100 do 500 m3</t>
  </si>
  <si>
    <t>m3</t>
  </si>
  <si>
    <t>1921434393</t>
  </si>
  <si>
    <t>364*0,40</t>
  </si>
  <si>
    <t>odkop</t>
  </si>
  <si>
    <t>77,00</t>
  </si>
  <si>
    <t>aktivní zóna - položka bude čerpána dle skutečnosti se souhlasem TDS</t>
  </si>
  <si>
    <t>222,6*0,5 'Přepočtené koeficientem množství</t>
  </si>
  <si>
    <t>7</t>
  </si>
  <si>
    <t>122452204</t>
  </si>
  <si>
    <t>Odkopávky a prokopávky nezapažené pro silnice a dálnice strojně v hornině třídy těžitelnosti II přes 100 do 500 m3</t>
  </si>
  <si>
    <t>96525796</t>
  </si>
  <si>
    <t>8</t>
  </si>
  <si>
    <t>129001101</t>
  </si>
  <si>
    <t>Příplatek k cenám vykopávek za ztížení vykopávky v blízkosti podzemního vedení nebo výbušnin v horninách jakékoliv třídy</t>
  </si>
  <si>
    <t>215048527</t>
  </si>
  <si>
    <t>0,60+2,00</t>
  </si>
  <si>
    <t>vpusť</t>
  </si>
  <si>
    <t>225,2*0,1 'Přepočtené koeficientem množství</t>
  </si>
  <si>
    <t>9</t>
  </si>
  <si>
    <t>132151103</t>
  </si>
  <si>
    <t>Hloubení nezapažených rýh šířky do 800 mm strojně s urovnáním dna do předepsaného profilu a spádu v hornině třídy těžitelnosti I skupiny 1 a 2 přes 50 do 100 m3</t>
  </si>
  <si>
    <t>-213496959</t>
  </si>
  <si>
    <t>1,00*0,50*0,60*2</t>
  </si>
  <si>
    <t>10</t>
  </si>
  <si>
    <t>133151101</t>
  </si>
  <si>
    <t>Hloubení nezapažených šachet strojně v hornině třídy těžitelnosti I skupiny 1 a 2 do 20 m3</t>
  </si>
  <si>
    <t>-92154989</t>
  </si>
  <si>
    <t>1,00*2</t>
  </si>
  <si>
    <t>Součet - uliční vpusť</t>
  </si>
  <si>
    <t>11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</si>
  <si>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</si>
  <si>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</si>
  <si>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1836073744</t>
  </si>
  <si>
    <t>12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</si>
  <si>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</si>
  <si>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</si>
  <si>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1313081600</t>
  </si>
  <si>
    <t>225,2*10 'Přepočtené koeficientem množství</t>
  </si>
  <si>
    <t>13</t>
  </si>
  <si>
    <t>167151111</t>
  </si>
  <si>
    <t>Nakládání, skládání a překládání neulehlého výkopku nebo sypaniny strojně nakládání, množství přes 100 m3, z hornin třídy těžitelnosti I, skupiny 1 až 3</t>
  </si>
  <si>
    <t>1170527023</t>
  </si>
  <si>
    <t>14</t>
  </si>
  <si>
    <t>171251201</t>
  </si>
  <si>
    <t>Uložení sypaniny na skládky nebo meziskládky bez hutnění s upravením uložené sypaniny do předepsaného tvaru</t>
  </si>
  <si>
    <t>69954416</t>
  </si>
  <si>
    <t>171201231</t>
  </si>
  <si>
    <t>Poplatek za uložení stavebního odpadu na recyklační skládce (skládkovné) zeminy a kamení zatříděného do Katalogu odpadů pod kódem 17 05 04</t>
  </si>
  <si>
    <t>t</t>
  </si>
  <si>
    <t>-1122350616</t>
  </si>
  <si>
    <t>225,2*2 'Přepočtené koeficientem množství</t>
  </si>
  <si>
    <t>16</t>
  </si>
  <si>
    <t>171152111</t>
  </si>
  <si>
    <t>Uložení sypaniny do zhutněných násypů pro silnice, dálnice a letiště s rozprostřením sypaniny ve vrstvách, s hrubým urovnáním a uzavřením povrchu násypu z hornin nesoudržných sypkých v aktivní zóně</t>
  </si>
  <si>
    <t>382819296</t>
  </si>
  <si>
    <t>Součet - položka bude čerpána dle skutečnosti se souhlasem TDS</t>
  </si>
  <si>
    <t>17</t>
  </si>
  <si>
    <t>M</t>
  </si>
  <si>
    <t>58344229</t>
  </si>
  <si>
    <t>štěrkodrť frakce 0/125</t>
  </si>
  <si>
    <t>31342895</t>
  </si>
  <si>
    <t>77*1,8 'Přepočtené koeficientem množství</t>
  </si>
  <si>
    <t>18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</si>
  <si>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</si>
  <si>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</si>
  <si>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-1187471228</t>
  </si>
  <si>
    <t>1,00*0,40*0,60*2</t>
  </si>
  <si>
    <t>19</t>
  </si>
  <si>
    <t>58331200</t>
  </si>
  <si>
    <t>štěrkopísek netříděný zásypový</t>
  </si>
  <si>
    <t>-1675171006</t>
  </si>
  <si>
    <t>0,48*2 'Přepočtené koeficientem množství</t>
  </si>
  <si>
    <t>20</t>
  </si>
  <si>
    <t>181152302</t>
  </si>
  <si>
    <t>Úprava pláně na stavbách silnic a dálnic strojně v zářezech mimo skalních se zhutněním</t>
  </si>
  <si>
    <t>1045805631</t>
  </si>
  <si>
    <t>181351003</t>
  </si>
  <si>
    <t>Rozprostření a urovnání ornice v rovině nebo ve svahu sklonu do 1:5 strojně při souvislé ploše do 100 m2, tl. vrstvy do 200 mm</t>
  </si>
  <si>
    <t>-909530210</t>
  </si>
  <si>
    <t>22</t>
  </si>
  <si>
    <t>181411131</t>
  </si>
  <si>
    <t>Založení trávníku na půdě předem připravené plochy do 1000 m2 výsevem včetně utažení parkového v rovině nebo na svahu do 1:5</t>
  </si>
  <si>
    <t>144289084</t>
  </si>
  <si>
    <t>23</t>
  </si>
  <si>
    <t>00572410</t>
  </si>
  <si>
    <t>osivo směs travní parková</t>
  </si>
  <si>
    <t>kg</t>
  </si>
  <si>
    <t>-362484729</t>
  </si>
  <si>
    <t>21*0,02 'Přepočtené koeficientem množství</t>
  </si>
  <si>
    <t>24</t>
  </si>
  <si>
    <t>185804312</t>
  </si>
  <si>
    <t>Zalití rostlin vodou plochy záhonů jednotlivě přes 20 m2</t>
  </si>
  <si>
    <t>362167026</t>
  </si>
  <si>
    <t>Vodorovné konstrukce</t>
  </si>
  <si>
    <t>25</t>
  </si>
  <si>
    <t>451573111</t>
  </si>
  <si>
    <t>Lože pod potrubí, stoky a drobné objekty v otevřeném výkopu z písku a štěrkopísku do 63 mm</t>
  </si>
  <si>
    <t>-1653636221</t>
  </si>
  <si>
    <t>1,00*0,10*0,60*2</t>
  </si>
  <si>
    <t>Komunikace pozemní</t>
  </si>
  <si>
    <t>26</t>
  </si>
  <si>
    <t>564851111</t>
  </si>
  <si>
    <t>Podklad ze štěrkodrti ŠD s rozprostřením a zhutněním, po zhutnění tl. 150 mm</t>
  </si>
  <si>
    <t>414716036</t>
  </si>
  <si>
    <t>122</t>
  </si>
  <si>
    <t>zastávka + vozovka</t>
  </si>
  <si>
    <t>159+4,80+7,80</t>
  </si>
  <si>
    <t>27</t>
  </si>
  <si>
    <t>564861111</t>
  </si>
  <si>
    <t>Podklad ze štěrkodrti ŠD s rozprostřením a zhutněním, po zhutnění tl. 200 mm</t>
  </si>
  <si>
    <t>1542867090</t>
  </si>
  <si>
    <t>28</t>
  </si>
  <si>
    <t>573111112</t>
  </si>
  <si>
    <t>Postřik infiltrační PI z asfaltu silničního s posypem kamenivem, v množství 1,00 kg/m2</t>
  </si>
  <si>
    <t>175219192</t>
  </si>
  <si>
    <t>29</t>
  </si>
  <si>
    <t>573211108</t>
  </si>
  <si>
    <t>Postřik spojovací PS bez posypu kamenivem z asfaltu silničního, v množství 0,40 kg/m2</t>
  </si>
  <si>
    <t>29172877</t>
  </si>
  <si>
    <t>30</t>
  </si>
  <si>
    <t>577134131</t>
  </si>
  <si>
    <t>Asfaltový beton vrstva obrusná ACO 11 (ABS) s rozprostřením a se zhutněním z modifikovaného asfaltu v pruhu šířky přes do 1,5 do 3 m, po zhutnění tl. 40 mm</t>
  </si>
  <si>
    <t>572127151</t>
  </si>
  <si>
    <t>31</t>
  </si>
  <si>
    <t>577155142</t>
  </si>
  <si>
    <t>Asfaltový beton vrstva ložní ACL 16 (ABH) s rozprostřením a zhutněním z modifikovaného asfaltu v pruhu šířky přes 3 m, po zhutnění tl. 60 mm</t>
  </si>
  <si>
    <t>-1920380720</t>
  </si>
  <si>
    <t>32</t>
  </si>
  <si>
    <t>584921109</t>
  </si>
  <si>
    <t>Osazení dílců z předpjatého betonu s podkladem z kameniva těženého do tl. 50 mm dílce hmotnosti do 6 t/kus, na plochu jednotlivě přes 15 do 50 m2</t>
  </si>
  <si>
    <t>-1845674318</t>
  </si>
  <si>
    <t>2,95*2,15*4</t>
  </si>
  <si>
    <t>2,95*2,00</t>
  </si>
  <si>
    <t>2,95*2,15</t>
  </si>
  <si>
    <t>2,00*0,75*4</t>
  </si>
  <si>
    <t>2,15*0,75*4</t>
  </si>
  <si>
    <t>33</t>
  </si>
  <si>
    <t>CSB.0056130.URS</t>
  </si>
  <si>
    <t>Zastávkový panel základní - nás.hrana 16cm (420/2950/2150)</t>
  </si>
  <si>
    <t>kus</t>
  </si>
  <si>
    <t>2081177571</t>
  </si>
  <si>
    <t>34</t>
  </si>
  <si>
    <t>CSB.0056125.URS</t>
  </si>
  <si>
    <t>Zastávkový panel nájezdový - nás.hrana 16cm (420/2950/2000)</t>
  </si>
  <si>
    <t>-1309318191</t>
  </si>
  <si>
    <t>35</t>
  </si>
  <si>
    <t>CSB.0056128.URS</t>
  </si>
  <si>
    <t>Zastávkový panel výjezdový - nás.hrana 16cm (420/2950/2150)</t>
  </si>
  <si>
    <t>872489619</t>
  </si>
  <si>
    <t>36</t>
  </si>
  <si>
    <t>CSB.0056122.URS</t>
  </si>
  <si>
    <t>Zastávkový panel DESKA 3 (100/2000/750)</t>
  </si>
  <si>
    <t>1260940090</t>
  </si>
  <si>
    <t>37</t>
  </si>
  <si>
    <t>CSB.0056123.URS</t>
  </si>
  <si>
    <t>Zastávkový panel DESKA 4 (100/2150/750)</t>
  </si>
  <si>
    <t>870917619</t>
  </si>
  <si>
    <t>38</t>
  </si>
  <si>
    <t>596211112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</si>
  <si>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</si>
  <si>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1449003094</t>
  </si>
  <si>
    <t>159,00</t>
  </si>
  <si>
    <t>4,80</t>
  </si>
  <si>
    <t>7,80</t>
  </si>
  <si>
    <t>39</t>
  </si>
  <si>
    <t>59245018</t>
  </si>
  <si>
    <t>dlažba tvar obdélník betonová 200x100x60mm přírodní</t>
  </si>
  <si>
    <t>-1668093529</t>
  </si>
  <si>
    <t>159*1,03 'Přepočtené koeficientem množství</t>
  </si>
  <si>
    <t>40</t>
  </si>
  <si>
    <t>59245006</t>
  </si>
  <si>
    <t>dlažba tvar obdélník betonová pro nevidomé 200x100x60mm barevná</t>
  </si>
  <si>
    <t>627441883</t>
  </si>
  <si>
    <t>12,6*1,03 'Přepočtené koeficientem množství</t>
  </si>
  <si>
    <t>41</t>
  </si>
  <si>
    <t>596211210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</si>
  <si>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do 50 m2</t>
  </si>
  <si>
    <t>1362006571</t>
  </si>
  <si>
    <t>42</t>
  </si>
  <si>
    <t>59245020</t>
  </si>
  <si>
    <t>dlažba tvar obdélník betonová 200x100x80mm přírodní</t>
  </si>
  <si>
    <t>-1908411683</t>
  </si>
  <si>
    <t>18*1,03 'Přepočtené koeficientem množství</t>
  </si>
  <si>
    <t>Trubní vedení</t>
  </si>
  <si>
    <t>43</t>
  </si>
  <si>
    <t>721170975</t>
  </si>
  <si>
    <t>Opravy odpadního potrubí plastového krácení trub DN 125</t>
  </si>
  <si>
    <t>1678611621</t>
  </si>
  <si>
    <t>44</t>
  </si>
  <si>
    <t>721171916</t>
  </si>
  <si>
    <t>Opravy odpadního potrubí plastového propojení dosavadního potrubí DN 125</t>
  </si>
  <si>
    <t>-1003752968</t>
  </si>
  <si>
    <t>45</t>
  </si>
  <si>
    <t>871315231</t>
  </si>
  <si>
    <t>Kanalizační potrubí z tvrdého PVC v otevřeném výkopu ve sklonu do 20 %, hladkého plnostěnného jednovrstvého, tuhost třídy SN 10 DN 160</t>
  </si>
  <si>
    <t>1162153248</t>
  </si>
  <si>
    <t>46</t>
  </si>
  <si>
    <t>895941111</t>
  </si>
  <si>
    <t>Zřízení vpusti kanalizační uliční z betonových dílců typ UV-50 normální</t>
  </si>
  <si>
    <t>-1535244811</t>
  </si>
  <si>
    <t>47</t>
  </si>
  <si>
    <t>59223852</t>
  </si>
  <si>
    <t>dno pro uliční vpusť s kalovou prohlubní betonové 450x300x50mm</t>
  </si>
  <si>
    <t>1864680033</t>
  </si>
  <si>
    <t>48</t>
  </si>
  <si>
    <t>59223854</t>
  </si>
  <si>
    <t>skruž pro uliční vpusť s výtokovým otvorem PVC betonová 450x350x50mm</t>
  </si>
  <si>
    <t>1313864366</t>
  </si>
  <si>
    <t>49</t>
  </si>
  <si>
    <t>59223862</t>
  </si>
  <si>
    <t>skruž pro uliční vpusť středová betonová 450x295x50mm</t>
  </si>
  <si>
    <t>-1233377009</t>
  </si>
  <si>
    <t>50</t>
  </si>
  <si>
    <t>59223858</t>
  </si>
  <si>
    <t>skruž pro uliční vpusť horní betonová 450x570x50mm</t>
  </si>
  <si>
    <t>1331637510</t>
  </si>
  <si>
    <t>51</t>
  </si>
  <si>
    <t>899204112</t>
  </si>
  <si>
    <t>Osazení mříží litinových včetně rámů a košů na bahno pro třídu zatížení D400, E600</t>
  </si>
  <si>
    <t>1858641636</t>
  </si>
  <si>
    <t>52</t>
  </si>
  <si>
    <t>59223870</t>
  </si>
  <si>
    <t>koš nízký pro uliční vpusti žárově Pz plech pro rám 500/300mm</t>
  </si>
  <si>
    <t>-1239863724</t>
  </si>
  <si>
    <t>53</t>
  </si>
  <si>
    <t>55242320</t>
  </si>
  <si>
    <t>mříž vtoková litinová plochá 500x500mm</t>
  </si>
  <si>
    <t>-1227226435</t>
  </si>
  <si>
    <t>Ostatní konstrukce a práce, bourání</t>
  </si>
  <si>
    <t>54</t>
  </si>
  <si>
    <t>914111111</t>
  </si>
  <si>
    <t>Montáž svislé dopravní značky základní velikosti do 1 m2 objímkami na sloupky nebo konzoly</t>
  </si>
  <si>
    <t>373794218</t>
  </si>
  <si>
    <t>55</t>
  </si>
  <si>
    <t>40445643</t>
  </si>
  <si>
    <t>informativní značky jiné IJ1-IJ3, IJ4c-IJ16 500x700mm</t>
  </si>
  <si>
    <t>489486294</t>
  </si>
  <si>
    <t>56</t>
  </si>
  <si>
    <t>914511111</t>
  </si>
  <si>
    <t>Montáž sloupku dopravních značek délky do 3,5 m do betonového základu</t>
  </si>
  <si>
    <t>-1066432377</t>
  </si>
  <si>
    <t>57</t>
  </si>
  <si>
    <t>40445225</t>
  </si>
  <si>
    <t>sloupek pro dopravní značku Zn D 60mm v 3,5m</t>
  </si>
  <si>
    <t>-2147090006</t>
  </si>
  <si>
    <t>58</t>
  </si>
  <si>
    <t>915131112</t>
  </si>
  <si>
    <t>Vodorovné dopravní značení stříkané barvou přechody pro chodce, šipky, symboly bílé retroreflexní</t>
  </si>
  <si>
    <t>2143466322</t>
  </si>
  <si>
    <t>59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</si>
  <si>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</si>
  <si>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</si>
  <si>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1778499873</t>
  </si>
  <si>
    <t>60</t>
  </si>
  <si>
    <t>59217031</t>
  </si>
  <si>
    <t>obrubník betonový silniční 1000x150x250mm</t>
  </si>
  <si>
    <t>-2068428713</t>
  </si>
  <si>
    <t>46*1,02 'Přepočtené koeficientem množství</t>
  </si>
  <si>
    <t>61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</si>
  <si>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</si>
  <si>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</si>
  <si>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895458044</t>
  </si>
  <si>
    <t>62</t>
  </si>
  <si>
    <t>59217001</t>
  </si>
  <si>
    <t>obrubník betonový zahradní 1000x50x250mm</t>
  </si>
  <si>
    <t>-637344647</t>
  </si>
  <si>
    <t>60*1,02 'Přepočtené koeficientem množství</t>
  </si>
  <si>
    <t>63</t>
  </si>
  <si>
    <t>916431112</t>
  </si>
  <si>
    <t>Osazení betonového bezbariérového obrubníku s ložem betonovým tl. 150 mm úložná šířka do 400 mm s boční opěrou</t>
  </si>
  <si>
    <t>288753729</t>
  </si>
  <si>
    <t>1,006*2</t>
  </si>
  <si>
    <t>64</t>
  </si>
  <si>
    <t>59217041</t>
  </si>
  <si>
    <t>obrubník betonový bezbariérový přímý</t>
  </si>
  <si>
    <t>-218732603</t>
  </si>
  <si>
    <t>2*1,02 'Přepočtené koeficientem množství</t>
  </si>
  <si>
    <t>65</t>
  </si>
  <si>
    <t>PFB.2110914OZ</t>
  </si>
  <si>
    <t>Obrubník bezbariérový zastáv.obrub.bus náběhový</t>
  </si>
  <si>
    <t>-1892815201</t>
  </si>
  <si>
    <t>66</t>
  </si>
  <si>
    <t>PFB.2110918OZ</t>
  </si>
  <si>
    <t>Obrubník bezbariérový zastáv.obrub.bus přechodový</t>
  </si>
  <si>
    <t>-2133104904</t>
  </si>
  <si>
    <t>67</t>
  </si>
  <si>
    <t>919121211</t>
  </si>
  <si>
    <t>Utěsnění dilatačních spár zálivkou za studena v cementobetonovém nebo živičném krytu včetně adhezního nátěru bez těsnicího profilu pod zálivkou, pro komůrky šířky 10 mm, hloubky 15 mm</t>
  </si>
  <si>
    <t>-1705777211</t>
  </si>
  <si>
    <t>68</t>
  </si>
  <si>
    <t>919735112</t>
  </si>
  <si>
    <t>Řezání stávajícího živičného krytu nebo podkladu hloubky přes 50 do 100 mm</t>
  </si>
  <si>
    <t>-302173314</t>
  </si>
  <si>
    <t>997</t>
  </si>
  <si>
    <t>Přesun sutě</t>
  </si>
  <si>
    <t>69</t>
  </si>
  <si>
    <t>997221551</t>
  </si>
  <si>
    <t>Vodorovná doprava suti bez naložení, ale se složením a s hrubým urovnáním ze sypkých materiálů, na vzdálenost do 1 km</t>
  </si>
  <si>
    <t>131276474</t>
  </si>
  <si>
    <t>70</t>
  </si>
  <si>
    <t>997221559</t>
  </si>
  <si>
    <t>Vodorovná doprava suti bez naložení, ale se složením a s hrubým urovnáním Příplatek k ceně za každý další i započatý 1 km přes 1 km</t>
  </si>
  <si>
    <t>-1318198363</t>
  </si>
  <si>
    <t>52,24*19 'Přepočtené koeficientem množství</t>
  </si>
  <si>
    <t>71</t>
  </si>
  <si>
    <t>997221561</t>
  </si>
  <si>
    <t>Vodorovná doprava suti bez naložení, ale se složením a s hrubým urovnáním z kusových materiálů, na vzdálenost do 1 km</t>
  </si>
  <si>
    <t>444526257</t>
  </si>
  <si>
    <t>72</t>
  </si>
  <si>
    <t>997221569</t>
  </si>
  <si>
    <t>741294132</t>
  </si>
  <si>
    <t>61,288*19 'Přepočtené koeficientem množství</t>
  </si>
  <si>
    <t>73</t>
  </si>
  <si>
    <t>997221861</t>
  </si>
  <si>
    <t>Poplatek za uložení stavebního odpadu na recyklační skládce (skládkovné) z prostého betonu zatříděného do Katalogu odpadů pod kódem 17 01 01</t>
  </si>
  <si>
    <t>1818963086</t>
  </si>
  <si>
    <t>74</t>
  </si>
  <si>
    <t>997221873</t>
  </si>
  <si>
    <t>-123090927</t>
  </si>
  <si>
    <t>75</t>
  </si>
  <si>
    <t>997221875</t>
  </si>
  <si>
    <t>Poplatek za uložení stavebního odpadu na recyklační skládce (skládkovné) asfaltového bez obsahu dehtu zatříděného do Katalogu odpadů pod kódem 17 03 02</t>
  </si>
  <si>
    <t>2123204729</t>
  </si>
  <si>
    <t>998</t>
  </si>
  <si>
    <t>Přesun hmot</t>
  </si>
  <si>
    <t>76</t>
  </si>
  <si>
    <t>998223011</t>
  </si>
  <si>
    <t>Přesun hmot pro pozemní komunikace s krytem dlážděným dopravní vzdálenost do 200 m jakékoliv délky objektu</t>
  </si>
  <si>
    <t>67839907</t>
  </si>
  <si>
    <t>77</t>
  </si>
  <si>
    <t>998226011</t>
  </si>
  <si>
    <t>Přesun hmot pro pozemní komunikace a letiště s krytem montovaným ze silničních dílců ze železového nebo předpjatého betonu dopravní vzdálenost do 200 m jakékoliv délky objektu</t>
  </si>
  <si>
    <t>-696703795</t>
  </si>
  <si>
    <t>PSV</t>
  </si>
  <si>
    <t>Práce a dodávky PSV</t>
  </si>
  <si>
    <t>767</t>
  </si>
  <si>
    <t>Konstrukce zámečnické</t>
  </si>
  <si>
    <t>78</t>
  </si>
  <si>
    <t>76700</t>
  </si>
  <si>
    <t>Dodávka a montáž zastávkový přístřešek</t>
  </si>
  <si>
    <t>1410051621</t>
  </si>
  <si>
    <t>79</t>
  </si>
  <si>
    <t>998767201</t>
  </si>
  <si>
    <t>Přesun hmot pro zámečnické konstrukce stanovený procentní sazbou (%) z ceny vodorovná dopravní vzdálenost do 50 m v objektech výšky do 6 m</t>
  </si>
  <si>
    <t>%</t>
  </si>
  <si>
    <t>-132855894</t>
  </si>
  <si>
    <t>VRN</t>
  </si>
  <si>
    <t>Vedlejší rozpočtové náklady</t>
  </si>
  <si>
    <t>80</t>
  </si>
  <si>
    <t>031002000</t>
  </si>
  <si>
    <t>Zařízení staveniště</t>
  </si>
  <si>
    <t>1615096752</t>
  </si>
  <si>
    <t>81</t>
  </si>
  <si>
    <t>090001000</t>
  </si>
  <si>
    <t>Geodetické vytýčení před zahájením realizace stavebních prací</t>
  </si>
  <si>
    <t>soubor</t>
  </si>
  <si>
    <t>1887075209</t>
  </si>
  <si>
    <t>82</t>
  </si>
  <si>
    <t>091002000</t>
  </si>
  <si>
    <t>Ostatní náklady související s objektem</t>
  </si>
  <si>
    <t>1024</t>
  </si>
  <si>
    <t>-165870450</t>
  </si>
  <si>
    <t>83</t>
  </si>
  <si>
    <t>091003000</t>
  </si>
  <si>
    <t>Geodetické práce po výstavbě</t>
  </si>
  <si>
    <t>-1736338753</t>
  </si>
  <si>
    <t>84</t>
  </si>
  <si>
    <t>091404000</t>
  </si>
  <si>
    <t>Zkoušky, atesty a revize podle ČSN a případných jiných právních nebo technických předpisů</t>
  </si>
  <si>
    <t>-1370897492</t>
  </si>
  <si>
    <t>VRN7</t>
  </si>
  <si>
    <t>Provozní vlivy</t>
  </si>
  <si>
    <t>85</t>
  </si>
  <si>
    <t>072103001</t>
  </si>
  <si>
    <t>Projednání DIO a zajištění DIR komunikace II.a III. třídy</t>
  </si>
  <si>
    <t>soub</t>
  </si>
  <si>
    <t>1602129760</t>
  </si>
  <si>
    <t>SO02B - Stavební práce autobusové zastávky</t>
  </si>
  <si>
    <t xml:space="preserve">    3 - Svislé a kompletní konstrukce</t>
  </si>
  <si>
    <t>183,00</t>
  </si>
  <si>
    <t>93,00</t>
  </si>
  <si>
    <t>337,00*0,49</t>
  </si>
  <si>
    <t>55,00</t>
  </si>
  <si>
    <t>220,13*0,5 'Přepočtené koeficientem množství</t>
  </si>
  <si>
    <t>220,13*0,1 'Přepočtené koeficientem množství</t>
  </si>
  <si>
    <t>220,13*10 'Přepočtené koeficientem množství</t>
  </si>
  <si>
    <t>220,13*2 'Přepočtené koeficientem množství</t>
  </si>
  <si>
    <t>55*1,8 'Přepočtené koeficientem množství</t>
  </si>
  <si>
    <t>90*0,02 'Přepočtené koeficientem množství</t>
  </si>
  <si>
    <t>Svislé a kompletní konstrukce</t>
  </si>
  <si>
    <t>339921132</t>
  </si>
  <si>
    <t>Osazování palisád betonových v řadě se zabetonováním výšky palisády přes 500 do 1000 mm</t>
  </si>
  <si>
    <t>-1193860233</t>
  </si>
  <si>
    <t>59228414</t>
  </si>
  <si>
    <t>palisáda betonová tyčová půlkulatá přírodní 175x200x1000mm</t>
  </si>
  <si>
    <t>718255928</t>
  </si>
  <si>
    <t>9*5 'Přepočtené koeficientem množství</t>
  </si>
  <si>
    <t>97</t>
  </si>
  <si>
    <t>119+4,80+6,70</t>
  </si>
  <si>
    <t>97,00</t>
  </si>
  <si>
    <t>119,00</t>
  </si>
  <si>
    <t>6,70</t>
  </si>
  <si>
    <t>119*1,03 'Přepočtené koeficientem množství</t>
  </si>
  <si>
    <t>11,5*1,03 'Přepočtené koeficientem množství</t>
  </si>
  <si>
    <t>97*1,02 'Přepočtené koeficientem množství</t>
  </si>
  <si>
    <t>998425837</t>
  </si>
  <si>
    <t>54,85*19 'Přepočtené koeficientem množství</t>
  </si>
  <si>
    <t>56,828*19 'Přepočtené koeficientem množství</t>
  </si>
  <si>
    <t>SO03A - Stavební práce autobusové zastávky</t>
  </si>
  <si>
    <t xml:space="preserve">    721 - Zdravotechnika - vnitřní kanalizace</t>
  </si>
  <si>
    <t>-1396083763</t>
  </si>
  <si>
    <t>278*0,42</t>
  </si>
  <si>
    <t>76,50</t>
  </si>
  <si>
    <t>193,26*0,5 'Přepočtené koeficientem množství</t>
  </si>
  <si>
    <t>193,26*0,1 'Přepočtené koeficientem množství</t>
  </si>
  <si>
    <t>193,26*10 'Přepočtené koeficientem množství</t>
  </si>
  <si>
    <t>193,26*2 'Přepočtené koeficientem množství</t>
  </si>
  <si>
    <t>76,5*1,8 'Přepočtené koeficientem množství</t>
  </si>
  <si>
    <t>28*0,02 'Přepočtené koeficientem množství</t>
  </si>
  <si>
    <t>128</t>
  </si>
  <si>
    <t>107+4,8+2,3</t>
  </si>
  <si>
    <t>107,00</t>
  </si>
  <si>
    <t>2,30</t>
  </si>
  <si>
    <t>107*1,03 'Přepočtené koeficientem množství</t>
  </si>
  <si>
    <t>7,1*1,03 'Přepočtené koeficientem množství</t>
  </si>
  <si>
    <t>41*1,02 'Přepočtené koeficientem množství</t>
  </si>
  <si>
    <t>59*1,02 'Přepočtené koeficientem množství</t>
  </si>
  <si>
    <t>31,06*19 'Přepočtené koeficientem množství</t>
  </si>
  <si>
    <t>46,26*19 'Přepočtené koeficientem množství</t>
  </si>
  <si>
    <t>721</t>
  </si>
  <si>
    <t>Zdravotechnika - vnitřní kanalizace</t>
  </si>
  <si>
    <t>SO03B - Stavební práce autobusové zastávky</t>
  </si>
  <si>
    <t>113107170</t>
  </si>
  <si>
    <t>Odstranění podkladů nebo krytů strojně plochy jednotlivě přes 50 m2 do 200 m2 s přemístěním hmot na skládku na vzdálenost do 20 m nebo s naložením na dopravní prostředek z betonu prostého, o tl. vrstvy do 100 mm</t>
  </si>
  <si>
    <t>-937644679</t>
  </si>
  <si>
    <t>241,00*0,50</t>
  </si>
  <si>
    <t>213,5*0,5 'Přepočtené koeficientem množství</t>
  </si>
  <si>
    <t>aktivní zóna</t>
  </si>
  <si>
    <t>213,5*0,1 'Přepočtené koeficientem množství</t>
  </si>
  <si>
    <t>213,5*10 'Přepočtené koeficientem množství</t>
  </si>
  <si>
    <t>213,5*2 'Přepočtené koeficientem množství</t>
  </si>
  <si>
    <t>93*1,8 'Přepočtené koeficientem množství</t>
  </si>
  <si>
    <t>241,00</t>
  </si>
  <si>
    <t>859023049</t>
  </si>
  <si>
    <t>-629282071</t>
  </si>
  <si>
    <t>8*5 'Přepočtené koeficientem množství</t>
  </si>
  <si>
    <t>117,00</t>
  </si>
  <si>
    <t>76,00+4,80+2,00</t>
  </si>
  <si>
    <t>596211111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</si>
  <si>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50 do 100 m2</t>
  </si>
  <si>
    <t>76,00</t>
  </si>
  <si>
    <t>2,00</t>
  </si>
  <si>
    <t>76*1,03 'Přepočtené koeficientem množství</t>
  </si>
  <si>
    <t>6,8*1,03 'Přepočtené koeficientem množství</t>
  </si>
  <si>
    <t>25*1,02 'Přepočtené koeficientem množství</t>
  </si>
  <si>
    <t>34*1,02 'Přepočtené koeficientem množství</t>
  </si>
  <si>
    <t>-1321329641</t>
  </si>
  <si>
    <t>1,98039215686275*1,02 'Přepočtené koeficientem množství</t>
  </si>
  <si>
    <t>30,36*19 'Přepočtené koeficientem množství</t>
  </si>
  <si>
    <t>54,146*19 'Přepočtené koeficientem množství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</si>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</sst>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39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39" fillId="0" borderId="28" xfId="0" applyFont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9" fillId="0" borderId="28" xfId="0" applyFont="1" applyBorder="1" applyAlignment="1">
      <alignment horizontal="left"/>
    </xf>
    <xf numFmtId="0" fontId="42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30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32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32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32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34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36</v>
      </c>
      <c r="AO17" s="23"/>
      <c r="AP17" s="23"/>
      <c r="AQ17" s="23"/>
      <c r="AR17" s="21"/>
      <c r="BE17" s="32"/>
      <c r="BS17" s="18" t="s">
        <v>37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38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39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40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41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42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43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44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45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46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47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48</v>
      </c>
      <c r="E29" s="48"/>
      <c r="F29" s="33" t="s">
        <v>49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50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51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52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53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54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55</v>
      </c>
      <c r="U35" s="55"/>
      <c r="V35" s="55"/>
      <c r="W35" s="55"/>
      <c r="X35" s="57" t="s">
        <v>56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57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0261-09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Autobusové zastávky Litvínov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Litvínov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20. 9. 2021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Město Litvínov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33</v>
      </c>
      <c r="AJ49" s="41"/>
      <c r="AK49" s="41"/>
      <c r="AL49" s="41"/>
      <c r="AM49" s="74" t="str">
        <f>IF(E17="","",E17)</f>
        <v>ADVISIA s.r.o.</v>
      </c>
      <c r="AN49" s="65"/>
      <c r="AO49" s="65"/>
      <c r="AP49" s="65"/>
      <c r="AQ49" s="41"/>
      <c r="AR49" s="45"/>
      <c r="AS49" s="75" t="s">
        <v>58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31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38</v>
      </c>
      <c r="AJ50" s="41"/>
      <c r="AK50" s="41"/>
      <c r="AL50" s="41"/>
      <c r="AM50" s="74" t="str">
        <f>IF(E20="","",E20)</f>
        <v>Tomáš Valenta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59</v>
      </c>
      <c r="D52" s="88"/>
      <c r="E52" s="88"/>
      <c r="F52" s="88"/>
      <c r="G52" s="88"/>
      <c r="H52" s="89"/>
      <c r="I52" s="90" t="s">
        <v>60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61</v>
      </c>
      <c r="AH52" s="88"/>
      <c r="AI52" s="88"/>
      <c r="AJ52" s="88"/>
      <c r="AK52" s="88"/>
      <c r="AL52" s="88"/>
      <c r="AM52" s="88"/>
      <c r="AN52" s="90" t="s">
        <v>62</v>
      </c>
      <c r="AO52" s="88"/>
      <c r="AP52" s="88"/>
      <c r="AQ52" s="92" t="s">
        <v>63</v>
      </c>
      <c r="AR52" s="45"/>
      <c r="AS52" s="93" t="s">
        <v>64</v>
      </c>
      <c r="AT52" s="94" t="s">
        <v>65</v>
      </c>
      <c r="AU52" s="94" t="s">
        <v>66</v>
      </c>
      <c r="AV52" s="94" t="s">
        <v>67</v>
      </c>
      <c r="AW52" s="94" t="s">
        <v>68</v>
      </c>
      <c r="AX52" s="94" t="s">
        <v>69</v>
      </c>
      <c r="AY52" s="94" t="s">
        <v>70</v>
      </c>
      <c r="AZ52" s="94" t="s">
        <v>71</v>
      </c>
      <c r="BA52" s="94" t="s">
        <v>72</v>
      </c>
      <c r="BB52" s="94" t="s">
        <v>73</v>
      </c>
      <c r="BC52" s="94" t="s">
        <v>74</v>
      </c>
      <c r="BD52" s="95" t="s">
        <v>75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76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ROUND(SUM(AG55:AG58),2)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ROUND(SUM(AS55:AS58),2)</f>
        <v>0</v>
      </c>
      <c r="AT54" s="107">
        <f>ROUND(SUM(AV54:AW54),2)</f>
        <v>0</v>
      </c>
      <c r="AU54" s="108">
        <f>ROUND(SUM(AU55:AU58),5)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ROUND(SUM(AZ55:AZ58),2)</f>
        <v>0</v>
      </c>
      <c r="BA54" s="107">
        <f>ROUND(SUM(BA55:BA58),2)</f>
        <v>0</v>
      </c>
      <c r="BB54" s="107">
        <f>ROUND(SUM(BB55:BB58),2)</f>
        <v>0</v>
      </c>
      <c r="BC54" s="107">
        <f>ROUND(SUM(BC55:BC58),2)</f>
        <v>0</v>
      </c>
      <c r="BD54" s="109">
        <f>ROUND(SUM(BD55:BD58),2)</f>
        <v>0</v>
      </c>
      <c r="BE54" s="6"/>
      <c r="BS54" s="110" t="s">
        <v>77</v>
      </c>
      <c r="BT54" s="110" t="s">
        <v>78</v>
      </c>
      <c r="BU54" s="111" t="s">
        <v>79</v>
      </c>
      <c r="BV54" s="110" t="s">
        <v>80</v>
      </c>
      <c r="BW54" s="110" t="s">
        <v>5</v>
      </c>
      <c r="BX54" s="110" t="s">
        <v>81</v>
      </c>
      <c r="CL54" s="110" t="s">
        <v>19</v>
      </c>
    </row>
    <row r="55" spans="1:91" s="7" customFormat="1" ht="16.5" customHeight="1">
      <c r="A55" s="112" t="s">
        <v>82</v>
      </c>
      <c r="B55" s="113"/>
      <c r="C55" s="114"/>
      <c r="D55" s="115" t="s">
        <v>83</v>
      </c>
      <c r="E55" s="115"/>
      <c r="F55" s="115"/>
      <c r="G55" s="115"/>
      <c r="H55" s="115"/>
      <c r="I55" s="116"/>
      <c r="J55" s="115" t="s">
        <v>84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'SO02A - Stavební práce au...'!J30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85</v>
      </c>
      <c r="AR55" s="119"/>
      <c r="AS55" s="120">
        <v>0</v>
      </c>
      <c r="AT55" s="121">
        <f>ROUND(SUM(AV55:AW55),2)</f>
        <v>0</v>
      </c>
      <c r="AU55" s="122">
        <f>'SO02A - Stavební práce au...'!P91</f>
        <v>0</v>
      </c>
      <c r="AV55" s="121">
        <f>'SO02A - Stavební práce au...'!J33</f>
        <v>0</v>
      </c>
      <c r="AW55" s="121">
        <f>'SO02A - Stavební práce au...'!J34</f>
        <v>0</v>
      </c>
      <c r="AX55" s="121">
        <f>'SO02A - Stavební práce au...'!J35</f>
        <v>0</v>
      </c>
      <c r="AY55" s="121">
        <f>'SO02A - Stavební práce au...'!J36</f>
        <v>0</v>
      </c>
      <c r="AZ55" s="121">
        <f>'SO02A - Stavební práce au...'!F33</f>
        <v>0</v>
      </c>
      <c r="BA55" s="121">
        <f>'SO02A - Stavební práce au...'!F34</f>
        <v>0</v>
      </c>
      <c r="BB55" s="121">
        <f>'SO02A - Stavební práce au...'!F35</f>
        <v>0</v>
      </c>
      <c r="BC55" s="121">
        <f>'SO02A - Stavební práce au...'!F36</f>
        <v>0</v>
      </c>
      <c r="BD55" s="123">
        <f>'SO02A - Stavební práce au...'!F37</f>
        <v>0</v>
      </c>
      <c r="BE55" s="7"/>
      <c r="BT55" s="124" t="s">
        <v>86</v>
      </c>
      <c r="BV55" s="124" t="s">
        <v>80</v>
      </c>
      <c r="BW55" s="124" t="s">
        <v>87</v>
      </c>
      <c r="BX55" s="124" t="s">
        <v>5</v>
      </c>
      <c r="CL55" s="124" t="s">
        <v>19</v>
      </c>
      <c r="CM55" s="124" t="s">
        <v>88</v>
      </c>
    </row>
    <row r="56" spans="1:91" s="7" customFormat="1" ht="16.5" customHeight="1">
      <c r="A56" s="112" t="s">
        <v>82</v>
      </c>
      <c r="B56" s="113"/>
      <c r="C56" s="114"/>
      <c r="D56" s="115" t="s">
        <v>89</v>
      </c>
      <c r="E56" s="115"/>
      <c r="F56" s="115"/>
      <c r="G56" s="115"/>
      <c r="H56" s="115"/>
      <c r="I56" s="116"/>
      <c r="J56" s="115" t="s">
        <v>84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'SO02B - Stavební práce au...'!J30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85</v>
      </c>
      <c r="AR56" s="119"/>
      <c r="AS56" s="120">
        <v>0</v>
      </c>
      <c r="AT56" s="121">
        <f>ROUND(SUM(AV56:AW56),2)</f>
        <v>0</v>
      </c>
      <c r="AU56" s="122">
        <f>'SO02B - Stavební práce au...'!P90</f>
        <v>0</v>
      </c>
      <c r="AV56" s="121">
        <f>'SO02B - Stavební práce au...'!J33</f>
        <v>0</v>
      </c>
      <c r="AW56" s="121">
        <f>'SO02B - Stavební práce au...'!J34</f>
        <v>0</v>
      </c>
      <c r="AX56" s="121">
        <f>'SO02B - Stavební práce au...'!J35</f>
        <v>0</v>
      </c>
      <c r="AY56" s="121">
        <f>'SO02B - Stavební práce au...'!J36</f>
        <v>0</v>
      </c>
      <c r="AZ56" s="121">
        <f>'SO02B - Stavební práce au...'!F33</f>
        <v>0</v>
      </c>
      <c r="BA56" s="121">
        <f>'SO02B - Stavební práce au...'!F34</f>
        <v>0</v>
      </c>
      <c r="BB56" s="121">
        <f>'SO02B - Stavební práce au...'!F35</f>
        <v>0</v>
      </c>
      <c r="BC56" s="121">
        <f>'SO02B - Stavební práce au...'!F36</f>
        <v>0</v>
      </c>
      <c r="BD56" s="123">
        <f>'SO02B - Stavební práce au...'!F37</f>
        <v>0</v>
      </c>
      <c r="BE56" s="7"/>
      <c r="BT56" s="124" t="s">
        <v>86</v>
      </c>
      <c r="BV56" s="124" t="s">
        <v>80</v>
      </c>
      <c r="BW56" s="124" t="s">
        <v>90</v>
      </c>
      <c r="BX56" s="124" t="s">
        <v>5</v>
      </c>
      <c r="CL56" s="124" t="s">
        <v>19</v>
      </c>
      <c r="CM56" s="124" t="s">
        <v>88</v>
      </c>
    </row>
    <row r="57" spans="1:91" s="7" customFormat="1" ht="16.5" customHeight="1">
      <c r="A57" s="112" t="s">
        <v>82</v>
      </c>
      <c r="B57" s="113"/>
      <c r="C57" s="114"/>
      <c r="D57" s="115" t="s">
        <v>91</v>
      </c>
      <c r="E57" s="115"/>
      <c r="F57" s="115"/>
      <c r="G57" s="115"/>
      <c r="H57" s="115"/>
      <c r="I57" s="116"/>
      <c r="J57" s="115" t="s">
        <v>84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'SO03A - Stavební práce au...'!J30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85</v>
      </c>
      <c r="AR57" s="119"/>
      <c r="AS57" s="120">
        <v>0</v>
      </c>
      <c r="AT57" s="121">
        <f>ROUND(SUM(AV57:AW57),2)</f>
        <v>0</v>
      </c>
      <c r="AU57" s="122">
        <f>'SO03A - Stavební práce au...'!P90</f>
        <v>0</v>
      </c>
      <c r="AV57" s="121">
        <f>'SO03A - Stavební práce au...'!J33</f>
        <v>0</v>
      </c>
      <c r="AW57" s="121">
        <f>'SO03A - Stavební práce au...'!J34</f>
        <v>0</v>
      </c>
      <c r="AX57" s="121">
        <f>'SO03A - Stavební práce au...'!J35</f>
        <v>0</v>
      </c>
      <c r="AY57" s="121">
        <f>'SO03A - Stavební práce au...'!J36</f>
        <v>0</v>
      </c>
      <c r="AZ57" s="121">
        <f>'SO03A - Stavební práce au...'!F33</f>
        <v>0</v>
      </c>
      <c r="BA57" s="121">
        <f>'SO03A - Stavební práce au...'!F34</f>
        <v>0</v>
      </c>
      <c r="BB57" s="121">
        <f>'SO03A - Stavební práce au...'!F35</f>
        <v>0</v>
      </c>
      <c r="BC57" s="121">
        <f>'SO03A - Stavební práce au...'!F36</f>
        <v>0</v>
      </c>
      <c r="BD57" s="123">
        <f>'SO03A - Stavební práce au...'!F37</f>
        <v>0</v>
      </c>
      <c r="BE57" s="7"/>
      <c r="BT57" s="124" t="s">
        <v>86</v>
      </c>
      <c r="BV57" s="124" t="s">
        <v>80</v>
      </c>
      <c r="BW57" s="124" t="s">
        <v>92</v>
      </c>
      <c r="BX57" s="124" t="s">
        <v>5</v>
      </c>
      <c r="CL57" s="124" t="s">
        <v>19</v>
      </c>
      <c r="CM57" s="124" t="s">
        <v>88</v>
      </c>
    </row>
    <row r="58" spans="1:91" s="7" customFormat="1" ht="16.5" customHeight="1">
      <c r="A58" s="112" t="s">
        <v>82</v>
      </c>
      <c r="B58" s="113"/>
      <c r="C58" s="114"/>
      <c r="D58" s="115" t="s">
        <v>93</v>
      </c>
      <c r="E58" s="115"/>
      <c r="F58" s="115"/>
      <c r="G58" s="115"/>
      <c r="H58" s="115"/>
      <c r="I58" s="116"/>
      <c r="J58" s="115" t="s">
        <v>84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7">
        <f>'SO03B - Stavební práce au...'!J30</f>
        <v>0</v>
      </c>
      <c r="AH58" s="116"/>
      <c r="AI58" s="116"/>
      <c r="AJ58" s="116"/>
      <c r="AK58" s="116"/>
      <c r="AL58" s="116"/>
      <c r="AM58" s="116"/>
      <c r="AN58" s="117">
        <f>SUM(AG58,AT58)</f>
        <v>0</v>
      </c>
      <c r="AO58" s="116"/>
      <c r="AP58" s="116"/>
      <c r="AQ58" s="118" t="s">
        <v>85</v>
      </c>
      <c r="AR58" s="119"/>
      <c r="AS58" s="125">
        <v>0</v>
      </c>
      <c r="AT58" s="126">
        <f>ROUND(SUM(AV58:AW58),2)</f>
        <v>0</v>
      </c>
      <c r="AU58" s="127">
        <f>'SO03B - Stavební práce au...'!P91</f>
        <v>0</v>
      </c>
      <c r="AV58" s="126">
        <f>'SO03B - Stavební práce au...'!J33</f>
        <v>0</v>
      </c>
      <c r="AW58" s="126">
        <f>'SO03B - Stavební práce au...'!J34</f>
        <v>0</v>
      </c>
      <c r="AX58" s="126">
        <f>'SO03B - Stavební práce au...'!J35</f>
        <v>0</v>
      </c>
      <c r="AY58" s="126">
        <f>'SO03B - Stavební práce au...'!J36</f>
        <v>0</v>
      </c>
      <c r="AZ58" s="126">
        <f>'SO03B - Stavební práce au...'!F33</f>
        <v>0</v>
      </c>
      <c r="BA58" s="126">
        <f>'SO03B - Stavební práce au...'!F34</f>
        <v>0</v>
      </c>
      <c r="BB58" s="126">
        <f>'SO03B - Stavební práce au...'!F35</f>
        <v>0</v>
      </c>
      <c r="BC58" s="126">
        <f>'SO03B - Stavební práce au...'!F36</f>
        <v>0</v>
      </c>
      <c r="BD58" s="128">
        <f>'SO03B - Stavební práce au...'!F37</f>
        <v>0</v>
      </c>
      <c r="BE58" s="7"/>
      <c r="BT58" s="124" t="s">
        <v>86</v>
      </c>
      <c r="BV58" s="124" t="s">
        <v>80</v>
      </c>
      <c r="BW58" s="124" t="s">
        <v>94</v>
      </c>
      <c r="BX58" s="124" t="s">
        <v>5</v>
      </c>
      <c r="CL58" s="124" t="s">
        <v>19</v>
      </c>
      <c r="CM58" s="124" t="s">
        <v>88</v>
      </c>
    </row>
    <row r="59" spans="1:57" s="2" customFormat="1" ht="30" customHeight="1">
      <c r="A59" s="39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5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57" s="2" customFormat="1" ht="6.95" customHeight="1">
      <c r="A60" s="39"/>
      <c r="B60" s="60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45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</sheetData>
  <sheetProtection password="CC35" sheet="1" objects="1" scenarios="1" formatColumns="0" formatRows="0"/>
  <mergeCells count="5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02A - Stavební práce au...'!C2" display="/"/>
    <hyperlink ref="A56" location="'SO02B - Stavební práce au...'!C2" display="/"/>
    <hyperlink ref="A57" location="'SO03A - Stavební práce au...'!C2" display="/"/>
    <hyperlink ref="A58" location="'SO03B - Stavební práce au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88</v>
      </c>
    </row>
    <row r="4" spans="2:46" s="1" customFormat="1" ht="24.95" customHeight="1">
      <c r="B4" s="21"/>
      <c r="D4" s="131" t="s">
        <v>95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Autobusové zastávky Litvínov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96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97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20. 9. 2021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34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35</v>
      </c>
      <c r="F21" s="39"/>
      <c r="G21" s="39"/>
      <c r="H21" s="39"/>
      <c r="I21" s="133" t="s">
        <v>29</v>
      </c>
      <c r="J21" s="137" t="s">
        <v>36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38</v>
      </c>
      <c r="E23" s="39"/>
      <c r="F23" s="39"/>
      <c r="G23" s="39"/>
      <c r="H23" s="39"/>
      <c r="I23" s="133" t="s">
        <v>26</v>
      </c>
      <c r="J23" s="137" t="s">
        <v>39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40</v>
      </c>
      <c r="F24" s="39"/>
      <c r="G24" s="39"/>
      <c r="H24" s="39"/>
      <c r="I24" s="133" t="s">
        <v>29</v>
      </c>
      <c r="J24" s="137" t="s">
        <v>41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42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44</v>
      </c>
      <c r="E30" s="39"/>
      <c r="F30" s="39"/>
      <c r="G30" s="39"/>
      <c r="H30" s="39"/>
      <c r="I30" s="39"/>
      <c r="J30" s="145">
        <f>ROUND(J91,2)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46</v>
      </c>
      <c r="G32" s="39"/>
      <c r="H32" s="39"/>
      <c r="I32" s="146" t="s">
        <v>45</v>
      </c>
      <c r="J32" s="146" t="s">
        <v>47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48</v>
      </c>
      <c r="E33" s="133" t="s">
        <v>49</v>
      </c>
      <c r="F33" s="148">
        <f>ROUND((SUM(BE91:BE264)),2)</f>
        <v>0</v>
      </c>
      <c r="G33" s="39"/>
      <c r="H33" s="39"/>
      <c r="I33" s="149">
        <v>0.21</v>
      </c>
      <c r="J33" s="148">
        <f>ROUND(((SUM(BE91:BE264))*I33),2)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50</v>
      </c>
      <c r="F34" s="148">
        <f>ROUND((SUM(BF91:BF264)),2)</f>
        <v>0</v>
      </c>
      <c r="G34" s="39"/>
      <c r="H34" s="39"/>
      <c r="I34" s="149">
        <v>0.15</v>
      </c>
      <c r="J34" s="148">
        <f>ROUND(((SUM(BF91:BF264))*I34),2)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51</v>
      </c>
      <c r="F35" s="148">
        <f>ROUND((SUM(BG91:BG264)),2)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52</v>
      </c>
      <c r="F36" s="148">
        <f>ROUND((SUM(BH91:BH264)),2)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53</v>
      </c>
      <c r="F37" s="148">
        <f>ROUND((SUM(BI91:BI264)),2)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54</v>
      </c>
      <c r="E39" s="152"/>
      <c r="F39" s="152"/>
      <c r="G39" s="153" t="s">
        <v>55</v>
      </c>
      <c r="H39" s="154" t="s">
        <v>56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98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Autobusové zastávky Litvínov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96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SO02A - Stavební práce autobusové zastávky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Litvínov</v>
      </c>
      <c r="G52" s="41"/>
      <c r="H52" s="41"/>
      <c r="I52" s="33" t="s">
        <v>23</v>
      </c>
      <c r="J52" s="73" t="str">
        <f>IF(J12="","",J12)</f>
        <v>20. 9. 2021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Město Litvínov</v>
      </c>
      <c r="G54" s="41"/>
      <c r="H54" s="41"/>
      <c r="I54" s="33" t="s">
        <v>33</v>
      </c>
      <c r="J54" s="37" t="str">
        <f>E21</f>
        <v>ADVISIA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>Tomáš Valenta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99</v>
      </c>
      <c r="D57" s="163"/>
      <c r="E57" s="163"/>
      <c r="F57" s="163"/>
      <c r="G57" s="163"/>
      <c r="H57" s="163"/>
      <c r="I57" s="163"/>
      <c r="J57" s="164" t="s">
        <v>100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76</v>
      </c>
      <c r="D59" s="41"/>
      <c r="E59" s="41"/>
      <c r="F59" s="41"/>
      <c r="G59" s="41"/>
      <c r="H59" s="41"/>
      <c r="I59" s="41"/>
      <c r="J59" s="103">
        <f>J91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101</v>
      </c>
    </row>
    <row r="60" spans="1:31" s="9" customFormat="1" ht="24.95" customHeight="1">
      <c r="A60" s="9"/>
      <c r="B60" s="166"/>
      <c r="C60" s="167"/>
      <c r="D60" s="168" t="s">
        <v>102</v>
      </c>
      <c r="E60" s="169"/>
      <c r="F60" s="169"/>
      <c r="G60" s="169"/>
      <c r="H60" s="169"/>
      <c r="I60" s="169"/>
      <c r="J60" s="170">
        <f>J92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103</v>
      </c>
      <c r="E61" s="175"/>
      <c r="F61" s="175"/>
      <c r="G61" s="175"/>
      <c r="H61" s="175"/>
      <c r="I61" s="175"/>
      <c r="J61" s="176">
        <f>J93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104</v>
      </c>
      <c r="E62" s="175"/>
      <c r="F62" s="175"/>
      <c r="G62" s="175"/>
      <c r="H62" s="175"/>
      <c r="I62" s="175"/>
      <c r="J62" s="176">
        <f>J160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105</v>
      </c>
      <c r="E63" s="175"/>
      <c r="F63" s="175"/>
      <c r="G63" s="175"/>
      <c r="H63" s="175"/>
      <c r="I63" s="175"/>
      <c r="J63" s="176">
        <f>J164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106</v>
      </c>
      <c r="E64" s="175"/>
      <c r="F64" s="175"/>
      <c r="G64" s="175"/>
      <c r="H64" s="175"/>
      <c r="I64" s="175"/>
      <c r="J64" s="176">
        <f>J203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107</v>
      </c>
      <c r="E65" s="175"/>
      <c r="F65" s="175"/>
      <c r="G65" s="175"/>
      <c r="H65" s="175"/>
      <c r="I65" s="175"/>
      <c r="J65" s="176">
        <f>J215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108</v>
      </c>
      <c r="E66" s="175"/>
      <c r="F66" s="175"/>
      <c r="G66" s="175"/>
      <c r="H66" s="175"/>
      <c r="I66" s="175"/>
      <c r="J66" s="176">
        <f>J240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109</v>
      </c>
      <c r="E67" s="175"/>
      <c r="F67" s="175"/>
      <c r="G67" s="175"/>
      <c r="H67" s="175"/>
      <c r="I67" s="175"/>
      <c r="J67" s="176">
        <f>J250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6"/>
      <c r="C68" s="167"/>
      <c r="D68" s="168" t="s">
        <v>110</v>
      </c>
      <c r="E68" s="169"/>
      <c r="F68" s="169"/>
      <c r="G68" s="169"/>
      <c r="H68" s="169"/>
      <c r="I68" s="169"/>
      <c r="J68" s="170">
        <f>J253</f>
        <v>0</v>
      </c>
      <c r="K68" s="167"/>
      <c r="L68" s="171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72"/>
      <c r="C69" s="173"/>
      <c r="D69" s="174" t="s">
        <v>111</v>
      </c>
      <c r="E69" s="175"/>
      <c r="F69" s="175"/>
      <c r="G69" s="175"/>
      <c r="H69" s="175"/>
      <c r="I69" s="175"/>
      <c r="J69" s="176">
        <f>J254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66"/>
      <c r="C70" s="167"/>
      <c r="D70" s="168" t="s">
        <v>112</v>
      </c>
      <c r="E70" s="169"/>
      <c r="F70" s="169"/>
      <c r="G70" s="169"/>
      <c r="H70" s="169"/>
      <c r="I70" s="169"/>
      <c r="J70" s="170">
        <f>J257</f>
        <v>0</v>
      </c>
      <c r="K70" s="167"/>
      <c r="L70" s="171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72"/>
      <c r="C71" s="173"/>
      <c r="D71" s="174" t="s">
        <v>113</v>
      </c>
      <c r="E71" s="175"/>
      <c r="F71" s="175"/>
      <c r="G71" s="175"/>
      <c r="H71" s="175"/>
      <c r="I71" s="175"/>
      <c r="J71" s="176">
        <f>J263</f>
        <v>0</v>
      </c>
      <c r="K71" s="173"/>
      <c r="L71" s="17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7" spans="1:31" s="2" customFormat="1" ht="6.95" customHeight="1">
      <c r="A77" s="39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24.95" customHeight="1">
      <c r="A78" s="39"/>
      <c r="B78" s="40"/>
      <c r="C78" s="24" t="s">
        <v>114</v>
      </c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16</v>
      </c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6.5" customHeight="1">
      <c r="A81" s="39"/>
      <c r="B81" s="40"/>
      <c r="C81" s="41"/>
      <c r="D81" s="41"/>
      <c r="E81" s="161" t="str">
        <f>E7</f>
        <v>Autobusové zastávky Litvínov</v>
      </c>
      <c r="F81" s="33"/>
      <c r="G81" s="33"/>
      <c r="H81" s="33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96</v>
      </c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6.5" customHeight="1">
      <c r="A83" s="39"/>
      <c r="B83" s="40"/>
      <c r="C83" s="41"/>
      <c r="D83" s="41"/>
      <c r="E83" s="70" t="str">
        <f>E9</f>
        <v>SO02A - Stavební práce autobusové zastávky</v>
      </c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21</v>
      </c>
      <c r="D85" s="41"/>
      <c r="E85" s="41"/>
      <c r="F85" s="28" t="str">
        <f>F12</f>
        <v>Litvínov</v>
      </c>
      <c r="G85" s="41"/>
      <c r="H85" s="41"/>
      <c r="I85" s="33" t="s">
        <v>23</v>
      </c>
      <c r="J85" s="73" t="str">
        <f>IF(J12="","",J12)</f>
        <v>20. 9. 2021</v>
      </c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3" t="s">
        <v>25</v>
      </c>
      <c r="D87" s="41"/>
      <c r="E87" s="41"/>
      <c r="F87" s="28" t="str">
        <f>E15</f>
        <v>Město Litvínov</v>
      </c>
      <c r="G87" s="41"/>
      <c r="H87" s="41"/>
      <c r="I87" s="33" t="s">
        <v>33</v>
      </c>
      <c r="J87" s="37" t="str">
        <f>E21</f>
        <v>ADVISIA s.r.o.</v>
      </c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5.15" customHeight="1">
      <c r="A88" s="39"/>
      <c r="B88" s="40"/>
      <c r="C88" s="33" t="s">
        <v>31</v>
      </c>
      <c r="D88" s="41"/>
      <c r="E88" s="41"/>
      <c r="F88" s="28" t="str">
        <f>IF(E18="","",E18)</f>
        <v>Vyplň údaj</v>
      </c>
      <c r="G88" s="41"/>
      <c r="H88" s="41"/>
      <c r="I88" s="33" t="s">
        <v>38</v>
      </c>
      <c r="J88" s="37" t="str">
        <f>E24</f>
        <v>Tomáš Valenta</v>
      </c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0.3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3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11" customFormat="1" ht="29.25" customHeight="1">
      <c r="A90" s="178"/>
      <c r="B90" s="179"/>
      <c r="C90" s="180" t="s">
        <v>115</v>
      </c>
      <c r="D90" s="181" t="s">
        <v>63</v>
      </c>
      <c r="E90" s="181" t="s">
        <v>59</v>
      </c>
      <c r="F90" s="181" t="s">
        <v>60</v>
      </c>
      <c r="G90" s="181" t="s">
        <v>116</v>
      </c>
      <c r="H90" s="181" t="s">
        <v>117</v>
      </c>
      <c r="I90" s="181" t="s">
        <v>118</v>
      </c>
      <c r="J90" s="182" t="s">
        <v>100</v>
      </c>
      <c r="K90" s="183" t="s">
        <v>119</v>
      </c>
      <c r="L90" s="184"/>
      <c r="M90" s="93" t="s">
        <v>19</v>
      </c>
      <c r="N90" s="94" t="s">
        <v>48</v>
      </c>
      <c r="O90" s="94" t="s">
        <v>120</v>
      </c>
      <c r="P90" s="94" t="s">
        <v>121</v>
      </c>
      <c r="Q90" s="94" t="s">
        <v>122</v>
      </c>
      <c r="R90" s="94" t="s">
        <v>123</v>
      </c>
      <c r="S90" s="94" t="s">
        <v>124</v>
      </c>
      <c r="T90" s="95" t="s">
        <v>125</v>
      </c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</row>
    <row r="91" spans="1:63" s="2" customFormat="1" ht="22.8" customHeight="1">
      <c r="A91" s="39"/>
      <c r="B91" s="40"/>
      <c r="C91" s="100" t="s">
        <v>126</v>
      </c>
      <c r="D91" s="41"/>
      <c r="E91" s="41"/>
      <c r="F91" s="41"/>
      <c r="G91" s="41"/>
      <c r="H91" s="41"/>
      <c r="I91" s="41"/>
      <c r="J91" s="185">
        <f>BK91</f>
        <v>0</v>
      </c>
      <c r="K91" s="41"/>
      <c r="L91" s="45"/>
      <c r="M91" s="96"/>
      <c r="N91" s="186"/>
      <c r="O91" s="97"/>
      <c r="P91" s="187">
        <f>P92+P253+P257</f>
        <v>0</v>
      </c>
      <c r="Q91" s="97"/>
      <c r="R91" s="187">
        <f>R92+R253+R257</f>
        <v>100.64465603</v>
      </c>
      <c r="S91" s="97"/>
      <c r="T91" s="188">
        <f>T92+T253+T257</f>
        <v>113.52800000000002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77</v>
      </c>
      <c r="AU91" s="18" t="s">
        <v>101</v>
      </c>
      <c r="BK91" s="189">
        <f>BK92+BK253+BK257</f>
        <v>0</v>
      </c>
    </row>
    <row r="92" spans="1:63" s="12" customFormat="1" ht="25.9" customHeight="1">
      <c r="A92" s="12"/>
      <c r="B92" s="190"/>
      <c r="C92" s="191"/>
      <c r="D92" s="192" t="s">
        <v>77</v>
      </c>
      <c r="E92" s="193" t="s">
        <v>127</v>
      </c>
      <c r="F92" s="193" t="s">
        <v>128</v>
      </c>
      <c r="G92" s="191"/>
      <c r="H92" s="191"/>
      <c r="I92" s="194"/>
      <c r="J92" s="195">
        <f>BK92</f>
        <v>0</v>
      </c>
      <c r="K92" s="191"/>
      <c r="L92" s="196"/>
      <c r="M92" s="197"/>
      <c r="N92" s="198"/>
      <c r="O92" s="198"/>
      <c r="P92" s="199">
        <f>P93+P160+P164+P203+P215+P240+P250</f>
        <v>0</v>
      </c>
      <c r="Q92" s="198"/>
      <c r="R92" s="199">
        <f>R93+R160+R164+R203+R215+R240+R250</f>
        <v>100.64465603</v>
      </c>
      <c r="S92" s="198"/>
      <c r="T92" s="200">
        <f>T93+T160+T164+T203+T215+T240+T250</f>
        <v>113.52800000000002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1" t="s">
        <v>86</v>
      </c>
      <c r="AT92" s="202" t="s">
        <v>77</v>
      </c>
      <c r="AU92" s="202" t="s">
        <v>78</v>
      </c>
      <c r="AY92" s="201" t="s">
        <v>129</v>
      </c>
      <c r="BK92" s="203">
        <f>BK93+BK160+BK164+BK203+BK215+BK240+BK250</f>
        <v>0</v>
      </c>
    </row>
    <row r="93" spans="1:63" s="12" customFormat="1" ht="22.8" customHeight="1">
      <c r="A93" s="12"/>
      <c r="B93" s="190"/>
      <c r="C93" s="191"/>
      <c r="D93" s="192" t="s">
        <v>77</v>
      </c>
      <c r="E93" s="204" t="s">
        <v>86</v>
      </c>
      <c r="F93" s="204" t="s">
        <v>130</v>
      </c>
      <c r="G93" s="191"/>
      <c r="H93" s="191"/>
      <c r="I93" s="194"/>
      <c r="J93" s="205">
        <f>BK93</f>
        <v>0</v>
      </c>
      <c r="K93" s="191"/>
      <c r="L93" s="196"/>
      <c r="M93" s="197"/>
      <c r="N93" s="198"/>
      <c r="O93" s="198"/>
      <c r="P93" s="199">
        <f>SUM(P94:P159)</f>
        <v>0</v>
      </c>
      <c r="Q93" s="198"/>
      <c r="R93" s="199">
        <f>SUM(R94:R159)</f>
        <v>0.9742799999999999</v>
      </c>
      <c r="S93" s="198"/>
      <c r="T93" s="200">
        <f>SUM(T94:T159)</f>
        <v>113.52800000000002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1" t="s">
        <v>86</v>
      </c>
      <c r="AT93" s="202" t="s">
        <v>77</v>
      </c>
      <c r="AU93" s="202" t="s">
        <v>86</v>
      </c>
      <c r="AY93" s="201" t="s">
        <v>129</v>
      </c>
      <c r="BK93" s="203">
        <f>SUM(BK94:BK159)</f>
        <v>0</v>
      </c>
    </row>
    <row r="94" spans="1:65" s="2" customFormat="1" ht="76.35" customHeight="1">
      <c r="A94" s="39"/>
      <c r="B94" s="40"/>
      <c r="C94" s="206" t="s">
        <v>86</v>
      </c>
      <c r="D94" s="206" t="s">
        <v>131</v>
      </c>
      <c r="E94" s="207" t="s">
        <v>132</v>
      </c>
      <c r="F94" s="208" t="s">
        <v>133</v>
      </c>
      <c r="G94" s="209" t="s">
        <v>134</v>
      </c>
      <c r="H94" s="210">
        <v>58</v>
      </c>
      <c r="I94" s="211"/>
      <c r="J94" s="212">
        <f>ROUND(I94*H94,2)</f>
        <v>0</v>
      </c>
      <c r="K94" s="213"/>
      <c r="L94" s="45"/>
      <c r="M94" s="214" t="s">
        <v>19</v>
      </c>
      <c r="N94" s="215" t="s">
        <v>49</v>
      </c>
      <c r="O94" s="85"/>
      <c r="P94" s="216">
        <f>O94*H94</f>
        <v>0</v>
      </c>
      <c r="Q94" s="216">
        <v>0</v>
      </c>
      <c r="R94" s="216">
        <f>Q94*H94</f>
        <v>0</v>
      </c>
      <c r="S94" s="216">
        <v>0.255</v>
      </c>
      <c r="T94" s="217">
        <f>S94*H94</f>
        <v>14.790000000000001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8" t="s">
        <v>135</v>
      </c>
      <c r="AT94" s="218" t="s">
        <v>131</v>
      </c>
      <c r="AU94" s="218" t="s">
        <v>88</v>
      </c>
      <c r="AY94" s="18" t="s">
        <v>129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8" t="s">
        <v>86</v>
      </c>
      <c r="BK94" s="219">
        <f>ROUND(I94*H94,2)</f>
        <v>0</v>
      </c>
      <c r="BL94" s="18" t="s">
        <v>135</v>
      </c>
      <c r="BM94" s="218" t="s">
        <v>136</v>
      </c>
    </row>
    <row r="95" spans="1:65" s="2" customFormat="1" ht="62.7" customHeight="1">
      <c r="A95" s="39"/>
      <c r="B95" s="40"/>
      <c r="C95" s="206" t="s">
        <v>88</v>
      </c>
      <c r="D95" s="206" t="s">
        <v>131</v>
      </c>
      <c r="E95" s="207" t="s">
        <v>137</v>
      </c>
      <c r="F95" s="208" t="s">
        <v>138</v>
      </c>
      <c r="G95" s="209" t="s">
        <v>134</v>
      </c>
      <c r="H95" s="210">
        <v>58</v>
      </c>
      <c r="I95" s="211"/>
      <c r="J95" s="212">
        <f>ROUND(I95*H95,2)</f>
        <v>0</v>
      </c>
      <c r="K95" s="213"/>
      <c r="L95" s="45"/>
      <c r="M95" s="214" t="s">
        <v>19</v>
      </c>
      <c r="N95" s="215" t="s">
        <v>49</v>
      </c>
      <c r="O95" s="85"/>
      <c r="P95" s="216">
        <f>O95*H95</f>
        <v>0</v>
      </c>
      <c r="Q95" s="216">
        <v>0</v>
      </c>
      <c r="R95" s="216">
        <f>Q95*H95</f>
        <v>0</v>
      </c>
      <c r="S95" s="216">
        <v>0.29</v>
      </c>
      <c r="T95" s="217">
        <f>S95*H95</f>
        <v>16.82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8" t="s">
        <v>135</v>
      </c>
      <c r="AT95" s="218" t="s">
        <v>131</v>
      </c>
      <c r="AU95" s="218" t="s">
        <v>88</v>
      </c>
      <c r="AY95" s="18" t="s">
        <v>129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8" t="s">
        <v>86</v>
      </c>
      <c r="BK95" s="219">
        <f>ROUND(I95*H95,2)</f>
        <v>0</v>
      </c>
      <c r="BL95" s="18" t="s">
        <v>135</v>
      </c>
      <c r="BM95" s="218" t="s">
        <v>139</v>
      </c>
    </row>
    <row r="96" spans="1:65" s="2" customFormat="1" ht="49.05" customHeight="1">
      <c r="A96" s="39"/>
      <c r="B96" s="40"/>
      <c r="C96" s="206" t="s">
        <v>140</v>
      </c>
      <c r="D96" s="206" t="s">
        <v>131</v>
      </c>
      <c r="E96" s="207" t="s">
        <v>141</v>
      </c>
      <c r="F96" s="208" t="s">
        <v>142</v>
      </c>
      <c r="G96" s="209" t="s">
        <v>134</v>
      </c>
      <c r="H96" s="210">
        <v>291</v>
      </c>
      <c r="I96" s="211"/>
      <c r="J96" s="212">
        <f>ROUND(I96*H96,2)</f>
        <v>0</v>
      </c>
      <c r="K96" s="213"/>
      <c r="L96" s="45"/>
      <c r="M96" s="214" t="s">
        <v>19</v>
      </c>
      <c r="N96" s="215" t="s">
        <v>49</v>
      </c>
      <c r="O96" s="85"/>
      <c r="P96" s="216">
        <f>O96*H96</f>
        <v>0</v>
      </c>
      <c r="Q96" s="216">
        <v>0</v>
      </c>
      <c r="R96" s="216">
        <f>Q96*H96</f>
        <v>0</v>
      </c>
      <c r="S96" s="216">
        <v>0.098</v>
      </c>
      <c r="T96" s="217">
        <f>S96*H96</f>
        <v>28.518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8" t="s">
        <v>135</v>
      </c>
      <c r="AT96" s="218" t="s">
        <v>131</v>
      </c>
      <c r="AU96" s="218" t="s">
        <v>88</v>
      </c>
      <c r="AY96" s="18" t="s">
        <v>129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8" t="s">
        <v>86</v>
      </c>
      <c r="BK96" s="219">
        <f>ROUND(I96*H96,2)</f>
        <v>0</v>
      </c>
      <c r="BL96" s="18" t="s">
        <v>135</v>
      </c>
      <c r="BM96" s="218" t="s">
        <v>143</v>
      </c>
    </row>
    <row r="97" spans="1:51" s="13" customFormat="1" ht="12">
      <c r="A97" s="13"/>
      <c r="B97" s="220"/>
      <c r="C97" s="221"/>
      <c r="D97" s="222" t="s">
        <v>144</v>
      </c>
      <c r="E97" s="223" t="s">
        <v>19</v>
      </c>
      <c r="F97" s="224" t="s">
        <v>145</v>
      </c>
      <c r="G97" s="221"/>
      <c r="H97" s="225">
        <v>154</v>
      </c>
      <c r="I97" s="226"/>
      <c r="J97" s="221"/>
      <c r="K97" s="221"/>
      <c r="L97" s="227"/>
      <c r="M97" s="228"/>
      <c r="N97" s="229"/>
      <c r="O97" s="229"/>
      <c r="P97" s="229"/>
      <c r="Q97" s="229"/>
      <c r="R97" s="229"/>
      <c r="S97" s="229"/>
      <c r="T97" s="230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1" t="s">
        <v>144</v>
      </c>
      <c r="AU97" s="231" t="s">
        <v>88</v>
      </c>
      <c r="AV97" s="13" t="s">
        <v>88</v>
      </c>
      <c r="AW97" s="13" t="s">
        <v>37</v>
      </c>
      <c r="AX97" s="13" t="s">
        <v>78</v>
      </c>
      <c r="AY97" s="231" t="s">
        <v>129</v>
      </c>
    </row>
    <row r="98" spans="1:51" s="14" customFormat="1" ht="12">
      <c r="A98" s="14"/>
      <c r="B98" s="232"/>
      <c r="C98" s="233"/>
      <c r="D98" s="222" t="s">
        <v>144</v>
      </c>
      <c r="E98" s="234" t="s">
        <v>19</v>
      </c>
      <c r="F98" s="235" t="s">
        <v>146</v>
      </c>
      <c r="G98" s="233"/>
      <c r="H98" s="234" t="s">
        <v>19</v>
      </c>
      <c r="I98" s="236"/>
      <c r="J98" s="233"/>
      <c r="K98" s="233"/>
      <c r="L98" s="237"/>
      <c r="M98" s="238"/>
      <c r="N98" s="239"/>
      <c r="O98" s="239"/>
      <c r="P98" s="239"/>
      <c r="Q98" s="239"/>
      <c r="R98" s="239"/>
      <c r="S98" s="239"/>
      <c r="T98" s="240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1" t="s">
        <v>144</v>
      </c>
      <c r="AU98" s="241" t="s">
        <v>88</v>
      </c>
      <c r="AV98" s="14" t="s">
        <v>86</v>
      </c>
      <c r="AW98" s="14" t="s">
        <v>37</v>
      </c>
      <c r="AX98" s="14" t="s">
        <v>78</v>
      </c>
      <c r="AY98" s="241" t="s">
        <v>129</v>
      </c>
    </row>
    <row r="99" spans="1:51" s="13" customFormat="1" ht="12">
      <c r="A99" s="13"/>
      <c r="B99" s="220"/>
      <c r="C99" s="221"/>
      <c r="D99" s="222" t="s">
        <v>144</v>
      </c>
      <c r="E99" s="223" t="s">
        <v>19</v>
      </c>
      <c r="F99" s="224" t="s">
        <v>147</v>
      </c>
      <c r="G99" s="221"/>
      <c r="H99" s="225">
        <v>137</v>
      </c>
      <c r="I99" s="226"/>
      <c r="J99" s="221"/>
      <c r="K99" s="221"/>
      <c r="L99" s="227"/>
      <c r="M99" s="228"/>
      <c r="N99" s="229"/>
      <c r="O99" s="229"/>
      <c r="P99" s="229"/>
      <c r="Q99" s="229"/>
      <c r="R99" s="229"/>
      <c r="S99" s="229"/>
      <c r="T99" s="23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1" t="s">
        <v>144</v>
      </c>
      <c r="AU99" s="231" t="s">
        <v>88</v>
      </c>
      <c r="AV99" s="13" t="s">
        <v>88</v>
      </c>
      <c r="AW99" s="13" t="s">
        <v>37</v>
      </c>
      <c r="AX99" s="13" t="s">
        <v>78</v>
      </c>
      <c r="AY99" s="231" t="s">
        <v>129</v>
      </c>
    </row>
    <row r="100" spans="1:51" s="14" customFormat="1" ht="12">
      <c r="A100" s="14"/>
      <c r="B100" s="232"/>
      <c r="C100" s="233"/>
      <c r="D100" s="222" t="s">
        <v>144</v>
      </c>
      <c r="E100" s="234" t="s">
        <v>19</v>
      </c>
      <c r="F100" s="235" t="s">
        <v>148</v>
      </c>
      <c r="G100" s="233"/>
      <c r="H100" s="234" t="s">
        <v>19</v>
      </c>
      <c r="I100" s="236"/>
      <c r="J100" s="233"/>
      <c r="K100" s="233"/>
      <c r="L100" s="237"/>
      <c r="M100" s="238"/>
      <c r="N100" s="239"/>
      <c r="O100" s="239"/>
      <c r="P100" s="239"/>
      <c r="Q100" s="239"/>
      <c r="R100" s="239"/>
      <c r="S100" s="239"/>
      <c r="T100" s="240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1" t="s">
        <v>144</v>
      </c>
      <c r="AU100" s="241" t="s">
        <v>88</v>
      </c>
      <c r="AV100" s="14" t="s">
        <v>86</v>
      </c>
      <c r="AW100" s="14" t="s">
        <v>37</v>
      </c>
      <c r="AX100" s="14" t="s">
        <v>78</v>
      </c>
      <c r="AY100" s="241" t="s">
        <v>129</v>
      </c>
    </row>
    <row r="101" spans="1:51" s="15" customFormat="1" ht="12">
      <c r="A101" s="15"/>
      <c r="B101" s="242"/>
      <c r="C101" s="243"/>
      <c r="D101" s="222" t="s">
        <v>144</v>
      </c>
      <c r="E101" s="244" t="s">
        <v>19</v>
      </c>
      <c r="F101" s="245" t="s">
        <v>149</v>
      </c>
      <c r="G101" s="243"/>
      <c r="H101" s="246">
        <v>291</v>
      </c>
      <c r="I101" s="247"/>
      <c r="J101" s="243"/>
      <c r="K101" s="243"/>
      <c r="L101" s="248"/>
      <c r="M101" s="249"/>
      <c r="N101" s="250"/>
      <c r="O101" s="250"/>
      <c r="P101" s="250"/>
      <c r="Q101" s="250"/>
      <c r="R101" s="250"/>
      <c r="S101" s="250"/>
      <c r="T101" s="251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52" t="s">
        <v>144</v>
      </c>
      <c r="AU101" s="252" t="s">
        <v>88</v>
      </c>
      <c r="AV101" s="15" t="s">
        <v>135</v>
      </c>
      <c r="AW101" s="15" t="s">
        <v>37</v>
      </c>
      <c r="AX101" s="15" t="s">
        <v>86</v>
      </c>
      <c r="AY101" s="252" t="s">
        <v>129</v>
      </c>
    </row>
    <row r="102" spans="1:65" s="2" customFormat="1" ht="49.05" customHeight="1">
      <c r="A102" s="39"/>
      <c r="B102" s="40"/>
      <c r="C102" s="206" t="s">
        <v>135</v>
      </c>
      <c r="D102" s="206" t="s">
        <v>131</v>
      </c>
      <c r="E102" s="207" t="s">
        <v>150</v>
      </c>
      <c r="F102" s="208" t="s">
        <v>151</v>
      </c>
      <c r="G102" s="209" t="s">
        <v>134</v>
      </c>
      <c r="H102" s="210">
        <v>154</v>
      </c>
      <c r="I102" s="211"/>
      <c r="J102" s="212">
        <f>ROUND(I102*H102,2)</f>
        <v>0</v>
      </c>
      <c r="K102" s="213"/>
      <c r="L102" s="45"/>
      <c r="M102" s="214" t="s">
        <v>19</v>
      </c>
      <c r="N102" s="215" t="s">
        <v>49</v>
      </c>
      <c r="O102" s="85"/>
      <c r="P102" s="216">
        <f>O102*H102</f>
        <v>0</v>
      </c>
      <c r="Q102" s="216">
        <v>9E-05</v>
      </c>
      <c r="R102" s="216">
        <f>Q102*H102</f>
        <v>0.01386</v>
      </c>
      <c r="S102" s="216">
        <v>0.23</v>
      </c>
      <c r="T102" s="217">
        <f>S102*H102</f>
        <v>35.42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8" t="s">
        <v>135</v>
      </c>
      <c r="AT102" s="218" t="s">
        <v>131</v>
      </c>
      <c r="AU102" s="218" t="s">
        <v>88</v>
      </c>
      <c r="AY102" s="18" t="s">
        <v>129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8" t="s">
        <v>86</v>
      </c>
      <c r="BK102" s="219">
        <f>ROUND(I102*H102,2)</f>
        <v>0</v>
      </c>
      <c r="BL102" s="18" t="s">
        <v>135</v>
      </c>
      <c r="BM102" s="218" t="s">
        <v>152</v>
      </c>
    </row>
    <row r="103" spans="1:51" s="13" customFormat="1" ht="12">
      <c r="A103" s="13"/>
      <c r="B103" s="220"/>
      <c r="C103" s="221"/>
      <c r="D103" s="222" t="s">
        <v>144</v>
      </c>
      <c r="E103" s="223" t="s">
        <v>19</v>
      </c>
      <c r="F103" s="224" t="s">
        <v>145</v>
      </c>
      <c r="G103" s="221"/>
      <c r="H103" s="225">
        <v>154</v>
      </c>
      <c r="I103" s="226"/>
      <c r="J103" s="221"/>
      <c r="K103" s="221"/>
      <c r="L103" s="227"/>
      <c r="M103" s="228"/>
      <c r="N103" s="229"/>
      <c r="O103" s="229"/>
      <c r="P103" s="229"/>
      <c r="Q103" s="229"/>
      <c r="R103" s="229"/>
      <c r="S103" s="229"/>
      <c r="T103" s="230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1" t="s">
        <v>144</v>
      </c>
      <c r="AU103" s="231" t="s">
        <v>88</v>
      </c>
      <c r="AV103" s="13" t="s">
        <v>88</v>
      </c>
      <c r="AW103" s="13" t="s">
        <v>37</v>
      </c>
      <c r="AX103" s="13" t="s">
        <v>78</v>
      </c>
      <c r="AY103" s="231" t="s">
        <v>129</v>
      </c>
    </row>
    <row r="104" spans="1:51" s="15" customFormat="1" ht="12">
      <c r="A104" s="15"/>
      <c r="B104" s="242"/>
      <c r="C104" s="243"/>
      <c r="D104" s="222" t="s">
        <v>144</v>
      </c>
      <c r="E104" s="244" t="s">
        <v>19</v>
      </c>
      <c r="F104" s="245" t="s">
        <v>149</v>
      </c>
      <c r="G104" s="243"/>
      <c r="H104" s="246">
        <v>154</v>
      </c>
      <c r="I104" s="247"/>
      <c r="J104" s="243"/>
      <c r="K104" s="243"/>
      <c r="L104" s="248"/>
      <c r="M104" s="249"/>
      <c r="N104" s="250"/>
      <c r="O104" s="250"/>
      <c r="P104" s="250"/>
      <c r="Q104" s="250"/>
      <c r="R104" s="250"/>
      <c r="S104" s="250"/>
      <c r="T104" s="251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T104" s="252" t="s">
        <v>144</v>
      </c>
      <c r="AU104" s="252" t="s">
        <v>88</v>
      </c>
      <c r="AV104" s="15" t="s">
        <v>135</v>
      </c>
      <c r="AW104" s="15" t="s">
        <v>37</v>
      </c>
      <c r="AX104" s="15" t="s">
        <v>86</v>
      </c>
      <c r="AY104" s="252" t="s">
        <v>129</v>
      </c>
    </row>
    <row r="105" spans="1:65" s="2" customFormat="1" ht="37.8" customHeight="1">
      <c r="A105" s="39"/>
      <c r="B105" s="40"/>
      <c r="C105" s="206" t="s">
        <v>153</v>
      </c>
      <c r="D105" s="206" t="s">
        <v>131</v>
      </c>
      <c r="E105" s="207" t="s">
        <v>154</v>
      </c>
      <c r="F105" s="208" t="s">
        <v>155</v>
      </c>
      <c r="G105" s="209" t="s">
        <v>156</v>
      </c>
      <c r="H105" s="210">
        <v>62</v>
      </c>
      <c r="I105" s="211"/>
      <c r="J105" s="212">
        <f>ROUND(I105*H105,2)</f>
        <v>0</v>
      </c>
      <c r="K105" s="213"/>
      <c r="L105" s="45"/>
      <c r="M105" s="214" t="s">
        <v>19</v>
      </c>
      <c r="N105" s="215" t="s">
        <v>49</v>
      </c>
      <c r="O105" s="85"/>
      <c r="P105" s="216">
        <f>O105*H105</f>
        <v>0</v>
      </c>
      <c r="Q105" s="216">
        <v>0</v>
      </c>
      <c r="R105" s="216">
        <f>Q105*H105</f>
        <v>0</v>
      </c>
      <c r="S105" s="216">
        <v>0.29</v>
      </c>
      <c r="T105" s="217">
        <f>S105*H105</f>
        <v>17.98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8" t="s">
        <v>135</v>
      </c>
      <c r="AT105" s="218" t="s">
        <v>131</v>
      </c>
      <c r="AU105" s="218" t="s">
        <v>88</v>
      </c>
      <c r="AY105" s="18" t="s">
        <v>129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8" t="s">
        <v>86</v>
      </c>
      <c r="BK105" s="219">
        <f>ROUND(I105*H105,2)</f>
        <v>0</v>
      </c>
      <c r="BL105" s="18" t="s">
        <v>135</v>
      </c>
      <c r="BM105" s="218" t="s">
        <v>157</v>
      </c>
    </row>
    <row r="106" spans="1:65" s="2" customFormat="1" ht="37.8" customHeight="1">
      <c r="A106" s="39"/>
      <c r="B106" s="40"/>
      <c r="C106" s="206" t="s">
        <v>158</v>
      </c>
      <c r="D106" s="206" t="s">
        <v>131</v>
      </c>
      <c r="E106" s="207" t="s">
        <v>159</v>
      </c>
      <c r="F106" s="208" t="s">
        <v>160</v>
      </c>
      <c r="G106" s="209" t="s">
        <v>161</v>
      </c>
      <c r="H106" s="210">
        <v>111.3</v>
      </c>
      <c r="I106" s="211"/>
      <c r="J106" s="212">
        <f>ROUND(I106*H106,2)</f>
        <v>0</v>
      </c>
      <c r="K106" s="213"/>
      <c r="L106" s="45"/>
      <c r="M106" s="214" t="s">
        <v>19</v>
      </c>
      <c r="N106" s="215" t="s">
        <v>49</v>
      </c>
      <c r="O106" s="85"/>
      <c r="P106" s="216">
        <f>O106*H106</f>
        <v>0</v>
      </c>
      <c r="Q106" s="216">
        <v>0</v>
      </c>
      <c r="R106" s="216">
        <f>Q106*H106</f>
        <v>0</v>
      </c>
      <c r="S106" s="216">
        <v>0</v>
      </c>
      <c r="T106" s="217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8" t="s">
        <v>135</v>
      </c>
      <c r="AT106" s="218" t="s">
        <v>131</v>
      </c>
      <c r="AU106" s="218" t="s">
        <v>88</v>
      </c>
      <c r="AY106" s="18" t="s">
        <v>129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8" t="s">
        <v>86</v>
      </c>
      <c r="BK106" s="219">
        <f>ROUND(I106*H106,2)</f>
        <v>0</v>
      </c>
      <c r="BL106" s="18" t="s">
        <v>135</v>
      </c>
      <c r="BM106" s="218" t="s">
        <v>162</v>
      </c>
    </row>
    <row r="107" spans="1:51" s="13" customFormat="1" ht="12">
      <c r="A107" s="13"/>
      <c r="B107" s="220"/>
      <c r="C107" s="221"/>
      <c r="D107" s="222" t="s">
        <v>144</v>
      </c>
      <c r="E107" s="223" t="s">
        <v>19</v>
      </c>
      <c r="F107" s="224" t="s">
        <v>163</v>
      </c>
      <c r="G107" s="221"/>
      <c r="H107" s="225">
        <v>145.6</v>
      </c>
      <c r="I107" s="226"/>
      <c r="J107" s="221"/>
      <c r="K107" s="221"/>
      <c r="L107" s="227"/>
      <c r="M107" s="228"/>
      <c r="N107" s="229"/>
      <c r="O107" s="229"/>
      <c r="P107" s="229"/>
      <c r="Q107" s="229"/>
      <c r="R107" s="229"/>
      <c r="S107" s="229"/>
      <c r="T107" s="230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1" t="s">
        <v>144</v>
      </c>
      <c r="AU107" s="231" t="s">
        <v>88</v>
      </c>
      <c r="AV107" s="13" t="s">
        <v>88</v>
      </c>
      <c r="AW107" s="13" t="s">
        <v>37</v>
      </c>
      <c r="AX107" s="13" t="s">
        <v>78</v>
      </c>
      <c r="AY107" s="231" t="s">
        <v>129</v>
      </c>
    </row>
    <row r="108" spans="1:51" s="14" customFormat="1" ht="12">
      <c r="A108" s="14"/>
      <c r="B108" s="232"/>
      <c r="C108" s="233"/>
      <c r="D108" s="222" t="s">
        <v>144</v>
      </c>
      <c r="E108" s="234" t="s">
        <v>19</v>
      </c>
      <c r="F108" s="235" t="s">
        <v>164</v>
      </c>
      <c r="G108" s="233"/>
      <c r="H108" s="234" t="s">
        <v>19</v>
      </c>
      <c r="I108" s="236"/>
      <c r="J108" s="233"/>
      <c r="K108" s="233"/>
      <c r="L108" s="237"/>
      <c r="M108" s="238"/>
      <c r="N108" s="239"/>
      <c r="O108" s="239"/>
      <c r="P108" s="239"/>
      <c r="Q108" s="239"/>
      <c r="R108" s="239"/>
      <c r="S108" s="239"/>
      <c r="T108" s="240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1" t="s">
        <v>144</v>
      </c>
      <c r="AU108" s="241" t="s">
        <v>88</v>
      </c>
      <c r="AV108" s="14" t="s">
        <v>86</v>
      </c>
      <c r="AW108" s="14" t="s">
        <v>37</v>
      </c>
      <c r="AX108" s="14" t="s">
        <v>78</v>
      </c>
      <c r="AY108" s="241" t="s">
        <v>129</v>
      </c>
    </row>
    <row r="109" spans="1:51" s="13" customFormat="1" ht="12">
      <c r="A109" s="13"/>
      <c r="B109" s="220"/>
      <c r="C109" s="221"/>
      <c r="D109" s="222" t="s">
        <v>144</v>
      </c>
      <c r="E109" s="223" t="s">
        <v>19</v>
      </c>
      <c r="F109" s="224" t="s">
        <v>165</v>
      </c>
      <c r="G109" s="221"/>
      <c r="H109" s="225">
        <v>77</v>
      </c>
      <c r="I109" s="226"/>
      <c r="J109" s="221"/>
      <c r="K109" s="221"/>
      <c r="L109" s="227"/>
      <c r="M109" s="228"/>
      <c r="N109" s="229"/>
      <c r="O109" s="229"/>
      <c r="P109" s="229"/>
      <c r="Q109" s="229"/>
      <c r="R109" s="229"/>
      <c r="S109" s="229"/>
      <c r="T109" s="23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1" t="s">
        <v>144</v>
      </c>
      <c r="AU109" s="231" t="s">
        <v>88</v>
      </c>
      <c r="AV109" s="13" t="s">
        <v>88</v>
      </c>
      <c r="AW109" s="13" t="s">
        <v>37</v>
      </c>
      <c r="AX109" s="13" t="s">
        <v>78</v>
      </c>
      <c r="AY109" s="231" t="s">
        <v>129</v>
      </c>
    </row>
    <row r="110" spans="1:51" s="14" customFormat="1" ht="12">
      <c r="A110" s="14"/>
      <c r="B110" s="232"/>
      <c r="C110" s="233"/>
      <c r="D110" s="222" t="s">
        <v>144</v>
      </c>
      <c r="E110" s="234" t="s">
        <v>19</v>
      </c>
      <c r="F110" s="235" t="s">
        <v>166</v>
      </c>
      <c r="G110" s="233"/>
      <c r="H110" s="234" t="s">
        <v>19</v>
      </c>
      <c r="I110" s="236"/>
      <c r="J110" s="233"/>
      <c r="K110" s="233"/>
      <c r="L110" s="237"/>
      <c r="M110" s="238"/>
      <c r="N110" s="239"/>
      <c r="O110" s="239"/>
      <c r="P110" s="239"/>
      <c r="Q110" s="239"/>
      <c r="R110" s="239"/>
      <c r="S110" s="239"/>
      <c r="T110" s="240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1" t="s">
        <v>144</v>
      </c>
      <c r="AU110" s="241" t="s">
        <v>88</v>
      </c>
      <c r="AV110" s="14" t="s">
        <v>86</v>
      </c>
      <c r="AW110" s="14" t="s">
        <v>37</v>
      </c>
      <c r="AX110" s="14" t="s">
        <v>78</v>
      </c>
      <c r="AY110" s="241" t="s">
        <v>129</v>
      </c>
    </row>
    <row r="111" spans="1:51" s="15" customFormat="1" ht="12">
      <c r="A111" s="15"/>
      <c r="B111" s="242"/>
      <c r="C111" s="243"/>
      <c r="D111" s="222" t="s">
        <v>144</v>
      </c>
      <c r="E111" s="244" t="s">
        <v>19</v>
      </c>
      <c r="F111" s="245" t="s">
        <v>149</v>
      </c>
      <c r="G111" s="243"/>
      <c r="H111" s="246">
        <v>222.6</v>
      </c>
      <c r="I111" s="247"/>
      <c r="J111" s="243"/>
      <c r="K111" s="243"/>
      <c r="L111" s="248"/>
      <c r="M111" s="249"/>
      <c r="N111" s="250"/>
      <c r="O111" s="250"/>
      <c r="P111" s="250"/>
      <c r="Q111" s="250"/>
      <c r="R111" s="250"/>
      <c r="S111" s="250"/>
      <c r="T111" s="251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52" t="s">
        <v>144</v>
      </c>
      <c r="AU111" s="252" t="s">
        <v>88</v>
      </c>
      <c r="AV111" s="15" t="s">
        <v>135</v>
      </c>
      <c r="AW111" s="15" t="s">
        <v>37</v>
      </c>
      <c r="AX111" s="15" t="s">
        <v>86</v>
      </c>
      <c r="AY111" s="252" t="s">
        <v>129</v>
      </c>
    </row>
    <row r="112" spans="1:51" s="13" customFormat="1" ht="12">
      <c r="A112" s="13"/>
      <c r="B112" s="220"/>
      <c r="C112" s="221"/>
      <c r="D112" s="222" t="s">
        <v>144</v>
      </c>
      <c r="E112" s="221"/>
      <c r="F112" s="224" t="s">
        <v>167</v>
      </c>
      <c r="G112" s="221"/>
      <c r="H112" s="225">
        <v>111.3</v>
      </c>
      <c r="I112" s="226"/>
      <c r="J112" s="221"/>
      <c r="K112" s="221"/>
      <c r="L112" s="227"/>
      <c r="M112" s="228"/>
      <c r="N112" s="229"/>
      <c r="O112" s="229"/>
      <c r="P112" s="229"/>
      <c r="Q112" s="229"/>
      <c r="R112" s="229"/>
      <c r="S112" s="229"/>
      <c r="T112" s="23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1" t="s">
        <v>144</v>
      </c>
      <c r="AU112" s="231" t="s">
        <v>88</v>
      </c>
      <c r="AV112" s="13" t="s">
        <v>88</v>
      </c>
      <c r="AW112" s="13" t="s">
        <v>4</v>
      </c>
      <c r="AX112" s="13" t="s">
        <v>86</v>
      </c>
      <c r="AY112" s="231" t="s">
        <v>129</v>
      </c>
    </row>
    <row r="113" spans="1:65" s="2" customFormat="1" ht="37.8" customHeight="1">
      <c r="A113" s="39"/>
      <c r="B113" s="40"/>
      <c r="C113" s="206" t="s">
        <v>168</v>
      </c>
      <c r="D113" s="206" t="s">
        <v>131</v>
      </c>
      <c r="E113" s="207" t="s">
        <v>169</v>
      </c>
      <c r="F113" s="208" t="s">
        <v>170</v>
      </c>
      <c r="G113" s="209" t="s">
        <v>161</v>
      </c>
      <c r="H113" s="210">
        <v>111.3</v>
      </c>
      <c r="I113" s="211"/>
      <c r="J113" s="212">
        <f>ROUND(I113*H113,2)</f>
        <v>0</v>
      </c>
      <c r="K113" s="213"/>
      <c r="L113" s="45"/>
      <c r="M113" s="214" t="s">
        <v>19</v>
      </c>
      <c r="N113" s="215" t="s">
        <v>49</v>
      </c>
      <c r="O113" s="85"/>
      <c r="P113" s="216">
        <f>O113*H113</f>
        <v>0</v>
      </c>
      <c r="Q113" s="216">
        <v>0</v>
      </c>
      <c r="R113" s="216">
        <f>Q113*H113</f>
        <v>0</v>
      </c>
      <c r="S113" s="216">
        <v>0</v>
      </c>
      <c r="T113" s="217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8" t="s">
        <v>135</v>
      </c>
      <c r="AT113" s="218" t="s">
        <v>131</v>
      </c>
      <c r="AU113" s="218" t="s">
        <v>88</v>
      </c>
      <c r="AY113" s="18" t="s">
        <v>129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18" t="s">
        <v>86</v>
      </c>
      <c r="BK113" s="219">
        <f>ROUND(I113*H113,2)</f>
        <v>0</v>
      </c>
      <c r="BL113" s="18" t="s">
        <v>135</v>
      </c>
      <c r="BM113" s="218" t="s">
        <v>171</v>
      </c>
    </row>
    <row r="114" spans="1:51" s="13" customFormat="1" ht="12">
      <c r="A114" s="13"/>
      <c r="B114" s="220"/>
      <c r="C114" s="221"/>
      <c r="D114" s="222" t="s">
        <v>144</v>
      </c>
      <c r="E114" s="221"/>
      <c r="F114" s="224" t="s">
        <v>167</v>
      </c>
      <c r="G114" s="221"/>
      <c r="H114" s="225">
        <v>111.3</v>
      </c>
      <c r="I114" s="226"/>
      <c r="J114" s="221"/>
      <c r="K114" s="221"/>
      <c r="L114" s="227"/>
      <c r="M114" s="228"/>
      <c r="N114" s="229"/>
      <c r="O114" s="229"/>
      <c r="P114" s="229"/>
      <c r="Q114" s="229"/>
      <c r="R114" s="229"/>
      <c r="S114" s="229"/>
      <c r="T114" s="230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1" t="s">
        <v>144</v>
      </c>
      <c r="AU114" s="231" t="s">
        <v>88</v>
      </c>
      <c r="AV114" s="13" t="s">
        <v>88</v>
      </c>
      <c r="AW114" s="13" t="s">
        <v>4</v>
      </c>
      <c r="AX114" s="13" t="s">
        <v>86</v>
      </c>
      <c r="AY114" s="231" t="s">
        <v>129</v>
      </c>
    </row>
    <row r="115" spans="1:65" s="2" customFormat="1" ht="37.8" customHeight="1">
      <c r="A115" s="39"/>
      <c r="B115" s="40"/>
      <c r="C115" s="206" t="s">
        <v>172</v>
      </c>
      <c r="D115" s="206" t="s">
        <v>131</v>
      </c>
      <c r="E115" s="207" t="s">
        <v>173</v>
      </c>
      <c r="F115" s="208" t="s">
        <v>174</v>
      </c>
      <c r="G115" s="209" t="s">
        <v>161</v>
      </c>
      <c r="H115" s="210">
        <v>22.52</v>
      </c>
      <c r="I115" s="211"/>
      <c r="J115" s="212">
        <f>ROUND(I115*H115,2)</f>
        <v>0</v>
      </c>
      <c r="K115" s="213"/>
      <c r="L115" s="45"/>
      <c r="M115" s="214" t="s">
        <v>19</v>
      </c>
      <c r="N115" s="215" t="s">
        <v>49</v>
      </c>
      <c r="O115" s="85"/>
      <c r="P115" s="216">
        <f>O115*H115</f>
        <v>0</v>
      </c>
      <c r="Q115" s="216">
        <v>0</v>
      </c>
      <c r="R115" s="216">
        <f>Q115*H115</f>
        <v>0</v>
      </c>
      <c r="S115" s="216">
        <v>0</v>
      </c>
      <c r="T115" s="217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8" t="s">
        <v>135</v>
      </c>
      <c r="AT115" s="218" t="s">
        <v>131</v>
      </c>
      <c r="AU115" s="218" t="s">
        <v>88</v>
      </c>
      <c r="AY115" s="18" t="s">
        <v>129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8" t="s">
        <v>86</v>
      </c>
      <c r="BK115" s="219">
        <f>ROUND(I115*H115,2)</f>
        <v>0</v>
      </c>
      <c r="BL115" s="18" t="s">
        <v>135</v>
      </c>
      <c r="BM115" s="218" t="s">
        <v>175</v>
      </c>
    </row>
    <row r="116" spans="1:51" s="13" customFormat="1" ht="12">
      <c r="A116" s="13"/>
      <c r="B116" s="220"/>
      <c r="C116" s="221"/>
      <c r="D116" s="222" t="s">
        <v>144</v>
      </c>
      <c r="E116" s="223" t="s">
        <v>19</v>
      </c>
      <c r="F116" s="224" t="s">
        <v>163</v>
      </c>
      <c r="G116" s="221"/>
      <c r="H116" s="225">
        <v>145.6</v>
      </c>
      <c r="I116" s="226"/>
      <c r="J116" s="221"/>
      <c r="K116" s="221"/>
      <c r="L116" s="227"/>
      <c r="M116" s="228"/>
      <c r="N116" s="229"/>
      <c r="O116" s="229"/>
      <c r="P116" s="229"/>
      <c r="Q116" s="229"/>
      <c r="R116" s="229"/>
      <c r="S116" s="229"/>
      <c r="T116" s="230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1" t="s">
        <v>144</v>
      </c>
      <c r="AU116" s="231" t="s">
        <v>88</v>
      </c>
      <c r="AV116" s="13" t="s">
        <v>88</v>
      </c>
      <c r="AW116" s="13" t="s">
        <v>37</v>
      </c>
      <c r="AX116" s="13" t="s">
        <v>78</v>
      </c>
      <c r="AY116" s="231" t="s">
        <v>129</v>
      </c>
    </row>
    <row r="117" spans="1:51" s="14" customFormat="1" ht="12">
      <c r="A117" s="14"/>
      <c r="B117" s="232"/>
      <c r="C117" s="233"/>
      <c r="D117" s="222" t="s">
        <v>144</v>
      </c>
      <c r="E117" s="234" t="s">
        <v>19</v>
      </c>
      <c r="F117" s="235" t="s">
        <v>164</v>
      </c>
      <c r="G117" s="233"/>
      <c r="H117" s="234" t="s">
        <v>19</v>
      </c>
      <c r="I117" s="236"/>
      <c r="J117" s="233"/>
      <c r="K117" s="233"/>
      <c r="L117" s="237"/>
      <c r="M117" s="238"/>
      <c r="N117" s="239"/>
      <c r="O117" s="239"/>
      <c r="P117" s="239"/>
      <c r="Q117" s="239"/>
      <c r="R117" s="239"/>
      <c r="S117" s="239"/>
      <c r="T117" s="240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1" t="s">
        <v>144</v>
      </c>
      <c r="AU117" s="241" t="s">
        <v>88</v>
      </c>
      <c r="AV117" s="14" t="s">
        <v>86</v>
      </c>
      <c r="AW117" s="14" t="s">
        <v>37</v>
      </c>
      <c r="AX117" s="14" t="s">
        <v>78</v>
      </c>
      <c r="AY117" s="241" t="s">
        <v>129</v>
      </c>
    </row>
    <row r="118" spans="1:51" s="13" customFormat="1" ht="12">
      <c r="A118" s="13"/>
      <c r="B118" s="220"/>
      <c r="C118" s="221"/>
      <c r="D118" s="222" t="s">
        <v>144</v>
      </c>
      <c r="E118" s="223" t="s">
        <v>19</v>
      </c>
      <c r="F118" s="224" t="s">
        <v>165</v>
      </c>
      <c r="G118" s="221"/>
      <c r="H118" s="225">
        <v>77</v>
      </c>
      <c r="I118" s="226"/>
      <c r="J118" s="221"/>
      <c r="K118" s="221"/>
      <c r="L118" s="227"/>
      <c r="M118" s="228"/>
      <c r="N118" s="229"/>
      <c r="O118" s="229"/>
      <c r="P118" s="229"/>
      <c r="Q118" s="229"/>
      <c r="R118" s="229"/>
      <c r="S118" s="229"/>
      <c r="T118" s="230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1" t="s">
        <v>144</v>
      </c>
      <c r="AU118" s="231" t="s">
        <v>88</v>
      </c>
      <c r="AV118" s="13" t="s">
        <v>88</v>
      </c>
      <c r="AW118" s="13" t="s">
        <v>37</v>
      </c>
      <c r="AX118" s="13" t="s">
        <v>78</v>
      </c>
      <c r="AY118" s="231" t="s">
        <v>129</v>
      </c>
    </row>
    <row r="119" spans="1:51" s="14" customFormat="1" ht="12">
      <c r="A119" s="14"/>
      <c r="B119" s="232"/>
      <c r="C119" s="233"/>
      <c r="D119" s="222" t="s">
        <v>144</v>
      </c>
      <c r="E119" s="234" t="s">
        <v>19</v>
      </c>
      <c r="F119" s="235" t="s">
        <v>166</v>
      </c>
      <c r="G119" s="233"/>
      <c r="H119" s="234" t="s">
        <v>19</v>
      </c>
      <c r="I119" s="236"/>
      <c r="J119" s="233"/>
      <c r="K119" s="233"/>
      <c r="L119" s="237"/>
      <c r="M119" s="238"/>
      <c r="N119" s="239"/>
      <c r="O119" s="239"/>
      <c r="P119" s="239"/>
      <c r="Q119" s="239"/>
      <c r="R119" s="239"/>
      <c r="S119" s="239"/>
      <c r="T119" s="240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1" t="s">
        <v>144</v>
      </c>
      <c r="AU119" s="241" t="s">
        <v>88</v>
      </c>
      <c r="AV119" s="14" t="s">
        <v>86</v>
      </c>
      <c r="AW119" s="14" t="s">
        <v>37</v>
      </c>
      <c r="AX119" s="14" t="s">
        <v>78</v>
      </c>
      <c r="AY119" s="241" t="s">
        <v>129</v>
      </c>
    </row>
    <row r="120" spans="1:51" s="13" customFormat="1" ht="12">
      <c r="A120" s="13"/>
      <c r="B120" s="220"/>
      <c r="C120" s="221"/>
      <c r="D120" s="222" t="s">
        <v>144</v>
      </c>
      <c r="E120" s="223" t="s">
        <v>19</v>
      </c>
      <c r="F120" s="224" t="s">
        <v>176</v>
      </c>
      <c r="G120" s="221"/>
      <c r="H120" s="225">
        <v>2.6</v>
      </c>
      <c r="I120" s="226"/>
      <c r="J120" s="221"/>
      <c r="K120" s="221"/>
      <c r="L120" s="227"/>
      <c r="M120" s="228"/>
      <c r="N120" s="229"/>
      <c r="O120" s="229"/>
      <c r="P120" s="229"/>
      <c r="Q120" s="229"/>
      <c r="R120" s="229"/>
      <c r="S120" s="229"/>
      <c r="T120" s="230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1" t="s">
        <v>144</v>
      </c>
      <c r="AU120" s="231" t="s">
        <v>88</v>
      </c>
      <c r="AV120" s="13" t="s">
        <v>88</v>
      </c>
      <c r="AW120" s="13" t="s">
        <v>37</v>
      </c>
      <c r="AX120" s="13" t="s">
        <v>78</v>
      </c>
      <c r="AY120" s="231" t="s">
        <v>129</v>
      </c>
    </row>
    <row r="121" spans="1:51" s="14" customFormat="1" ht="12">
      <c r="A121" s="14"/>
      <c r="B121" s="232"/>
      <c r="C121" s="233"/>
      <c r="D121" s="222" t="s">
        <v>144</v>
      </c>
      <c r="E121" s="234" t="s">
        <v>19</v>
      </c>
      <c r="F121" s="235" t="s">
        <v>177</v>
      </c>
      <c r="G121" s="233"/>
      <c r="H121" s="234" t="s">
        <v>19</v>
      </c>
      <c r="I121" s="236"/>
      <c r="J121" s="233"/>
      <c r="K121" s="233"/>
      <c r="L121" s="237"/>
      <c r="M121" s="238"/>
      <c r="N121" s="239"/>
      <c r="O121" s="239"/>
      <c r="P121" s="239"/>
      <c r="Q121" s="239"/>
      <c r="R121" s="239"/>
      <c r="S121" s="239"/>
      <c r="T121" s="240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1" t="s">
        <v>144</v>
      </c>
      <c r="AU121" s="241" t="s">
        <v>88</v>
      </c>
      <c r="AV121" s="14" t="s">
        <v>86</v>
      </c>
      <c r="AW121" s="14" t="s">
        <v>37</v>
      </c>
      <c r="AX121" s="14" t="s">
        <v>78</v>
      </c>
      <c r="AY121" s="241" t="s">
        <v>129</v>
      </c>
    </row>
    <row r="122" spans="1:51" s="15" customFormat="1" ht="12">
      <c r="A122" s="15"/>
      <c r="B122" s="242"/>
      <c r="C122" s="243"/>
      <c r="D122" s="222" t="s">
        <v>144</v>
      </c>
      <c r="E122" s="244" t="s">
        <v>19</v>
      </c>
      <c r="F122" s="245" t="s">
        <v>149</v>
      </c>
      <c r="G122" s="243"/>
      <c r="H122" s="246">
        <v>225.2</v>
      </c>
      <c r="I122" s="247"/>
      <c r="J122" s="243"/>
      <c r="K122" s="243"/>
      <c r="L122" s="248"/>
      <c r="M122" s="249"/>
      <c r="N122" s="250"/>
      <c r="O122" s="250"/>
      <c r="P122" s="250"/>
      <c r="Q122" s="250"/>
      <c r="R122" s="250"/>
      <c r="S122" s="250"/>
      <c r="T122" s="251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52" t="s">
        <v>144</v>
      </c>
      <c r="AU122" s="252" t="s">
        <v>88</v>
      </c>
      <c r="AV122" s="15" t="s">
        <v>135</v>
      </c>
      <c r="AW122" s="15" t="s">
        <v>37</v>
      </c>
      <c r="AX122" s="15" t="s">
        <v>86</v>
      </c>
      <c r="AY122" s="252" t="s">
        <v>129</v>
      </c>
    </row>
    <row r="123" spans="1:51" s="13" customFormat="1" ht="12">
      <c r="A123" s="13"/>
      <c r="B123" s="220"/>
      <c r="C123" s="221"/>
      <c r="D123" s="222" t="s">
        <v>144</v>
      </c>
      <c r="E123" s="221"/>
      <c r="F123" s="224" t="s">
        <v>178</v>
      </c>
      <c r="G123" s="221"/>
      <c r="H123" s="225">
        <v>22.52</v>
      </c>
      <c r="I123" s="226"/>
      <c r="J123" s="221"/>
      <c r="K123" s="221"/>
      <c r="L123" s="227"/>
      <c r="M123" s="228"/>
      <c r="N123" s="229"/>
      <c r="O123" s="229"/>
      <c r="P123" s="229"/>
      <c r="Q123" s="229"/>
      <c r="R123" s="229"/>
      <c r="S123" s="229"/>
      <c r="T123" s="23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1" t="s">
        <v>144</v>
      </c>
      <c r="AU123" s="231" t="s">
        <v>88</v>
      </c>
      <c r="AV123" s="13" t="s">
        <v>88</v>
      </c>
      <c r="AW123" s="13" t="s">
        <v>4</v>
      </c>
      <c r="AX123" s="13" t="s">
        <v>86</v>
      </c>
      <c r="AY123" s="231" t="s">
        <v>129</v>
      </c>
    </row>
    <row r="124" spans="1:65" s="2" customFormat="1" ht="49.05" customHeight="1">
      <c r="A124" s="39"/>
      <c r="B124" s="40"/>
      <c r="C124" s="206" t="s">
        <v>179</v>
      </c>
      <c r="D124" s="206" t="s">
        <v>131</v>
      </c>
      <c r="E124" s="207" t="s">
        <v>180</v>
      </c>
      <c r="F124" s="208" t="s">
        <v>181</v>
      </c>
      <c r="G124" s="209" t="s">
        <v>161</v>
      </c>
      <c r="H124" s="210">
        <v>0.6</v>
      </c>
      <c r="I124" s="211"/>
      <c r="J124" s="212">
        <f>ROUND(I124*H124,2)</f>
        <v>0</v>
      </c>
      <c r="K124" s="213"/>
      <c r="L124" s="45"/>
      <c r="M124" s="214" t="s">
        <v>19</v>
      </c>
      <c r="N124" s="215" t="s">
        <v>49</v>
      </c>
      <c r="O124" s="85"/>
      <c r="P124" s="216">
        <f>O124*H124</f>
        <v>0</v>
      </c>
      <c r="Q124" s="216">
        <v>0</v>
      </c>
      <c r="R124" s="216">
        <f>Q124*H124</f>
        <v>0</v>
      </c>
      <c r="S124" s="216">
        <v>0</v>
      </c>
      <c r="T124" s="217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8" t="s">
        <v>135</v>
      </c>
      <c r="AT124" s="218" t="s">
        <v>131</v>
      </c>
      <c r="AU124" s="218" t="s">
        <v>88</v>
      </c>
      <c r="AY124" s="18" t="s">
        <v>129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8" t="s">
        <v>86</v>
      </c>
      <c r="BK124" s="219">
        <f>ROUND(I124*H124,2)</f>
        <v>0</v>
      </c>
      <c r="BL124" s="18" t="s">
        <v>135</v>
      </c>
      <c r="BM124" s="218" t="s">
        <v>182</v>
      </c>
    </row>
    <row r="125" spans="1:51" s="13" customFormat="1" ht="12">
      <c r="A125" s="13"/>
      <c r="B125" s="220"/>
      <c r="C125" s="221"/>
      <c r="D125" s="222" t="s">
        <v>144</v>
      </c>
      <c r="E125" s="223" t="s">
        <v>19</v>
      </c>
      <c r="F125" s="224" t="s">
        <v>183</v>
      </c>
      <c r="G125" s="221"/>
      <c r="H125" s="225">
        <v>0.6</v>
      </c>
      <c r="I125" s="226"/>
      <c r="J125" s="221"/>
      <c r="K125" s="221"/>
      <c r="L125" s="227"/>
      <c r="M125" s="228"/>
      <c r="N125" s="229"/>
      <c r="O125" s="229"/>
      <c r="P125" s="229"/>
      <c r="Q125" s="229"/>
      <c r="R125" s="229"/>
      <c r="S125" s="229"/>
      <c r="T125" s="230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1" t="s">
        <v>144</v>
      </c>
      <c r="AU125" s="231" t="s">
        <v>88</v>
      </c>
      <c r="AV125" s="13" t="s">
        <v>88</v>
      </c>
      <c r="AW125" s="13" t="s">
        <v>37</v>
      </c>
      <c r="AX125" s="13" t="s">
        <v>78</v>
      </c>
      <c r="AY125" s="231" t="s">
        <v>129</v>
      </c>
    </row>
    <row r="126" spans="1:51" s="15" customFormat="1" ht="12">
      <c r="A126" s="15"/>
      <c r="B126" s="242"/>
      <c r="C126" s="243"/>
      <c r="D126" s="222" t="s">
        <v>144</v>
      </c>
      <c r="E126" s="244" t="s">
        <v>19</v>
      </c>
      <c r="F126" s="245" t="s">
        <v>149</v>
      </c>
      <c r="G126" s="243"/>
      <c r="H126" s="246">
        <v>0.6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52" t="s">
        <v>144</v>
      </c>
      <c r="AU126" s="252" t="s">
        <v>88</v>
      </c>
      <c r="AV126" s="15" t="s">
        <v>135</v>
      </c>
      <c r="AW126" s="15" t="s">
        <v>37</v>
      </c>
      <c r="AX126" s="15" t="s">
        <v>86</v>
      </c>
      <c r="AY126" s="252" t="s">
        <v>129</v>
      </c>
    </row>
    <row r="127" spans="1:65" s="2" customFormat="1" ht="24.15" customHeight="1">
      <c r="A127" s="39"/>
      <c r="B127" s="40"/>
      <c r="C127" s="206" t="s">
        <v>184</v>
      </c>
      <c r="D127" s="206" t="s">
        <v>131</v>
      </c>
      <c r="E127" s="207" t="s">
        <v>185</v>
      </c>
      <c r="F127" s="208" t="s">
        <v>186</v>
      </c>
      <c r="G127" s="209" t="s">
        <v>161</v>
      </c>
      <c r="H127" s="210">
        <v>2</v>
      </c>
      <c r="I127" s="211"/>
      <c r="J127" s="212">
        <f>ROUND(I127*H127,2)</f>
        <v>0</v>
      </c>
      <c r="K127" s="213"/>
      <c r="L127" s="45"/>
      <c r="M127" s="214" t="s">
        <v>19</v>
      </c>
      <c r="N127" s="215" t="s">
        <v>49</v>
      </c>
      <c r="O127" s="85"/>
      <c r="P127" s="216">
        <f>O127*H127</f>
        <v>0</v>
      </c>
      <c r="Q127" s="216">
        <v>0</v>
      </c>
      <c r="R127" s="216">
        <f>Q127*H127</f>
        <v>0</v>
      </c>
      <c r="S127" s="216">
        <v>0</v>
      </c>
      <c r="T127" s="217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8" t="s">
        <v>135</v>
      </c>
      <c r="AT127" s="218" t="s">
        <v>131</v>
      </c>
      <c r="AU127" s="218" t="s">
        <v>88</v>
      </c>
      <c r="AY127" s="18" t="s">
        <v>129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18" t="s">
        <v>86</v>
      </c>
      <c r="BK127" s="219">
        <f>ROUND(I127*H127,2)</f>
        <v>0</v>
      </c>
      <c r="BL127" s="18" t="s">
        <v>135</v>
      </c>
      <c r="BM127" s="218" t="s">
        <v>187</v>
      </c>
    </row>
    <row r="128" spans="1:51" s="13" customFormat="1" ht="12">
      <c r="A128" s="13"/>
      <c r="B128" s="220"/>
      <c r="C128" s="221"/>
      <c r="D128" s="222" t="s">
        <v>144</v>
      </c>
      <c r="E128" s="223" t="s">
        <v>19</v>
      </c>
      <c r="F128" s="224" t="s">
        <v>188</v>
      </c>
      <c r="G128" s="221"/>
      <c r="H128" s="225">
        <v>2</v>
      </c>
      <c r="I128" s="226"/>
      <c r="J128" s="221"/>
      <c r="K128" s="221"/>
      <c r="L128" s="227"/>
      <c r="M128" s="228"/>
      <c r="N128" s="229"/>
      <c r="O128" s="229"/>
      <c r="P128" s="229"/>
      <c r="Q128" s="229"/>
      <c r="R128" s="229"/>
      <c r="S128" s="229"/>
      <c r="T128" s="23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1" t="s">
        <v>144</v>
      </c>
      <c r="AU128" s="231" t="s">
        <v>88</v>
      </c>
      <c r="AV128" s="13" t="s">
        <v>88</v>
      </c>
      <c r="AW128" s="13" t="s">
        <v>37</v>
      </c>
      <c r="AX128" s="13" t="s">
        <v>78</v>
      </c>
      <c r="AY128" s="231" t="s">
        <v>129</v>
      </c>
    </row>
    <row r="129" spans="1:51" s="15" customFormat="1" ht="12">
      <c r="A129" s="15"/>
      <c r="B129" s="242"/>
      <c r="C129" s="243"/>
      <c r="D129" s="222" t="s">
        <v>144</v>
      </c>
      <c r="E129" s="244" t="s">
        <v>19</v>
      </c>
      <c r="F129" s="245" t="s">
        <v>189</v>
      </c>
      <c r="G129" s="243"/>
      <c r="H129" s="246">
        <v>2</v>
      </c>
      <c r="I129" s="247"/>
      <c r="J129" s="243"/>
      <c r="K129" s="243"/>
      <c r="L129" s="248"/>
      <c r="M129" s="249"/>
      <c r="N129" s="250"/>
      <c r="O129" s="250"/>
      <c r="P129" s="250"/>
      <c r="Q129" s="250"/>
      <c r="R129" s="250"/>
      <c r="S129" s="250"/>
      <c r="T129" s="251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52" t="s">
        <v>144</v>
      </c>
      <c r="AU129" s="252" t="s">
        <v>88</v>
      </c>
      <c r="AV129" s="15" t="s">
        <v>135</v>
      </c>
      <c r="AW129" s="15" t="s">
        <v>37</v>
      </c>
      <c r="AX129" s="15" t="s">
        <v>86</v>
      </c>
      <c r="AY129" s="252" t="s">
        <v>129</v>
      </c>
    </row>
    <row r="130" spans="1:65" s="2" customFormat="1" ht="62.7" customHeight="1">
      <c r="A130" s="39"/>
      <c r="B130" s="40"/>
      <c r="C130" s="206" t="s">
        <v>190</v>
      </c>
      <c r="D130" s="206" t="s">
        <v>131</v>
      </c>
      <c r="E130" s="207" t="s">
        <v>191</v>
      </c>
      <c r="F130" s="208" t="s">
        <v>192</v>
      </c>
      <c r="G130" s="209" t="s">
        <v>161</v>
      </c>
      <c r="H130" s="210">
        <v>225.2</v>
      </c>
      <c r="I130" s="211"/>
      <c r="J130" s="212">
        <f>ROUND(I130*H130,2)</f>
        <v>0</v>
      </c>
      <c r="K130" s="213"/>
      <c r="L130" s="45"/>
      <c r="M130" s="214" t="s">
        <v>19</v>
      </c>
      <c r="N130" s="215" t="s">
        <v>49</v>
      </c>
      <c r="O130" s="85"/>
      <c r="P130" s="216">
        <f>O130*H130</f>
        <v>0</v>
      </c>
      <c r="Q130" s="216">
        <v>0</v>
      </c>
      <c r="R130" s="216">
        <f>Q130*H130</f>
        <v>0</v>
      </c>
      <c r="S130" s="216">
        <v>0</v>
      </c>
      <c r="T130" s="217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8" t="s">
        <v>135</v>
      </c>
      <c r="AT130" s="218" t="s">
        <v>131</v>
      </c>
      <c r="AU130" s="218" t="s">
        <v>88</v>
      </c>
      <c r="AY130" s="18" t="s">
        <v>129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8" t="s">
        <v>86</v>
      </c>
      <c r="BK130" s="219">
        <f>ROUND(I130*H130,2)</f>
        <v>0</v>
      </c>
      <c r="BL130" s="18" t="s">
        <v>135</v>
      </c>
      <c r="BM130" s="218" t="s">
        <v>193</v>
      </c>
    </row>
    <row r="131" spans="1:51" s="13" customFormat="1" ht="12">
      <c r="A131" s="13"/>
      <c r="B131" s="220"/>
      <c r="C131" s="221"/>
      <c r="D131" s="222" t="s">
        <v>144</v>
      </c>
      <c r="E131" s="223" t="s">
        <v>19</v>
      </c>
      <c r="F131" s="224" t="s">
        <v>163</v>
      </c>
      <c r="G131" s="221"/>
      <c r="H131" s="225">
        <v>145.6</v>
      </c>
      <c r="I131" s="226"/>
      <c r="J131" s="221"/>
      <c r="K131" s="221"/>
      <c r="L131" s="227"/>
      <c r="M131" s="228"/>
      <c r="N131" s="229"/>
      <c r="O131" s="229"/>
      <c r="P131" s="229"/>
      <c r="Q131" s="229"/>
      <c r="R131" s="229"/>
      <c r="S131" s="229"/>
      <c r="T131" s="23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1" t="s">
        <v>144</v>
      </c>
      <c r="AU131" s="231" t="s">
        <v>88</v>
      </c>
      <c r="AV131" s="13" t="s">
        <v>88</v>
      </c>
      <c r="AW131" s="13" t="s">
        <v>37</v>
      </c>
      <c r="AX131" s="13" t="s">
        <v>78</v>
      </c>
      <c r="AY131" s="231" t="s">
        <v>129</v>
      </c>
    </row>
    <row r="132" spans="1:51" s="14" customFormat="1" ht="12">
      <c r="A132" s="14"/>
      <c r="B132" s="232"/>
      <c r="C132" s="233"/>
      <c r="D132" s="222" t="s">
        <v>144</v>
      </c>
      <c r="E132" s="234" t="s">
        <v>19</v>
      </c>
      <c r="F132" s="235" t="s">
        <v>164</v>
      </c>
      <c r="G132" s="233"/>
      <c r="H132" s="234" t="s">
        <v>19</v>
      </c>
      <c r="I132" s="236"/>
      <c r="J132" s="233"/>
      <c r="K132" s="233"/>
      <c r="L132" s="237"/>
      <c r="M132" s="238"/>
      <c r="N132" s="239"/>
      <c r="O132" s="239"/>
      <c r="P132" s="239"/>
      <c r="Q132" s="239"/>
      <c r="R132" s="239"/>
      <c r="S132" s="239"/>
      <c r="T132" s="240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1" t="s">
        <v>144</v>
      </c>
      <c r="AU132" s="241" t="s">
        <v>88</v>
      </c>
      <c r="AV132" s="14" t="s">
        <v>86</v>
      </c>
      <c r="AW132" s="14" t="s">
        <v>37</v>
      </c>
      <c r="AX132" s="14" t="s">
        <v>78</v>
      </c>
      <c r="AY132" s="241" t="s">
        <v>129</v>
      </c>
    </row>
    <row r="133" spans="1:51" s="13" customFormat="1" ht="12">
      <c r="A133" s="13"/>
      <c r="B133" s="220"/>
      <c r="C133" s="221"/>
      <c r="D133" s="222" t="s">
        <v>144</v>
      </c>
      <c r="E133" s="223" t="s">
        <v>19</v>
      </c>
      <c r="F133" s="224" t="s">
        <v>165</v>
      </c>
      <c r="G133" s="221"/>
      <c r="H133" s="225">
        <v>77</v>
      </c>
      <c r="I133" s="226"/>
      <c r="J133" s="221"/>
      <c r="K133" s="221"/>
      <c r="L133" s="227"/>
      <c r="M133" s="228"/>
      <c r="N133" s="229"/>
      <c r="O133" s="229"/>
      <c r="P133" s="229"/>
      <c r="Q133" s="229"/>
      <c r="R133" s="229"/>
      <c r="S133" s="229"/>
      <c r="T133" s="23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1" t="s">
        <v>144</v>
      </c>
      <c r="AU133" s="231" t="s">
        <v>88</v>
      </c>
      <c r="AV133" s="13" t="s">
        <v>88</v>
      </c>
      <c r="AW133" s="13" t="s">
        <v>37</v>
      </c>
      <c r="AX133" s="13" t="s">
        <v>78</v>
      </c>
      <c r="AY133" s="231" t="s">
        <v>129</v>
      </c>
    </row>
    <row r="134" spans="1:51" s="14" customFormat="1" ht="12">
      <c r="A134" s="14"/>
      <c r="B134" s="232"/>
      <c r="C134" s="233"/>
      <c r="D134" s="222" t="s">
        <v>144</v>
      </c>
      <c r="E134" s="234" t="s">
        <v>19</v>
      </c>
      <c r="F134" s="235" t="s">
        <v>166</v>
      </c>
      <c r="G134" s="233"/>
      <c r="H134" s="234" t="s">
        <v>19</v>
      </c>
      <c r="I134" s="236"/>
      <c r="J134" s="233"/>
      <c r="K134" s="233"/>
      <c r="L134" s="237"/>
      <c r="M134" s="238"/>
      <c r="N134" s="239"/>
      <c r="O134" s="239"/>
      <c r="P134" s="239"/>
      <c r="Q134" s="239"/>
      <c r="R134" s="239"/>
      <c r="S134" s="239"/>
      <c r="T134" s="240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1" t="s">
        <v>144</v>
      </c>
      <c r="AU134" s="241" t="s">
        <v>88</v>
      </c>
      <c r="AV134" s="14" t="s">
        <v>86</v>
      </c>
      <c r="AW134" s="14" t="s">
        <v>37</v>
      </c>
      <c r="AX134" s="14" t="s">
        <v>78</v>
      </c>
      <c r="AY134" s="241" t="s">
        <v>129</v>
      </c>
    </row>
    <row r="135" spans="1:51" s="13" customFormat="1" ht="12">
      <c r="A135" s="13"/>
      <c r="B135" s="220"/>
      <c r="C135" s="221"/>
      <c r="D135" s="222" t="s">
        <v>144</v>
      </c>
      <c r="E135" s="223" t="s">
        <v>19</v>
      </c>
      <c r="F135" s="224" t="s">
        <v>176</v>
      </c>
      <c r="G135" s="221"/>
      <c r="H135" s="225">
        <v>2.6</v>
      </c>
      <c r="I135" s="226"/>
      <c r="J135" s="221"/>
      <c r="K135" s="221"/>
      <c r="L135" s="227"/>
      <c r="M135" s="228"/>
      <c r="N135" s="229"/>
      <c r="O135" s="229"/>
      <c r="P135" s="229"/>
      <c r="Q135" s="229"/>
      <c r="R135" s="229"/>
      <c r="S135" s="229"/>
      <c r="T135" s="23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1" t="s">
        <v>144</v>
      </c>
      <c r="AU135" s="231" t="s">
        <v>88</v>
      </c>
      <c r="AV135" s="13" t="s">
        <v>88</v>
      </c>
      <c r="AW135" s="13" t="s">
        <v>37</v>
      </c>
      <c r="AX135" s="13" t="s">
        <v>78</v>
      </c>
      <c r="AY135" s="231" t="s">
        <v>129</v>
      </c>
    </row>
    <row r="136" spans="1:51" s="14" customFormat="1" ht="12">
      <c r="A136" s="14"/>
      <c r="B136" s="232"/>
      <c r="C136" s="233"/>
      <c r="D136" s="222" t="s">
        <v>144</v>
      </c>
      <c r="E136" s="234" t="s">
        <v>19</v>
      </c>
      <c r="F136" s="235" t="s">
        <v>177</v>
      </c>
      <c r="G136" s="233"/>
      <c r="H136" s="234" t="s">
        <v>19</v>
      </c>
      <c r="I136" s="236"/>
      <c r="J136" s="233"/>
      <c r="K136" s="233"/>
      <c r="L136" s="237"/>
      <c r="M136" s="238"/>
      <c r="N136" s="239"/>
      <c r="O136" s="239"/>
      <c r="P136" s="239"/>
      <c r="Q136" s="239"/>
      <c r="R136" s="239"/>
      <c r="S136" s="239"/>
      <c r="T136" s="240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1" t="s">
        <v>144</v>
      </c>
      <c r="AU136" s="241" t="s">
        <v>88</v>
      </c>
      <c r="AV136" s="14" t="s">
        <v>86</v>
      </c>
      <c r="AW136" s="14" t="s">
        <v>37</v>
      </c>
      <c r="AX136" s="14" t="s">
        <v>78</v>
      </c>
      <c r="AY136" s="241" t="s">
        <v>129</v>
      </c>
    </row>
    <row r="137" spans="1:51" s="15" customFormat="1" ht="12">
      <c r="A137" s="15"/>
      <c r="B137" s="242"/>
      <c r="C137" s="243"/>
      <c r="D137" s="222" t="s">
        <v>144</v>
      </c>
      <c r="E137" s="244" t="s">
        <v>19</v>
      </c>
      <c r="F137" s="245" t="s">
        <v>149</v>
      </c>
      <c r="G137" s="243"/>
      <c r="H137" s="246">
        <v>225.2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52" t="s">
        <v>144</v>
      </c>
      <c r="AU137" s="252" t="s">
        <v>88</v>
      </c>
      <c r="AV137" s="15" t="s">
        <v>135</v>
      </c>
      <c r="AW137" s="15" t="s">
        <v>37</v>
      </c>
      <c r="AX137" s="15" t="s">
        <v>86</v>
      </c>
      <c r="AY137" s="252" t="s">
        <v>129</v>
      </c>
    </row>
    <row r="138" spans="1:65" s="2" customFormat="1" ht="62.7" customHeight="1">
      <c r="A138" s="39"/>
      <c r="B138" s="40"/>
      <c r="C138" s="206" t="s">
        <v>194</v>
      </c>
      <c r="D138" s="206" t="s">
        <v>131</v>
      </c>
      <c r="E138" s="207" t="s">
        <v>195</v>
      </c>
      <c r="F138" s="208" t="s">
        <v>196</v>
      </c>
      <c r="G138" s="209" t="s">
        <v>161</v>
      </c>
      <c r="H138" s="210">
        <v>2252</v>
      </c>
      <c r="I138" s="211"/>
      <c r="J138" s="212">
        <f>ROUND(I138*H138,2)</f>
        <v>0</v>
      </c>
      <c r="K138" s="213"/>
      <c r="L138" s="45"/>
      <c r="M138" s="214" t="s">
        <v>19</v>
      </c>
      <c r="N138" s="215" t="s">
        <v>49</v>
      </c>
      <c r="O138" s="85"/>
      <c r="P138" s="216">
        <f>O138*H138</f>
        <v>0</v>
      </c>
      <c r="Q138" s="216">
        <v>0</v>
      </c>
      <c r="R138" s="216">
        <f>Q138*H138</f>
        <v>0</v>
      </c>
      <c r="S138" s="216">
        <v>0</v>
      </c>
      <c r="T138" s="21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8" t="s">
        <v>135</v>
      </c>
      <c r="AT138" s="218" t="s">
        <v>131</v>
      </c>
      <c r="AU138" s="218" t="s">
        <v>88</v>
      </c>
      <c r="AY138" s="18" t="s">
        <v>129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18" t="s">
        <v>86</v>
      </c>
      <c r="BK138" s="219">
        <f>ROUND(I138*H138,2)</f>
        <v>0</v>
      </c>
      <c r="BL138" s="18" t="s">
        <v>135</v>
      </c>
      <c r="BM138" s="218" t="s">
        <v>197</v>
      </c>
    </row>
    <row r="139" spans="1:51" s="13" customFormat="1" ht="12">
      <c r="A139" s="13"/>
      <c r="B139" s="220"/>
      <c r="C139" s="221"/>
      <c r="D139" s="222" t="s">
        <v>144</v>
      </c>
      <c r="E139" s="221"/>
      <c r="F139" s="224" t="s">
        <v>198</v>
      </c>
      <c r="G139" s="221"/>
      <c r="H139" s="225">
        <v>2252</v>
      </c>
      <c r="I139" s="226"/>
      <c r="J139" s="221"/>
      <c r="K139" s="221"/>
      <c r="L139" s="227"/>
      <c r="M139" s="228"/>
      <c r="N139" s="229"/>
      <c r="O139" s="229"/>
      <c r="P139" s="229"/>
      <c r="Q139" s="229"/>
      <c r="R139" s="229"/>
      <c r="S139" s="229"/>
      <c r="T139" s="23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1" t="s">
        <v>144</v>
      </c>
      <c r="AU139" s="231" t="s">
        <v>88</v>
      </c>
      <c r="AV139" s="13" t="s">
        <v>88</v>
      </c>
      <c r="AW139" s="13" t="s">
        <v>4</v>
      </c>
      <c r="AX139" s="13" t="s">
        <v>86</v>
      </c>
      <c r="AY139" s="231" t="s">
        <v>129</v>
      </c>
    </row>
    <row r="140" spans="1:65" s="2" customFormat="1" ht="37.8" customHeight="1">
      <c r="A140" s="39"/>
      <c r="B140" s="40"/>
      <c r="C140" s="206" t="s">
        <v>199</v>
      </c>
      <c r="D140" s="206" t="s">
        <v>131</v>
      </c>
      <c r="E140" s="207" t="s">
        <v>200</v>
      </c>
      <c r="F140" s="208" t="s">
        <v>201</v>
      </c>
      <c r="G140" s="209" t="s">
        <v>161</v>
      </c>
      <c r="H140" s="210">
        <v>225.2</v>
      </c>
      <c r="I140" s="211"/>
      <c r="J140" s="212">
        <f>ROUND(I140*H140,2)</f>
        <v>0</v>
      </c>
      <c r="K140" s="213"/>
      <c r="L140" s="45"/>
      <c r="M140" s="214" t="s">
        <v>19</v>
      </c>
      <c r="N140" s="215" t="s">
        <v>49</v>
      </c>
      <c r="O140" s="85"/>
      <c r="P140" s="216">
        <f>O140*H140</f>
        <v>0</v>
      </c>
      <c r="Q140" s="216">
        <v>0</v>
      </c>
      <c r="R140" s="216">
        <f>Q140*H140</f>
        <v>0</v>
      </c>
      <c r="S140" s="216">
        <v>0</v>
      </c>
      <c r="T140" s="21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8" t="s">
        <v>135</v>
      </c>
      <c r="AT140" s="218" t="s">
        <v>131</v>
      </c>
      <c r="AU140" s="218" t="s">
        <v>88</v>
      </c>
      <c r="AY140" s="18" t="s">
        <v>129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8" t="s">
        <v>86</v>
      </c>
      <c r="BK140" s="219">
        <f>ROUND(I140*H140,2)</f>
        <v>0</v>
      </c>
      <c r="BL140" s="18" t="s">
        <v>135</v>
      </c>
      <c r="BM140" s="218" t="s">
        <v>202</v>
      </c>
    </row>
    <row r="141" spans="1:65" s="2" customFormat="1" ht="37.8" customHeight="1">
      <c r="A141" s="39"/>
      <c r="B141" s="40"/>
      <c r="C141" s="206" t="s">
        <v>203</v>
      </c>
      <c r="D141" s="206" t="s">
        <v>131</v>
      </c>
      <c r="E141" s="207" t="s">
        <v>204</v>
      </c>
      <c r="F141" s="208" t="s">
        <v>205</v>
      </c>
      <c r="G141" s="209" t="s">
        <v>161</v>
      </c>
      <c r="H141" s="210">
        <v>225.2</v>
      </c>
      <c r="I141" s="211"/>
      <c r="J141" s="212">
        <f>ROUND(I141*H141,2)</f>
        <v>0</v>
      </c>
      <c r="K141" s="213"/>
      <c r="L141" s="45"/>
      <c r="M141" s="214" t="s">
        <v>19</v>
      </c>
      <c r="N141" s="215" t="s">
        <v>49</v>
      </c>
      <c r="O141" s="85"/>
      <c r="P141" s="216">
        <f>O141*H141</f>
        <v>0</v>
      </c>
      <c r="Q141" s="216">
        <v>0</v>
      </c>
      <c r="R141" s="216">
        <f>Q141*H141</f>
        <v>0</v>
      </c>
      <c r="S141" s="216">
        <v>0</v>
      </c>
      <c r="T141" s="21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8" t="s">
        <v>135</v>
      </c>
      <c r="AT141" s="218" t="s">
        <v>131</v>
      </c>
      <c r="AU141" s="218" t="s">
        <v>88</v>
      </c>
      <c r="AY141" s="18" t="s">
        <v>129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18" t="s">
        <v>86</v>
      </c>
      <c r="BK141" s="219">
        <f>ROUND(I141*H141,2)</f>
        <v>0</v>
      </c>
      <c r="BL141" s="18" t="s">
        <v>135</v>
      </c>
      <c r="BM141" s="218" t="s">
        <v>206</v>
      </c>
    </row>
    <row r="142" spans="1:65" s="2" customFormat="1" ht="37.8" customHeight="1">
      <c r="A142" s="39"/>
      <c r="B142" s="40"/>
      <c r="C142" s="206" t="s">
        <v>8</v>
      </c>
      <c r="D142" s="206" t="s">
        <v>131</v>
      </c>
      <c r="E142" s="207" t="s">
        <v>207</v>
      </c>
      <c r="F142" s="208" t="s">
        <v>208</v>
      </c>
      <c r="G142" s="209" t="s">
        <v>209</v>
      </c>
      <c r="H142" s="210">
        <v>450.4</v>
      </c>
      <c r="I142" s="211"/>
      <c r="J142" s="212">
        <f>ROUND(I142*H142,2)</f>
        <v>0</v>
      </c>
      <c r="K142" s="213"/>
      <c r="L142" s="45"/>
      <c r="M142" s="214" t="s">
        <v>19</v>
      </c>
      <c r="N142" s="215" t="s">
        <v>49</v>
      </c>
      <c r="O142" s="85"/>
      <c r="P142" s="216">
        <f>O142*H142</f>
        <v>0</v>
      </c>
      <c r="Q142" s="216">
        <v>0</v>
      </c>
      <c r="R142" s="216">
        <f>Q142*H142</f>
        <v>0</v>
      </c>
      <c r="S142" s="216">
        <v>0</v>
      </c>
      <c r="T142" s="21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8" t="s">
        <v>135</v>
      </c>
      <c r="AT142" s="218" t="s">
        <v>131</v>
      </c>
      <c r="AU142" s="218" t="s">
        <v>88</v>
      </c>
      <c r="AY142" s="18" t="s">
        <v>129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8" t="s">
        <v>86</v>
      </c>
      <c r="BK142" s="219">
        <f>ROUND(I142*H142,2)</f>
        <v>0</v>
      </c>
      <c r="BL142" s="18" t="s">
        <v>135</v>
      </c>
      <c r="BM142" s="218" t="s">
        <v>210</v>
      </c>
    </row>
    <row r="143" spans="1:51" s="13" customFormat="1" ht="12">
      <c r="A143" s="13"/>
      <c r="B143" s="220"/>
      <c r="C143" s="221"/>
      <c r="D143" s="222" t="s">
        <v>144</v>
      </c>
      <c r="E143" s="221"/>
      <c r="F143" s="224" t="s">
        <v>211</v>
      </c>
      <c r="G143" s="221"/>
      <c r="H143" s="225">
        <v>450.4</v>
      </c>
      <c r="I143" s="226"/>
      <c r="J143" s="221"/>
      <c r="K143" s="221"/>
      <c r="L143" s="227"/>
      <c r="M143" s="228"/>
      <c r="N143" s="229"/>
      <c r="O143" s="229"/>
      <c r="P143" s="229"/>
      <c r="Q143" s="229"/>
      <c r="R143" s="229"/>
      <c r="S143" s="229"/>
      <c r="T143" s="23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1" t="s">
        <v>144</v>
      </c>
      <c r="AU143" s="231" t="s">
        <v>88</v>
      </c>
      <c r="AV143" s="13" t="s">
        <v>88</v>
      </c>
      <c r="AW143" s="13" t="s">
        <v>4</v>
      </c>
      <c r="AX143" s="13" t="s">
        <v>86</v>
      </c>
      <c r="AY143" s="231" t="s">
        <v>129</v>
      </c>
    </row>
    <row r="144" spans="1:65" s="2" customFormat="1" ht="49.05" customHeight="1">
      <c r="A144" s="39"/>
      <c r="B144" s="40"/>
      <c r="C144" s="206" t="s">
        <v>212</v>
      </c>
      <c r="D144" s="206" t="s">
        <v>131</v>
      </c>
      <c r="E144" s="207" t="s">
        <v>213</v>
      </c>
      <c r="F144" s="208" t="s">
        <v>214</v>
      </c>
      <c r="G144" s="209" t="s">
        <v>161</v>
      </c>
      <c r="H144" s="210">
        <v>77</v>
      </c>
      <c r="I144" s="211"/>
      <c r="J144" s="212">
        <f>ROUND(I144*H144,2)</f>
        <v>0</v>
      </c>
      <c r="K144" s="213"/>
      <c r="L144" s="45"/>
      <c r="M144" s="214" t="s">
        <v>19</v>
      </c>
      <c r="N144" s="215" t="s">
        <v>49</v>
      </c>
      <c r="O144" s="85"/>
      <c r="P144" s="216">
        <f>O144*H144</f>
        <v>0</v>
      </c>
      <c r="Q144" s="216">
        <v>0</v>
      </c>
      <c r="R144" s="216">
        <f>Q144*H144</f>
        <v>0</v>
      </c>
      <c r="S144" s="216">
        <v>0</v>
      </c>
      <c r="T144" s="21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8" t="s">
        <v>135</v>
      </c>
      <c r="AT144" s="218" t="s">
        <v>131</v>
      </c>
      <c r="AU144" s="218" t="s">
        <v>88</v>
      </c>
      <c r="AY144" s="18" t="s">
        <v>129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18" t="s">
        <v>86</v>
      </c>
      <c r="BK144" s="219">
        <f>ROUND(I144*H144,2)</f>
        <v>0</v>
      </c>
      <c r="BL144" s="18" t="s">
        <v>135</v>
      </c>
      <c r="BM144" s="218" t="s">
        <v>215</v>
      </c>
    </row>
    <row r="145" spans="1:51" s="13" customFormat="1" ht="12">
      <c r="A145" s="13"/>
      <c r="B145" s="220"/>
      <c r="C145" s="221"/>
      <c r="D145" s="222" t="s">
        <v>144</v>
      </c>
      <c r="E145" s="223" t="s">
        <v>19</v>
      </c>
      <c r="F145" s="224" t="s">
        <v>165</v>
      </c>
      <c r="G145" s="221"/>
      <c r="H145" s="225">
        <v>77</v>
      </c>
      <c r="I145" s="226"/>
      <c r="J145" s="221"/>
      <c r="K145" s="221"/>
      <c r="L145" s="227"/>
      <c r="M145" s="228"/>
      <c r="N145" s="229"/>
      <c r="O145" s="229"/>
      <c r="P145" s="229"/>
      <c r="Q145" s="229"/>
      <c r="R145" s="229"/>
      <c r="S145" s="229"/>
      <c r="T145" s="23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1" t="s">
        <v>144</v>
      </c>
      <c r="AU145" s="231" t="s">
        <v>88</v>
      </c>
      <c r="AV145" s="13" t="s">
        <v>88</v>
      </c>
      <c r="AW145" s="13" t="s">
        <v>37</v>
      </c>
      <c r="AX145" s="13" t="s">
        <v>78</v>
      </c>
      <c r="AY145" s="231" t="s">
        <v>129</v>
      </c>
    </row>
    <row r="146" spans="1:51" s="15" customFormat="1" ht="12">
      <c r="A146" s="15"/>
      <c r="B146" s="242"/>
      <c r="C146" s="243"/>
      <c r="D146" s="222" t="s">
        <v>144</v>
      </c>
      <c r="E146" s="244" t="s">
        <v>19</v>
      </c>
      <c r="F146" s="245" t="s">
        <v>216</v>
      </c>
      <c r="G146" s="243"/>
      <c r="H146" s="246">
        <v>77</v>
      </c>
      <c r="I146" s="247"/>
      <c r="J146" s="243"/>
      <c r="K146" s="243"/>
      <c r="L146" s="248"/>
      <c r="M146" s="249"/>
      <c r="N146" s="250"/>
      <c r="O146" s="250"/>
      <c r="P146" s="250"/>
      <c r="Q146" s="250"/>
      <c r="R146" s="250"/>
      <c r="S146" s="250"/>
      <c r="T146" s="251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52" t="s">
        <v>144</v>
      </c>
      <c r="AU146" s="252" t="s">
        <v>88</v>
      </c>
      <c r="AV146" s="15" t="s">
        <v>135</v>
      </c>
      <c r="AW146" s="15" t="s">
        <v>37</v>
      </c>
      <c r="AX146" s="15" t="s">
        <v>86</v>
      </c>
      <c r="AY146" s="252" t="s">
        <v>129</v>
      </c>
    </row>
    <row r="147" spans="1:65" s="2" customFormat="1" ht="14.4" customHeight="1">
      <c r="A147" s="39"/>
      <c r="B147" s="40"/>
      <c r="C147" s="253" t="s">
        <v>217</v>
      </c>
      <c r="D147" s="253" t="s">
        <v>218</v>
      </c>
      <c r="E147" s="254" t="s">
        <v>219</v>
      </c>
      <c r="F147" s="255" t="s">
        <v>220</v>
      </c>
      <c r="G147" s="256" t="s">
        <v>209</v>
      </c>
      <c r="H147" s="257">
        <v>138.6</v>
      </c>
      <c r="I147" s="258"/>
      <c r="J147" s="259">
        <f>ROUND(I147*H147,2)</f>
        <v>0</v>
      </c>
      <c r="K147" s="260"/>
      <c r="L147" s="261"/>
      <c r="M147" s="262" t="s">
        <v>19</v>
      </c>
      <c r="N147" s="263" t="s">
        <v>49</v>
      </c>
      <c r="O147" s="85"/>
      <c r="P147" s="216">
        <f>O147*H147</f>
        <v>0</v>
      </c>
      <c r="Q147" s="216">
        <v>0</v>
      </c>
      <c r="R147" s="216">
        <f>Q147*H147</f>
        <v>0</v>
      </c>
      <c r="S147" s="216">
        <v>0</v>
      </c>
      <c r="T147" s="217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8" t="s">
        <v>172</v>
      </c>
      <c r="AT147" s="218" t="s">
        <v>218</v>
      </c>
      <c r="AU147" s="218" t="s">
        <v>88</v>
      </c>
      <c r="AY147" s="18" t="s">
        <v>129</v>
      </c>
      <c r="BE147" s="219">
        <f>IF(N147="základní",J147,0)</f>
        <v>0</v>
      </c>
      <c r="BF147" s="219">
        <f>IF(N147="snížená",J147,0)</f>
        <v>0</v>
      </c>
      <c r="BG147" s="219">
        <f>IF(N147="zákl. přenesená",J147,0)</f>
        <v>0</v>
      </c>
      <c r="BH147" s="219">
        <f>IF(N147="sníž. přenesená",J147,0)</f>
        <v>0</v>
      </c>
      <c r="BI147" s="219">
        <f>IF(N147="nulová",J147,0)</f>
        <v>0</v>
      </c>
      <c r="BJ147" s="18" t="s">
        <v>86</v>
      </c>
      <c r="BK147" s="219">
        <f>ROUND(I147*H147,2)</f>
        <v>0</v>
      </c>
      <c r="BL147" s="18" t="s">
        <v>135</v>
      </c>
      <c r="BM147" s="218" t="s">
        <v>221</v>
      </c>
    </row>
    <row r="148" spans="1:51" s="13" customFormat="1" ht="12">
      <c r="A148" s="13"/>
      <c r="B148" s="220"/>
      <c r="C148" s="221"/>
      <c r="D148" s="222" t="s">
        <v>144</v>
      </c>
      <c r="E148" s="221"/>
      <c r="F148" s="224" t="s">
        <v>222</v>
      </c>
      <c r="G148" s="221"/>
      <c r="H148" s="225">
        <v>138.6</v>
      </c>
      <c r="I148" s="226"/>
      <c r="J148" s="221"/>
      <c r="K148" s="221"/>
      <c r="L148" s="227"/>
      <c r="M148" s="228"/>
      <c r="N148" s="229"/>
      <c r="O148" s="229"/>
      <c r="P148" s="229"/>
      <c r="Q148" s="229"/>
      <c r="R148" s="229"/>
      <c r="S148" s="229"/>
      <c r="T148" s="23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1" t="s">
        <v>144</v>
      </c>
      <c r="AU148" s="231" t="s">
        <v>88</v>
      </c>
      <c r="AV148" s="13" t="s">
        <v>88</v>
      </c>
      <c r="AW148" s="13" t="s">
        <v>4</v>
      </c>
      <c r="AX148" s="13" t="s">
        <v>86</v>
      </c>
      <c r="AY148" s="231" t="s">
        <v>129</v>
      </c>
    </row>
    <row r="149" spans="1:65" s="2" customFormat="1" ht="62.7" customHeight="1">
      <c r="A149" s="39"/>
      <c r="B149" s="40"/>
      <c r="C149" s="206" t="s">
        <v>223</v>
      </c>
      <c r="D149" s="206" t="s">
        <v>131</v>
      </c>
      <c r="E149" s="207" t="s">
        <v>224</v>
      </c>
      <c r="F149" s="208" t="s">
        <v>225</v>
      </c>
      <c r="G149" s="209" t="s">
        <v>161</v>
      </c>
      <c r="H149" s="210">
        <v>0.48</v>
      </c>
      <c r="I149" s="211"/>
      <c r="J149" s="212">
        <f>ROUND(I149*H149,2)</f>
        <v>0</v>
      </c>
      <c r="K149" s="213"/>
      <c r="L149" s="45"/>
      <c r="M149" s="214" t="s">
        <v>19</v>
      </c>
      <c r="N149" s="215" t="s">
        <v>49</v>
      </c>
      <c r="O149" s="85"/>
      <c r="P149" s="216">
        <f>O149*H149</f>
        <v>0</v>
      </c>
      <c r="Q149" s="216">
        <v>0</v>
      </c>
      <c r="R149" s="216">
        <f>Q149*H149</f>
        <v>0</v>
      </c>
      <c r="S149" s="216">
        <v>0</v>
      </c>
      <c r="T149" s="217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18" t="s">
        <v>135</v>
      </c>
      <c r="AT149" s="218" t="s">
        <v>131</v>
      </c>
      <c r="AU149" s="218" t="s">
        <v>88</v>
      </c>
      <c r="AY149" s="18" t="s">
        <v>129</v>
      </c>
      <c r="BE149" s="219">
        <f>IF(N149="základní",J149,0)</f>
        <v>0</v>
      </c>
      <c r="BF149" s="219">
        <f>IF(N149="snížená",J149,0)</f>
        <v>0</v>
      </c>
      <c r="BG149" s="219">
        <f>IF(N149="zákl. přenesená",J149,0)</f>
        <v>0</v>
      </c>
      <c r="BH149" s="219">
        <f>IF(N149="sníž. přenesená",J149,0)</f>
        <v>0</v>
      </c>
      <c r="BI149" s="219">
        <f>IF(N149="nulová",J149,0)</f>
        <v>0</v>
      </c>
      <c r="BJ149" s="18" t="s">
        <v>86</v>
      </c>
      <c r="BK149" s="219">
        <f>ROUND(I149*H149,2)</f>
        <v>0</v>
      </c>
      <c r="BL149" s="18" t="s">
        <v>135</v>
      </c>
      <c r="BM149" s="218" t="s">
        <v>226</v>
      </c>
    </row>
    <row r="150" spans="1:51" s="13" customFormat="1" ht="12">
      <c r="A150" s="13"/>
      <c r="B150" s="220"/>
      <c r="C150" s="221"/>
      <c r="D150" s="222" t="s">
        <v>144</v>
      </c>
      <c r="E150" s="223" t="s">
        <v>19</v>
      </c>
      <c r="F150" s="224" t="s">
        <v>227</v>
      </c>
      <c r="G150" s="221"/>
      <c r="H150" s="225">
        <v>0.48</v>
      </c>
      <c r="I150" s="226"/>
      <c r="J150" s="221"/>
      <c r="K150" s="221"/>
      <c r="L150" s="227"/>
      <c r="M150" s="228"/>
      <c r="N150" s="229"/>
      <c r="O150" s="229"/>
      <c r="P150" s="229"/>
      <c r="Q150" s="229"/>
      <c r="R150" s="229"/>
      <c r="S150" s="229"/>
      <c r="T150" s="23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1" t="s">
        <v>144</v>
      </c>
      <c r="AU150" s="231" t="s">
        <v>88</v>
      </c>
      <c r="AV150" s="13" t="s">
        <v>88</v>
      </c>
      <c r="AW150" s="13" t="s">
        <v>37</v>
      </c>
      <c r="AX150" s="13" t="s">
        <v>78</v>
      </c>
      <c r="AY150" s="231" t="s">
        <v>129</v>
      </c>
    </row>
    <row r="151" spans="1:51" s="15" customFormat="1" ht="12">
      <c r="A151" s="15"/>
      <c r="B151" s="242"/>
      <c r="C151" s="243"/>
      <c r="D151" s="222" t="s">
        <v>144</v>
      </c>
      <c r="E151" s="244" t="s">
        <v>19</v>
      </c>
      <c r="F151" s="245" t="s">
        <v>149</v>
      </c>
      <c r="G151" s="243"/>
      <c r="H151" s="246">
        <v>0.48</v>
      </c>
      <c r="I151" s="247"/>
      <c r="J151" s="243"/>
      <c r="K151" s="243"/>
      <c r="L151" s="248"/>
      <c r="M151" s="249"/>
      <c r="N151" s="250"/>
      <c r="O151" s="250"/>
      <c r="P151" s="250"/>
      <c r="Q151" s="250"/>
      <c r="R151" s="250"/>
      <c r="S151" s="250"/>
      <c r="T151" s="251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52" t="s">
        <v>144</v>
      </c>
      <c r="AU151" s="252" t="s">
        <v>88</v>
      </c>
      <c r="AV151" s="15" t="s">
        <v>135</v>
      </c>
      <c r="AW151" s="15" t="s">
        <v>37</v>
      </c>
      <c r="AX151" s="15" t="s">
        <v>86</v>
      </c>
      <c r="AY151" s="252" t="s">
        <v>129</v>
      </c>
    </row>
    <row r="152" spans="1:65" s="2" customFormat="1" ht="14.4" customHeight="1">
      <c r="A152" s="39"/>
      <c r="B152" s="40"/>
      <c r="C152" s="253" t="s">
        <v>228</v>
      </c>
      <c r="D152" s="253" t="s">
        <v>218</v>
      </c>
      <c r="E152" s="254" t="s">
        <v>229</v>
      </c>
      <c r="F152" s="255" t="s">
        <v>230</v>
      </c>
      <c r="G152" s="256" t="s">
        <v>209</v>
      </c>
      <c r="H152" s="257">
        <v>0.96</v>
      </c>
      <c r="I152" s="258"/>
      <c r="J152" s="259">
        <f>ROUND(I152*H152,2)</f>
        <v>0</v>
      </c>
      <c r="K152" s="260"/>
      <c r="L152" s="261"/>
      <c r="M152" s="262" t="s">
        <v>19</v>
      </c>
      <c r="N152" s="263" t="s">
        <v>49</v>
      </c>
      <c r="O152" s="85"/>
      <c r="P152" s="216">
        <f>O152*H152</f>
        <v>0</v>
      </c>
      <c r="Q152" s="216">
        <v>1</v>
      </c>
      <c r="R152" s="216">
        <f>Q152*H152</f>
        <v>0.96</v>
      </c>
      <c r="S152" s="216">
        <v>0</v>
      </c>
      <c r="T152" s="217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8" t="s">
        <v>172</v>
      </c>
      <c r="AT152" s="218" t="s">
        <v>218</v>
      </c>
      <c r="AU152" s="218" t="s">
        <v>88</v>
      </c>
      <c r="AY152" s="18" t="s">
        <v>129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18" t="s">
        <v>86</v>
      </c>
      <c r="BK152" s="219">
        <f>ROUND(I152*H152,2)</f>
        <v>0</v>
      </c>
      <c r="BL152" s="18" t="s">
        <v>135</v>
      </c>
      <c r="BM152" s="218" t="s">
        <v>231</v>
      </c>
    </row>
    <row r="153" spans="1:51" s="13" customFormat="1" ht="12">
      <c r="A153" s="13"/>
      <c r="B153" s="220"/>
      <c r="C153" s="221"/>
      <c r="D153" s="222" t="s">
        <v>144</v>
      </c>
      <c r="E153" s="221"/>
      <c r="F153" s="224" t="s">
        <v>232</v>
      </c>
      <c r="G153" s="221"/>
      <c r="H153" s="225">
        <v>0.96</v>
      </c>
      <c r="I153" s="226"/>
      <c r="J153" s="221"/>
      <c r="K153" s="221"/>
      <c r="L153" s="227"/>
      <c r="M153" s="228"/>
      <c r="N153" s="229"/>
      <c r="O153" s="229"/>
      <c r="P153" s="229"/>
      <c r="Q153" s="229"/>
      <c r="R153" s="229"/>
      <c r="S153" s="229"/>
      <c r="T153" s="23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1" t="s">
        <v>144</v>
      </c>
      <c r="AU153" s="231" t="s">
        <v>88</v>
      </c>
      <c r="AV153" s="13" t="s">
        <v>88</v>
      </c>
      <c r="AW153" s="13" t="s">
        <v>4</v>
      </c>
      <c r="AX153" s="13" t="s">
        <v>86</v>
      </c>
      <c r="AY153" s="231" t="s">
        <v>129</v>
      </c>
    </row>
    <row r="154" spans="1:65" s="2" customFormat="1" ht="24.15" customHeight="1">
      <c r="A154" s="39"/>
      <c r="B154" s="40"/>
      <c r="C154" s="206" t="s">
        <v>233</v>
      </c>
      <c r="D154" s="206" t="s">
        <v>131</v>
      </c>
      <c r="E154" s="207" t="s">
        <v>234</v>
      </c>
      <c r="F154" s="208" t="s">
        <v>235</v>
      </c>
      <c r="G154" s="209" t="s">
        <v>134</v>
      </c>
      <c r="H154" s="210">
        <v>372</v>
      </c>
      <c r="I154" s="211"/>
      <c r="J154" s="212">
        <f>ROUND(I154*H154,2)</f>
        <v>0</v>
      </c>
      <c r="K154" s="213"/>
      <c r="L154" s="45"/>
      <c r="M154" s="214" t="s">
        <v>19</v>
      </c>
      <c r="N154" s="215" t="s">
        <v>49</v>
      </c>
      <c r="O154" s="85"/>
      <c r="P154" s="216">
        <f>O154*H154</f>
        <v>0</v>
      </c>
      <c r="Q154" s="216">
        <v>0</v>
      </c>
      <c r="R154" s="216">
        <f>Q154*H154</f>
        <v>0</v>
      </c>
      <c r="S154" s="216">
        <v>0</v>
      </c>
      <c r="T154" s="21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8" t="s">
        <v>135</v>
      </c>
      <c r="AT154" s="218" t="s">
        <v>131</v>
      </c>
      <c r="AU154" s="218" t="s">
        <v>88</v>
      </c>
      <c r="AY154" s="18" t="s">
        <v>129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18" t="s">
        <v>86</v>
      </c>
      <c r="BK154" s="219">
        <f>ROUND(I154*H154,2)</f>
        <v>0</v>
      </c>
      <c r="BL154" s="18" t="s">
        <v>135</v>
      </c>
      <c r="BM154" s="218" t="s">
        <v>236</v>
      </c>
    </row>
    <row r="155" spans="1:65" s="2" customFormat="1" ht="37.8" customHeight="1">
      <c r="A155" s="39"/>
      <c r="B155" s="40"/>
      <c r="C155" s="206" t="s">
        <v>7</v>
      </c>
      <c r="D155" s="206" t="s">
        <v>131</v>
      </c>
      <c r="E155" s="207" t="s">
        <v>237</v>
      </c>
      <c r="F155" s="208" t="s">
        <v>238</v>
      </c>
      <c r="G155" s="209" t="s">
        <v>134</v>
      </c>
      <c r="H155" s="210">
        <v>21</v>
      </c>
      <c r="I155" s="211"/>
      <c r="J155" s="212">
        <f>ROUND(I155*H155,2)</f>
        <v>0</v>
      </c>
      <c r="K155" s="213"/>
      <c r="L155" s="45"/>
      <c r="M155" s="214" t="s">
        <v>19</v>
      </c>
      <c r="N155" s="215" t="s">
        <v>49</v>
      </c>
      <c r="O155" s="85"/>
      <c r="P155" s="216">
        <f>O155*H155</f>
        <v>0</v>
      </c>
      <c r="Q155" s="216">
        <v>0</v>
      </c>
      <c r="R155" s="216">
        <f>Q155*H155</f>
        <v>0</v>
      </c>
      <c r="S155" s="216">
        <v>0</v>
      </c>
      <c r="T155" s="21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8" t="s">
        <v>135</v>
      </c>
      <c r="AT155" s="218" t="s">
        <v>131</v>
      </c>
      <c r="AU155" s="218" t="s">
        <v>88</v>
      </c>
      <c r="AY155" s="18" t="s">
        <v>129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18" t="s">
        <v>86</v>
      </c>
      <c r="BK155" s="219">
        <f>ROUND(I155*H155,2)</f>
        <v>0</v>
      </c>
      <c r="BL155" s="18" t="s">
        <v>135</v>
      </c>
      <c r="BM155" s="218" t="s">
        <v>239</v>
      </c>
    </row>
    <row r="156" spans="1:65" s="2" customFormat="1" ht="37.8" customHeight="1">
      <c r="A156" s="39"/>
      <c r="B156" s="40"/>
      <c r="C156" s="206" t="s">
        <v>240</v>
      </c>
      <c r="D156" s="206" t="s">
        <v>131</v>
      </c>
      <c r="E156" s="207" t="s">
        <v>241</v>
      </c>
      <c r="F156" s="208" t="s">
        <v>242</v>
      </c>
      <c r="G156" s="209" t="s">
        <v>134</v>
      </c>
      <c r="H156" s="210">
        <v>21</v>
      </c>
      <c r="I156" s="211"/>
      <c r="J156" s="212">
        <f>ROUND(I156*H156,2)</f>
        <v>0</v>
      </c>
      <c r="K156" s="213"/>
      <c r="L156" s="45"/>
      <c r="M156" s="214" t="s">
        <v>19</v>
      </c>
      <c r="N156" s="215" t="s">
        <v>49</v>
      </c>
      <c r="O156" s="85"/>
      <c r="P156" s="216">
        <f>O156*H156</f>
        <v>0</v>
      </c>
      <c r="Q156" s="216">
        <v>0</v>
      </c>
      <c r="R156" s="216">
        <f>Q156*H156</f>
        <v>0</v>
      </c>
      <c r="S156" s="216">
        <v>0</v>
      </c>
      <c r="T156" s="217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8" t="s">
        <v>135</v>
      </c>
      <c r="AT156" s="218" t="s">
        <v>131</v>
      </c>
      <c r="AU156" s="218" t="s">
        <v>88</v>
      </c>
      <c r="AY156" s="18" t="s">
        <v>129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18" t="s">
        <v>86</v>
      </c>
      <c r="BK156" s="219">
        <f>ROUND(I156*H156,2)</f>
        <v>0</v>
      </c>
      <c r="BL156" s="18" t="s">
        <v>135</v>
      </c>
      <c r="BM156" s="218" t="s">
        <v>243</v>
      </c>
    </row>
    <row r="157" spans="1:65" s="2" customFormat="1" ht="14.4" customHeight="1">
      <c r="A157" s="39"/>
      <c r="B157" s="40"/>
      <c r="C157" s="253" t="s">
        <v>244</v>
      </c>
      <c r="D157" s="253" t="s">
        <v>218</v>
      </c>
      <c r="E157" s="254" t="s">
        <v>245</v>
      </c>
      <c r="F157" s="255" t="s">
        <v>246</v>
      </c>
      <c r="G157" s="256" t="s">
        <v>247</v>
      </c>
      <c r="H157" s="257">
        <v>0.42</v>
      </c>
      <c r="I157" s="258"/>
      <c r="J157" s="259">
        <f>ROUND(I157*H157,2)</f>
        <v>0</v>
      </c>
      <c r="K157" s="260"/>
      <c r="L157" s="261"/>
      <c r="M157" s="262" t="s">
        <v>19</v>
      </c>
      <c r="N157" s="263" t="s">
        <v>49</v>
      </c>
      <c r="O157" s="85"/>
      <c r="P157" s="216">
        <f>O157*H157</f>
        <v>0</v>
      </c>
      <c r="Q157" s="216">
        <v>0.001</v>
      </c>
      <c r="R157" s="216">
        <f>Q157*H157</f>
        <v>0.00042</v>
      </c>
      <c r="S157" s="216">
        <v>0</v>
      </c>
      <c r="T157" s="217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8" t="s">
        <v>172</v>
      </c>
      <c r="AT157" s="218" t="s">
        <v>218</v>
      </c>
      <c r="AU157" s="218" t="s">
        <v>88</v>
      </c>
      <c r="AY157" s="18" t="s">
        <v>129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18" t="s">
        <v>86</v>
      </c>
      <c r="BK157" s="219">
        <f>ROUND(I157*H157,2)</f>
        <v>0</v>
      </c>
      <c r="BL157" s="18" t="s">
        <v>135</v>
      </c>
      <c r="BM157" s="218" t="s">
        <v>248</v>
      </c>
    </row>
    <row r="158" spans="1:51" s="13" customFormat="1" ht="12">
      <c r="A158" s="13"/>
      <c r="B158" s="220"/>
      <c r="C158" s="221"/>
      <c r="D158" s="222" t="s">
        <v>144</v>
      </c>
      <c r="E158" s="221"/>
      <c r="F158" s="224" t="s">
        <v>249</v>
      </c>
      <c r="G158" s="221"/>
      <c r="H158" s="225">
        <v>0.42</v>
      </c>
      <c r="I158" s="226"/>
      <c r="J158" s="221"/>
      <c r="K158" s="221"/>
      <c r="L158" s="227"/>
      <c r="M158" s="228"/>
      <c r="N158" s="229"/>
      <c r="O158" s="229"/>
      <c r="P158" s="229"/>
      <c r="Q158" s="229"/>
      <c r="R158" s="229"/>
      <c r="S158" s="229"/>
      <c r="T158" s="23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1" t="s">
        <v>144</v>
      </c>
      <c r="AU158" s="231" t="s">
        <v>88</v>
      </c>
      <c r="AV158" s="13" t="s">
        <v>88</v>
      </c>
      <c r="AW158" s="13" t="s">
        <v>4</v>
      </c>
      <c r="AX158" s="13" t="s">
        <v>86</v>
      </c>
      <c r="AY158" s="231" t="s">
        <v>129</v>
      </c>
    </row>
    <row r="159" spans="1:65" s="2" customFormat="1" ht="14.4" customHeight="1">
      <c r="A159" s="39"/>
      <c r="B159" s="40"/>
      <c r="C159" s="206" t="s">
        <v>250</v>
      </c>
      <c r="D159" s="206" t="s">
        <v>131</v>
      </c>
      <c r="E159" s="207" t="s">
        <v>251</v>
      </c>
      <c r="F159" s="208" t="s">
        <v>252</v>
      </c>
      <c r="G159" s="209" t="s">
        <v>161</v>
      </c>
      <c r="H159" s="210">
        <v>2.1</v>
      </c>
      <c r="I159" s="211"/>
      <c r="J159" s="212">
        <f>ROUND(I159*H159,2)</f>
        <v>0</v>
      </c>
      <c r="K159" s="213"/>
      <c r="L159" s="45"/>
      <c r="M159" s="214" t="s">
        <v>19</v>
      </c>
      <c r="N159" s="215" t="s">
        <v>49</v>
      </c>
      <c r="O159" s="85"/>
      <c r="P159" s="216">
        <f>O159*H159</f>
        <v>0</v>
      </c>
      <c r="Q159" s="216">
        <v>0</v>
      </c>
      <c r="R159" s="216">
        <f>Q159*H159</f>
        <v>0</v>
      </c>
      <c r="S159" s="216">
        <v>0</v>
      </c>
      <c r="T159" s="217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8" t="s">
        <v>135</v>
      </c>
      <c r="AT159" s="218" t="s">
        <v>131</v>
      </c>
      <c r="AU159" s="218" t="s">
        <v>88</v>
      </c>
      <c r="AY159" s="18" t="s">
        <v>129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18" t="s">
        <v>86</v>
      </c>
      <c r="BK159" s="219">
        <f>ROUND(I159*H159,2)</f>
        <v>0</v>
      </c>
      <c r="BL159" s="18" t="s">
        <v>135</v>
      </c>
      <c r="BM159" s="218" t="s">
        <v>253</v>
      </c>
    </row>
    <row r="160" spans="1:63" s="12" customFormat="1" ht="22.8" customHeight="1">
      <c r="A160" s="12"/>
      <c r="B160" s="190"/>
      <c r="C160" s="191"/>
      <c r="D160" s="192" t="s">
        <v>77</v>
      </c>
      <c r="E160" s="204" t="s">
        <v>135</v>
      </c>
      <c r="F160" s="204" t="s">
        <v>254</v>
      </c>
      <c r="G160" s="191"/>
      <c r="H160" s="191"/>
      <c r="I160" s="194"/>
      <c r="J160" s="205">
        <f>BK160</f>
        <v>0</v>
      </c>
      <c r="K160" s="191"/>
      <c r="L160" s="196"/>
      <c r="M160" s="197"/>
      <c r="N160" s="198"/>
      <c r="O160" s="198"/>
      <c r="P160" s="199">
        <f>SUM(P161:P163)</f>
        <v>0</v>
      </c>
      <c r="Q160" s="198"/>
      <c r="R160" s="199">
        <f>SUM(R161:R163)</f>
        <v>0</v>
      </c>
      <c r="S160" s="198"/>
      <c r="T160" s="200">
        <f>SUM(T161:T163)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01" t="s">
        <v>86</v>
      </c>
      <c r="AT160" s="202" t="s">
        <v>77</v>
      </c>
      <c r="AU160" s="202" t="s">
        <v>86</v>
      </c>
      <c r="AY160" s="201" t="s">
        <v>129</v>
      </c>
      <c r="BK160" s="203">
        <f>SUM(BK161:BK163)</f>
        <v>0</v>
      </c>
    </row>
    <row r="161" spans="1:65" s="2" customFormat="1" ht="24.15" customHeight="1">
      <c r="A161" s="39"/>
      <c r="B161" s="40"/>
      <c r="C161" s="206" t="s">
        <v>255</v>
      </c>
      <c r="D161" s="206" t="s">
        <v>131</v>
      </c>
      <c r="E161" s="207" t="s">
        <v>256</v>
      </c>
      <c r="F161" s="208" t="s">
        <v>257</v>
      </c>
      <c r="G161" s="209" t="s">
        <v>161</v>
      </c>
      <c r="H161" s="210">
        <v>0.12</v>
      </c>
      <c r="I161" s="211"/>
      <c r="J161" s="212">
        <f>ROUND(I161*H161,2)</f>
        <v>0</v>
      </c>
      <c r="K161" s="213"/>
      <c r="L161" s="45"/>
      <c r="M161" s="214" t="s">
        <v>19</v>
      </c>
      <c r="N161" s="215" t="s">
        <v>49</v>
      </c>
      <c r="O161" s="85"/>
      <c r="P161" s="216">
        <f>O161*H161</f>
        <v>0</v>
      </c>
      <c r="Q161" s="216">
        <v>0</v>
      </c>
      <c r="R161" s="216">
        <f>Q161*H161</f>
        <v>0</v>
      </c>
      <c r="S161" s="216">
        <v>0</v>
      </c>
      <c r="T161" s="217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8" t="s">
        <v>135</v>
      </c>
      <c r="AT161" s="218" t="s">
        <v>131</v>
      </c>
      <c r="AU161" s="218" t="s">
        <v>88</v>
      </c>
      <c r="AY161" s="18" t="s">
        <v>129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18" t="s">
        <v>86</v>
      </c>
      <c r="BK161" s="219">
        <f>ROUND(I161*H161,2)</f>
        <v>0</v>
      </c>
      <c r="BL161" s="18" t="s">
        <v>135</v>
      </c>
      <c r="BM161" s="218" t="s">
        <v>258</v>
      </c>
    </row>
    <row r="162" spans="1:51" s="13" customFormat="1" ht="12">
      <c r="A162" s="13"/>
      <c r="B162" s="220"/>
      <c r="C162" s="221"/>
      <c r="D162" s="222" t="s">
        <v>144</v>
      </c>
      <c r="E162" s="223" t="s">
        <v>19</v>
      </c>
      <c r="F162" s="224" t="s">
        <v>259</v>
      </c>
      <c r="G162" s="221"/>
      <c r="H162" s="225">
        <v>0.12</v>
      </c>
      <c r="I162" s="226"/>
      <c r="J162" s="221"/>
      <c r="K162" s="221"/>
      <c r="L162" s="227"/>
      <c r="M162" s="228"/>
      <c r="N162" s="229"/>
      <c r="O162" s="229"/>
      <c r="P162" s="229"/>
      <c r="Q162" s="229"/>
      <c r="R162" s="229"/>
      <c r="S162" s="229"/>
      <c r="T162" s="23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1" t="s">
        <v>144</v>
      </c>
      <c r="AU162" s="231" t="s">
        <v>88</v>
      </c>
      <c r="AV162" s="13" t="s">
        <v>88</v>
      </c>
      <c r="AW162" s="13" t="s">
        <v>37</v>
      </c>
      <c r="AX162" s="13" t="s">
        <v>78</v>
      </c>
      <c r="AY162" s="231" t="s">
        <v>129</v>
      </c>
    </row>
    <row r="163" spans="1:51" s="15" customFormat="1" ht="12">
      <c r="A163" s="15"/>
      <c r="B163" s="242"/>
      <c r="C163" s="243"/>
      <c r="D163" s="222" t="s">
        <v>144</v>
      </c>
      <c r="E163" s="244" t="s">
        <v>19</v>
      </c>
      <c r="F163" s="245" t="s">
        <v>149</v>
      </c>
      <c r="G163" s="243"/>
      <c r="H163" s="246">
        <v>0.12</v>
      </c>
      <c r="I163" s="247"/>
      <c r="J163" s="243"/>
      <c r="K163" s="243"/>
      <c r="L163" s="248"/>
      <c r="M163" s="249"/>
      <c r="N163" s="250"/>
      <c r="O163" s="250"/>
      <c r="P163" s="250"/>
      <c r="Q163" s="250"/>
      <c r="R163" s="250"/>
      <c r="S163" s="250"/>
      <c r="T163" s="251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52" t="s">
        <v>144</v>
      </c>
      <c r="AU163" s="252" t="s">
        <v>88</v>
      </c>
      <c r="AV163" s="15" t="s">
        <v>135</v>
      </c>
      <c r="AW163" s="15" t="s">
        <v>37</v>
      </c>
      <c r="AX163" s="15" t="s">
        <v>86</v>
      </c>
      <c r="AY163" s="252" t="s">
        <v>129</v>
      </c>
    </row>
    <row r="164" spans="1:63" s="12" customFormat="1" ht="22.8" customHeight="1">
      <c r="A164" s="12"/>
      <c r="B164" s="190"/>
      <c r="C164" s="191"/>
      <c r="D164" s="192" t="s">
        <v>77</v>
      </c>
      <c r="E164" s="204" t="s">
        <v>153</v>
      </c>
      <c r="F164" s="204" t="s">
        <v>260</v>
      </c>
      <c r="G164" s="191"/>
      <c r="H164" s="191"/>
      <c r="I164" s="194"/>
      <c r="J164" s="205">
        <f>BK164</f>
        <v>0</v>
      </c>
      <c r="K164" s="191"/>
      <c r="L164" s="196"/>
      <c r="M164" s="197"/>
      <c r="N164" s="198"/>
      <c r="O164" s="198"/>
      <c r="P164" s="199">
        <f>SUM(P165:P202)</f>
        <v>0</v>
      </c>
      <c r="Q164" s="198"/>
      <c r="R164" s="199">
        <f>SUM(R165:R202)</f>
        <v>73.88475759</v>
      </c>
      <c r="S164" s="198"/>
      <c r="T164" s="200">
        <f>SUM(T165:T202)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01" t="s">
        <v>86</v>
      </c>
      <c r="AT164" s="202" t="s">
        <v>77</v>
      </c>
      <c r="AU164" s="202" t="s">
        <v>86</v>
      </c>
      <c r="AY164" s="201" t="s">
        <v>129</v>
      </c>
      <c r="BK164" s="203">
        <f>SUM(BK165:BK202)</f>
        <v>0</v>
      </c>
    </row>
    <row r="165" spans="1:65" s="2" customFormat="1" ht="24.15" customHeight="1">
      <c r="A165" s="39"/>
      <c r="B165" s="40"/>
      <c r="C165" s="206" t="s">
        <v>261</v>
      </c>
      <c r="D165" s="206" t="s">
        <v>131</v>
      </c>
      <c r="E165" s="207" t="s">
        <v>262</v>
      </c>
      <c r="F165" s="208" t="s">
        <v>263</v>
      </c>
      <c r="G165" s="209" t="s">
        <v>134</v>
      </c>
      <c r="H165" s="210">
        <v>293.6</v>
      </c>
      <c r="I165" s="211"/>
      <c r="J165" s="212">
        <f>ROUND(I165*H165,2)</f>
        <v>0</v>
      </c>
      <c r="K165" s="213"/>
      <c r="L165" s="45"/>
      <c r="M165" s="214" t="s">
        <v>19</v>
      </c>
      <c r="N165" s="215" t="s">
        <v>49</v>
      </c>
      <c r="O165" s="85"/>
      <c r="P165" s="216">
        <f>O165*H165</f>
        <v>0</v>
      </c>
      <c r="Q165" s="216">
        <v>0</v>
      </c>
      <c r="R165" s="216">
        <f>Q165*H165</f>
        <v>0</v>
      </c>
      <c r="S165" s="216">
        <v>0</v>
      </c>
      <c r="T165" s="217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8" t="s">
        <v>135</v>
      </c>
      <c r="AT165" s="218" t="s">
        <v>131</v>
      </c>
      <c r="AU165" s="218" t="s">
        <v>88</v>
      </c>
      <c r="AY165" s="18" t="s">
        <v>129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18" t="s">
        <v>86</v>
      </c>
      <c r="BK165" s="219">
        <f>ROUND(I165*H165,2)</f>
        <v>0</v>
      </c>
      <c r="BL165" s="18" t="s">
        <v>135</v>
      </c>
      <c r="BM165" s="218" t="s">
        <v>264</v>
      </c>
    </row>
    <row r="166" spans="1:51" s="13" customFormat="1" ht="12">
      <c r="A166" s="13"/>
      <c r="B166" s="220"/>
      <c r="C166" s="221"/>
      <c r="D166" s="222" t="s">
        <v>144</v>
      </c>
      <c r="E166" s="223" t="s">
        <v>19</v>
      </c>
      <c r="F166" s="224" t="s">
        <v>265</v>
      </c>
      <c r="G166" s="221"/>
      <c r="H166" s="225">
        <v>122</v>
      </c>
      <c r="I166" s="226"/>
      <c r="J166" s="221"/>
      <c r="K166" s="221"/>
      <c r="L166" s="227"/>
      <c r="M166" s="228"/>
      <c r="N166" s="229"/>
      <c r="O166" s="229"/>
      <c r="P166" s="229"/>
      <c r="Q166" s="229"/>
      <c r="R166" s="229"/>
      <c r="S166" s="229"/>
      <c r="T166" s="230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1" t="s">
        <v>144</v>
      </c>
      <c r="AU166" s="231" t="s">
        <v>88</v>
      </c>
      <c r="AV166" s="13" t="s">
        <v>88</v>
      </c>
      <c r="AW166" s="13" t="s">
        <v>37</v>
      </c>
      <c r="AX166" s="13" t="s">
        <v>78</v>
      </c>
      <c r="AY166" s="231" t="s">
        <v>129</v>
      </c>
    </row>
    <row r="167" spans="1:51" s="14" customFormat="1" ht="12">
      <c r="A167" s="14"/>
      <c r="B167" s="232"/>
      <c r="C167" s="233"/>
      <c r="D167" s="222" t="s">
        <v>144</v>
      </c>
      <c r="E167" s="234" t="s">
        <v>19</v>
      </c>
      <c r="F167" s="235" t="s">
        <v>266</v>
      </c>
      <c r="G167" s="233"/>
      <c r="H167" s="234" t="s">
        <v>19</v>
      </c>
      <c r="I167" s="236"/>
      <c r="J167" s="233"/>
      <c r="K167" s="233"/>
      <c r="L167" s="237"/>
      <c r="M167" s="238"/>
      <c r="N167" s="239"/>
      <c r="O167" s="239"/>
      <c r="P167" s="239"/>
      <c r="Q167" s="239"/>
      <c r="R167" s="239"/>
      <c r="S167" s="239"/>
      <c r="T167" s="240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1" t="s">
        <v>144</v>
      </c>
      <c r="AU167" s="241" t="s">
        <v>88</v>
      </c>
      <c r="AV167" s="14" t="s">
        <v>86</v>
      </c>
      <c r="AW167" s="14" t="s">
        <v>37</v>
      </c>
      <c r="AX167" s="14" t="s">
        <v>78</v>
      </c>
      <c r="AY167" s="241" t="s">
        <v>129</v>
      </c>
    </row>
    <row r="168" spans="1:51" s="13" customFormat="1" ht="12">
      <c r="A168" s="13"/>
      <c r="B168" s="220"/>
      <c r="C168" s="221"/>
      <c r="D168" s="222" t="s">
        <v>144</v>
      </c>
      <c r="E168" s="223" t="s">
        <v>19</v>
      </c>
      <c r="F168" s="224" t="s">
        <v>267</v>
      </c>
      <c r="G168" s="221"/>
      <c r="H168" s="225">
        <v>171.6</v>
      </c>
      <c r="I168" s="226"/>
      <c r="J168" s="221"/>
      <c r="K168" s="221"/>
      <c r="L168" s="227"/>
      <c r="M168" s="228"/>
      <c r="N168" s="229"/>
      <c r="O168" s="229"/>
      <c r="P168" s="229"/>
      <c r="Q168" s="229"/>
      <c r="R168" s="229"/>
      <c r="S168" s="229"/>
      <c r="T168" s="23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1" t="s">
        <v>144</v>
      </c>
      <c r="AU168" s="231" t="s">
        <v>88</v>
      </c>
      <c r="AV168" s="13" t="s">
        <v>88</v>
      </c>
      <c r="AW168" s="13" t="s">
        <v>37</v>
      </c>
      <c r="AX168" s="13" t="s">
        <v>78</v>
      </c>
      <c r="AY168" s="231" t="s">
        <v>129</v>
      </c>
    </row>
    <row r="169" spans="1:51" s="14" customFormat="1" ht="12">
      <c r="A169" s="14"/>
      <c r="B169" s="232"/>
      <c r="C169" s="233"/>
      <c r="D169" s="222" t="s">
        <v>144</v>
      </c>
      <c r="E169" s="234" t="s">
        <v>19</v>
      </c>
      <c r="F169" s="235" t="s">
        <v>148</v>
      </c>
      <c r="G169" s="233"/>
      <c r="H169" s="234" t="s">
        <v>19</v>
      </c>
      <c r="I169" s="236"/>
      <c r="J169" s="233"/>
      <c r="K169" s="233"/>
      <c r="L169" s="237"/>
      <c r="M169" s="238"/>
      <c r="N169" s="239"/>
      <c r="O169" s="239"/>
      <c r="P169" s="239"/>
      <c r="Q169" s="239"/>
      <c r="R169" s="239"/>
      <c r="S169" s="239"/>
      <c r="T169" s="240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1" t="s">
        <v>144</v>
      </c>
      <c r="AU169" s="241" t="s">
        <v>88</v>
      </c>
      <c r="AV169" s="14" t="s">
        <v>86</v>
      </c>
      <c r="AW169" s="14" t="s">
        <v>37</v>
      </c>
      <c r="AX169" s="14" t="s">
        <v>78</v>
      </c>
      <c r="AY169" s="241" t="s">
        <v>129</v>
      </c>
    </row>
    <row r="170" spans="1:51" s="15" customFormat="1" ht="12">
      <c r="A170" s="15"/>
      <c r="B170" s="242"/>
      <c r="C170" s="243"/>
      <c r="D170" s="222" t="s">
        <v>144</v>
      </c>
      <c r="E170" s="244" t="s">
        <v>19</v>
      </c>
      <c r="F170" s="245" t="s">
        <v>149</v>
      </c>
      <c r="G170" s="243"/>
      <c r="H170" s="246">
        <v>293.6</v>
      </c>
      <c r="I170" s="247"/>
      <c r="J170" s="243"/>
      <c r="K170" s="243"/>
      <c r="L170" s="248"/>
      <c r="M170" s="249"/>
      <c r="N170" s="250"/>
      <c r="O170" s="250"/>
      <c r="P170" s="250"/>
      <c r="Q170" s="250"/>
      <c r="R170" s="250"/>
      <c r="S170" s="250"/>
      <c r="T170" s="251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52" t="s">
        <v>144</v>
      </c>
      <c r="AU170" s="252" t="s">
        <v>88</v>
      </c>
      <c r="AV170" s="15" t="s">
        <v>135</v>
      </c>
      <c r="AW170" s="15" t="s">
        <v>37</v>
      </c>
      <c r="AX170" s="15" t="s">
        <v>86</v>
      </c>
      <c r="AY170" s="252" t="s">
        <v>129</v>
      </c>
    </row>
    <row r="171" spans="1:65" s="2" customFormat="1" ht="24.15" customHeight="1">
      <c r="A171" s="39"/>
      <c r="B171" s="40"/>
      <c r="C171" s="206" t="s">
        <v>268</v>
      </c>
      <c r="D171" s="206" t="s">
        <v>131</v>
      </c>
      <c r="E171" s="207" t="s">
        <v>269</v>
      </c>
      <c r="F171" s="208" t="s">
        <v>270</v>
      </c>
      <c r="G171" s="209" t="s">
        <v>134</v>
      </c>
      <c r="H171" s="210">
        <v>18</v>
      </c>
      <c r="I171" s="211"/>
      <c r="J171" s="212">
        <f>ROUND(I171*H171,2)</f>
        <v>0</v>
      </c>
      <c r="K171" s="213"/>
      <c r="L171" s="45"/>
      <c r="M171" s="214" t="s">
        <v>19</v>
      </c>
      <c r="N171" s="215" t="s">
        <v>49</v>
      </c>
      <c r="O171" s="85"/>
      <c r="P171" s="216">
        <f>O171*H171</f>
        <v>0</v>
      </c>
      <c r="Q171" s="216">
        <v>0</v>
      </c>
      <c r="R171" s="216">
        <f>Q171*H171</f>
        <v>0</v>
      </c>
      <c r="S171" s="216">
        <v>0</v>
      </c>
      <c r="T171" s="217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8" t="s">
        <v>135</v>
      </c>
      <c r="AT171" s="218" t="s">
        <v>131</v>
      </c>
      <c r="AU171" s="218" t="s">
        <v>88</v>
      </c>
      <c r="AY171" s="18" t="s">
        <v>129</v>
      </c>
      <c r="BE171" s="219">
        <f>IF(N171="základní",J171,0)</f>
        <v>0</v>
      </c>
      <c r="BF171" s="219">
        <f>IF(N171="snížená",J171,0)</f>
        <v>0</v>
      </c>
      <c r="BG171" s="219">
        <f>IF(N171="zákl. přenesená",J171,0)</f>
        <v>0</v>
      </c>
      <c r="BH171" s="219">
        <f>IF(N171="sníž. přenesená",J171,0)</f>
        <v>0</v>
      </c>
      <c r="BI171" s="219">
        <f>IF(N171="nulová",J171,0)</f>
        <v>0</v>
      </c>
      <c r="BJ171" s="18" t="s">
        <v>86</v>
      </c>
      <c r="BK171" s="219">
        <f>ROUND(I171*H171,2)</f>
        <v>0</v>
      </c>
      <c r="BL171" s="18" t="s">
        <v>135</v>
      </c>
      <c r="BM171" s="218" t="s">
        <v>271</v>
      </c>
    </row>
    <row r="172" spans="1:65" s="2" customFormat="1" ht="24.15" customHeight="1">
      <c r="A172" s="39"/>
      <c r="B172" s="40"/>
      <c r="C172" s="206" t="s">
        <v>272</v>
      </c>
      <c r="D172" s="206" t="s">
        <v>131</v>
      </c>
      <c r="E172" s="207" t="s">
        <v>273</v>
      </c>
      <c r="F172" s="208" t="s">
        <v>274</v>
      </c>
      <c r="G172" s="209" t="s">
        <v>134</v>
      </c>
      <c r="H172" s="210">
        <v>122</v>
      </c>
      <c r="I172" s="211"/>
      <c r="J172" s="212">
        <f>ROUND(I172*H172,2)</f>
        <v>0</v>
      </c>
      <c r="K172" s="213"/>
      <c r="L172" s="45"/>
      <c r="M172" s="214" t="s">
        <v>19</v>
      </c>
      <c r="N172" s="215" t="s">
        <v>49</v>
      </c>
      <c r="O172" s="85"/>
      <c r="P172" s="216">
        <f>O172*H172</f>
        <v>0</v>
      </c>
      <c r="Q172" s="216">
        <v>0</v>
      </c>
      <c r="R172" s="216">
        <f>Q172*H172</f>
        <v>0</v>
      </c>
      <c r="S172" s="216">
        <v>0</v>
      </c>
      <c r="T172" s="217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8" t="s">
        <v>135</v>
      </c>
      <c r="AT172" s="218" t="s">
        <v>131</v>
      </c>
      <c r="AU172" s="218" t="s">
        <v>88</v>
      </c>
      <c r="AY172" s="18" t="s">
        <v>129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18" t="s">
        <v>86</v>
      </c>
      <c r="BK172" s="219">
        <f>ROUND(I172*H172,2)</f>
        <v>0</v>
      </c>
      <c r="BL172" s="18" t="s">
        <v>135</v>
      </c>
      <c r="BM172" s="218" t="s">
        <v>275</v>
      </c>
    </row>
    <row r="173" spans="1:65" s="2" customFormat="1" ht="24.15" customHeight="1">
      <c r="A173" s="39"/>
      <c r="B173" s="40"/>
      <c r="C173" s="206" t="s">
        <v>276</v>
      </c>
      <c r="D173" s="206" t="s">
        <v>131</v>
      </c>
      <c r="E173" s="207" t="s">
        <v>277</v>
      </c>
      <c r="F173" s="208" t="s">
        <v>278</v>
      </c>
      <c r="G173" s="209" t="s">
        <v>134</v>
      </c>
      <c r="H173" s="210">
        <v>122</v>
      </c>
      <c r="I173" s="211"/>
      <c r="J173" s="212">
        <f>ROUND(I173*H173,2)</f>
        <v>0</v>
      </c>
      <c r="K173" s="213"/>
      <c r="L173" s="45"/>
      <c r="M173" s="214" t="s">
        <v>19</v>
      </c>
      <c r="N173" s="215" t="s">
        <v>49</v>
      </c>
      <c r="O173" s="85"/>
      <c r="P173" s="216">
        <f>O173*H173</f>
        <v>0</v>
      </c>
      <c r="Q173" s="216">
        <v>0</v>
      </c>
      <c r="R173" s="216">
        <f>Q173*H173</f>
        <v>0</v>
      </c>
      <c r="S173" s="216">
        <v>0</v>
      </c>
      <c r="T173" s="217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8" t="s">
        <v>135</v>
      </c>
      <c r="AT173" s="218" t="s">
        <v>131</v>
      </c>
      <c r="AU173" s="218" t="s">
        <v>88</v>
      </c>
      <c r="AY173" s="18" t="s">
        <v>129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18" t="s">
        <v>86</v>
      </c>
      <c r="BK173" s="219">
        <f>ROUND(I173*H173,2)</f>
        <v>0</v>
      </c>
      <c r="BL173" s="18" t="s">
        <v>135</v>
      </c>
      <c r="BM173" s="218" t="s">
        <v>279</v>
      </c>
    </row>
    <row r="174" spans="1:65" s="2" customFormat="1" ht="37.8" customHeight="1">
      <c r="A174" s="39"/>
      <c r="B174" s="40"/>
      <c r="C174" s="206" t="s">
        <v>280</v>
      </c>
      <c r="D174" s="206" t="s">
        <v>131</v>
      </c>
      <c r="E174" s="207" t="s">
        <v>281</v>
      </c>
      <c r="F174" s="208" t="s">
        <v>282</v>
      </c>
      <c r="G174" s="209" t="s">
        <v>134</v>
      </c>
      <c r="H174" s="210">
        <v>122</v>
      </c>
      <c r="I174" s="211"/>
      <c r="J174" s="212">
        <f>ROUND(I174*H174,2)</f>
        <v>0</v>
      </c>
      <c r="K174" s="213"/>
      <c r="L174" s="45"/>
      <c r="M174" s="214" t="s">
        <v>19</v>
      </c>
      <c r="N174" s="215" t="s">
        <v>49</v>
      </c>
      <c r="O174" s="85"/>
      <c r="P174" s="216">
        <f>O174*H174</f>
        <v>0</v>
      </c>
      <c r="Q174" s="216">
        <v>0</v>
      </c>
      <c r="R174" s="216">
        <f>Q174*H174</f>
        <v>0</v>
      </c>
      <c r="S174" s="216">
        <v>0</v>
      </c>
      <c r="T174" s="217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8" t="s">
        <v>135</v>
      </c>
      <c r="AT174" s="218" t="s">
        <v>131</v>
      </c>
      <c r="AU174" s="218" t="s">
        <v>88</v>
      </c>
      <c r="AY174" s="18" t="s">
        <v>129</v>
      </c>
      <c r="BE174" s="219">
        <f>IF(N174="základní",J174,0)</f>
        <v>0</v>
      </c>
      <c r="BF174" s="219">
        <f>IF(N174="snížená",J174,0)</f>
        <v>0</v>
      </c>
      <c r="BG174" s="219">
        <f>IF(N174="zákl. přenesená",J174,0)</f>
        <v>0</v>
      </c>
      <c r="BH174" s="219">
        <f>IF(N174="sníž. přenesená",J174,0)</f>
        <v>0</v>
      </c>
      <c r="BI174" s="219">
        <f>IF(N174="nulová",J174,0)</f>
        <v>0</v>
      </c>
      <c r="BJ174" s="18" t="s">
        <v>86</v>
      </c>
      <c r="BK174" s="219">
        <f>ROUND(I174*H174,2)</f>
        <v>0</v>
      </c>
      <c r="BL174" s="18" t="s">
        <v>135</v>
      </c>
      <c r="BM174" s="218" t="s">
        <v>283</v>
      </c>
    </row>
    <row r="175" spans="1:65" s="2" customFormat="1" ht="37.8" customHeight="1">
      <c r="A175" s="39"/>
      <c r="B175" s="40"/>
      <c r="C175" s="206" t="s">
        <v>284</v>
      </c>
      <c r="D175" s="206" t="s">
        <v>131</v>
      </c>
      <c r="E175" s="207" t="s">
        <v>285</v>
      </c>
      <c r="F175" s="208" t="s">
        <v>286</v>
      </c>
      <c r="G175" s="209" t="s">
        <v>134</v>
      </c>
      <c r="H175" s="210">
        <v>122</v>
      </c>
      <c r="I175" s="211"/>
      <c r="J175" s="212">
        <f>ROUND(I175*H175,2)</f>
        <v>0</v>
      </c>
      <c r="K175" s="213"/>
      <c r="L175" s="45"/>
      <c r="M175" s="214" t="s">
        <v>19</v>
      </c>
      <c r="N175" s="215" t="s">
        <v>49</v>
      </c>
      <c r="O175" s="85"/>
      <c r="P175" s="216">
        <f>O175*H175</f>
        <v>0</v>
      </c>
      <c r="Q175" s="216">
        <v>0</v>
      </c>
      <c r="R175" s="216">
        <f>Q175*H175</f>
        <v>0</v>
      </c>
      <c r="S175" s="216">
        <v>0</v>
      </c>
      <c r="T175" s="217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18" t="s">
        <v>135</v>
      </c>
      <c r="AT175" s="218" t="s">
        <v>131</v>
      </c>
      <c r="AU175" s="218" t="s">
        <v>88</v>
      </c>
      <c r="AY175" s="18" t="s">
        <v>129</v>
      </c>
      <c r="BE175" s="219">
        <f>IF(N175="základní",J175,0)</f>
        <v>0</v>
      </c>
      <c r="BF175" s="219">
        <f>IF(N175="snížená",J175,0)</f>
        <v>0</v>
      </c>
      <c r="BG175" s="219">
        <f>IF(N175="zákl. přenesená",J175,0)</f>
        <v>0</v>
      </c>
      <c r="BH175" s="219">
        <f>IF(N175="sníž. přenesená",J175,0)</f>
        <v>0</v>
      </c>
      <c r="BI175" s="219">
        <f>IF(N175="nulová",J175,0)</f>
        <v>0</v>
      </c>
      <c r="BJ175" s="18" t="s">
        <v>86</v>
      </c>
      <c r="BK175" s="219">
        <f>ROUND(I175*H175,2)</f>
        <v>0</v>
      </c>
      <c r="BL175" s="18" t="s">
        <v>135</v>
      </c>
      <c r="BM175" s="218" t="s">
        <v>287</v>
      </c>
    </row>
    <row r="176" spans="1:65" s="2" customFormat="1" ht="37.8" customHeight="1">
      <c r="A176" s="39"/>
      <c r="B176" s="40"/>
      <c r="C176" s="206" t="s">
        <v>288</v>
      </c>
      <c r="D176" s="206" t="s">
        <v>131</v>
      </c>
      <c r="E176" s="207" t="s">
        <v>289</v>
      </c>
      <c r="F176" s="208" t="s">
        <v>290</v>
      </c>
      <c r="G176" s="209" t="s">
        <v>134</v>
      </c>
      <c r="H176" s="210">
        <v>50.063</v>
      </c>
      <c r="I176" s="211"/>
      <c r="J176" s="212">
        <f>ROUND(I176*H176,2)</f>
        <v>0</v>
      </c>
      <c r="K176" s="213"/>
      <c r="L176" s="45"/>
      <c r="M176" s="214" t="s">
        <v>19</v>
      </c>
      <c r="N176" s="215" t="s">
        <v>49</v>
      </c>
      <c r="O176" s="85"/>
      <c r="P176" s="216">
        <f>O176*H176</f>
        <v>0</v>
      </c>
      <c r="Q176" s="216">
        <v>0.11793</v>
      </c>
      <c r="R176" s="216">
        <f>Q176*H176</f>
        <v>5.90392959</v>
      </c>
      <c r="S176" s="216">
        <v>0</v>
      </c>
      <c r="T176" s="217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8" t="s">
        <v>135</v>
      </c>
      <c r="AT176" s="218" t="s">
        <v>131</v>
      </c>
      <c r="AU176" s="218" t="s">
        <v>88</v>
      </c>
      <c r="AY176" s="18" t="s">
        <v>129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18" t="s">
        <v>86</v>
      </c>
      <c r="BK176" s="219">
        <f>ROUND(I176*H176,2)</f>
        <v>0</v>
      </c>
      <c r="BL176" s="18" t="s">
        <v>135</v>
      </c>
      <c r="BM176" s="218" t="s">
        <v>291</v>
      </c>
    </row>
    <row r="177" spans="1:51" s="13" customFormat="1" ht="12">
      <c r="A177" s="13"/>
      <c r="B177" s="220"/>
      <c r="C177" s="221"/>
      <c r="D177" s="222" t="s">
        <v>144</v>
      </c>
      <c r="E177" s="223" t="s">
        <v>19</v>
      </c>
      <c r="F177" s="224" t="s">
        <v>292</v>
      </c>
      <c r="G177" s="221"/>
      <c r="H177" s="225">
        <v>25.37</v>
      </c>
      <c r="I177" s="226"/>
      <c r="J177" s="221"/>
      <c r="K177" s="221"/>
      <c r="L177" s="227"/>
      <c r="M177" s="228"/>
      <c r="N177" s="229"/>
      <c r="O177" s="229"/>
      <c r="P177" s="229"/>
      <c r="Q177" s="229"/>
      <c r="R177" s="229"/>
      <c r="S177" s="229"/>
      <c r="T177" s="23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1" t="s">
        <v>144</v>
      </c>
      <c r="AU177" s="231" t="s">
        <v>88</v>
      </c>
      <c r="AV177" s="13" t="s">
        <v>88</v>
      </c>
      <c r="AW177" s="13" t="s">
        <v>37</v>
      </c>
      <c r="AX177" s="13" t="s">
        <v>78</v>
      </c>
      <c r="AY177" s="231" t="s">
        <v>129</v>
      </c>
    </row>
    <row r="178" spans="1:51" s="13" customFormat="1" ht="12">
      <c r="A178" s="13"/>
      <c r="B178" s="220"/>
      <c r="C178" s="221"/>
      <c r="D178" s="222" t="s">
        <v>144</v>
      </c>
      <c r="E178" s="223" t="s">
        <v>19</v>
      </c>
      <c r="F178" s="224" t="s">
        <v>293</v>
      </c>
      <c r="G178" s="221"/>
      <c r="H178" s="225">
        <v>5.9</v>
      </c>
      <c r="I178" s="226"/>
      <c r="J178" s="221"/>
      <c r="K178" s="221"/>
      <c r="L178" s="227"/>
      <c r="M178" s="228"/>
      <c r="N178" s="229"/>
      <c r="O178" s="229"/>
      <c r="P178" s="229"/>
      <c r="Q178" s="229"/>
      <c r="R178" s="229"/>
      <c r="S178" s="229"/>
      <c r="T178" s="23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1" t="s">
        <v>144</v>
      </c>
      <c r="AU178" s="231" t="s">
        <v>88</v>
      </c>
      <c r="AV178" s="13" t="s">
        <v>88</v>
      </c>
      <c r="AW178" s="13" t="s">
        <v>37</v>
      </c>
      <c r="AX178" s="13" t="s">
        <v>78</v>
      </c>
      <c r="AY178" s="231" t="s">
        <v>129</v>
      </c>
    </row>
    <row r="179" spans="1:51" s="13" customFormat="1" ht="12">
      <c r="A179" s="13"/>
      <c r="B179" s="220"/>
      <c r="C179" s="221"/>
      <c r="D179" s="222" t="s">
        <v>144</v>
      </c>
      <c r="E179" s="223" t="s">
        <v>19</v>
      </c>
      <c r="F179" s="224" t="s">
        <v>294</v>
      </c>
      <c r="G179" s="221"/>
      <c r="H179" s="225">
        <v>6.343</v>
      </c>
      <c r="I179" s="226"/>
      <c r="J179" s="221"/>
      <c r="K179" s="221"/>
      <c r="L179" s="227"/>
      <c r="M179" s="228"/>
      <c r="N179" s="229"/>
      <c r="O179" s="229"/>
      <c r="P179" s="229"/>
      <c r="Q179" s="229"/>
      <c r="R179" s="229"/>
      <c r="S179" s="229"/>
      <c r="T179" s="23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1" t="s">
        <v>144</v>
      </c>
      <c r="AU179" s="231" t="s">
        <v>88</v>
      </c>
      <c r="AV179" s="13" t="s">
        <v>88</v>
      </c>
      <c r="AW179" s="13" t="s">
        <v>37</v>
      </c>
      <c r="AX179" s="13" t="s">
        <v>78</v>
      </c>
      <c r="AY179" s="231" t="s">
        <v>129</v>
      </c>
    </row>
    <row r="180" spans="1:51" s="13" customFormat="1" ht="12">
      <c r="A180" s="13"/>
      <c r="B180" s="220"/>
      <c r="C180" s="221"/>
      <c r="D180" s="222" t="s">
        <v>144</v>
      </c>
      <c r="E180" s="223" t="s">
        <v>19</v>
      </c>
      <c r="F180" s="224" t="s">
        <v>295</v>
      </c>
      <c r="G180" s="221"/>
      <c r="H180" s="225">
        <v>6</v>
      </c>
      <c r="I180" s="226"/>
      <c r="J180" s="221"/>
      <c r="K180" s="221"/>
      <c r="L180" s="227"/>
      <c r="M180" s="228"/>
      <c r="N180" s="229"/>
      <c r="O180" s="229"/>
      <c r="P180" s="229"/>
      <c r="Q180" s="229"/>
      <c r="R180" s="229"/>
      <c r="S180" s="229"/>
      <c r="T180" s="23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1" t="s">
        <v>144</v>
      </c>
      <c r="AU180" s="231" t="s">
        <v>88</v>
      </c>
      <c r="AV180" s="13" t="s">
        <v>88</v>
      </c>
      <c r="AW180" s="13" t="s">
        <v>37</v>
      </c>
      <c r="AX180" s="13" t="s">
        <v>78</v>
      </c>
      <c r="AY180" s="231" t="s">
        <v>129</v>
      </c>
    </row>
    <row r="181" spans="1:51" s="13" customFormat="1" ht="12">
      <c r="A181" s="13"/>
      <c r="B181" s="220"/>
      <c r="C181" s="221"/>
      <c r="D181" s="222" t="s">
        <v>144</v>
      </c>
      <c r="E181" s="223" t="s">
        <v>19</v>
      </c>
      <c r="F181" s="224" t="s">
        <v>296</v>
      </c>
      <c r="G181" s="221"/>
      <c r="H181" s="225">
        <v>6.45</v>
      </c>
      <c r="I181" s="226"/>
      <c r="J181" s="221"/>
      <c r="K181" s="221"/>
      <c r="L181" s="227"/>
      <c r="M181" s="228"/>
      <c r="N181" s="229"/>
      <c r="O181" s="229"/>
      <c r="P181" s="229"/>
      <c r="Q181" s="229"/>
      <c r="R181" s="229"/>
      <c r="S181" s="229"/>
      <c r="T181" s="23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1" t="s">
        <v>144</v>
      </c>
      <c r="AU181" s="231" t="s">
        <v>88</v>
      </c>
      <c r="AV181" s="13" t="s">
        <v>88</v>
      </c>
      <c r="AW181" s="13" t="s">
        <v>37</v>
      </c>
      <c r="AX181" s="13" t="s">
        <v>78</v>
      </c>
      <c r="AY181" s="231" t="s">
        <v>129</v>
      </c>
    </row>
    <row r="182" spans="1:51" s="15" customFormat="1" ht="12">
      <c r="A182" s="15"/>
      <c r="B182" s="242"/>
      <c r="C182" s="243"/>
      <c r="D182" s="222" t="s">
        <v>144</v>
      </c>
      <c r="E182" s="244" t="s">
        <v>19</v>
      </c>
      <c r="F182" s="245" t="s">
        <v>149</v>
      </c>
      <c r="G182" s="243"/>
      <c r="H182" s="246">
        <v>50.063</v>
      </c>
      <c r="I182" s="247"/>
      <c r="J182" s="243"/>
      <c r="K182" s="243"/>
      <c r="L182" s="248"/>
      <c r="M182" s="249"/>
      <c r="N182" s="250"/>
      <c r="O182" s="250"/>
      <c r="P182" s="250"/>
      <c r="Q182" s="250"/>
      <c r="R182" s="250"/>
      <c r="S182" s="250"/>
      <c r="T182" s="251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52" t="s">
        <v>144</v>
      </c>
      <c r="AU182" s="252" t="s">
        <v>88</v>
      </c>
      <c r="AV182" s="15" t="s">
        <v>135</v>
      </c>
      <c r="AW182" s="15" t="s">
        <v>37</v>
      </c>
      <c r="AX182" s="15" t="s">
        <v>86</v>
      </c>
      <c r="AY182" s="252" t="s">
        <v>129</v>
      </c>
    </row>
    <row r="183" spans="1:65" s="2" customFormat="1" ht="24.15" customHeight="1">
      <c r="A183" s="39"/>
      <c r="B183" s="40"/>
      <c r="C183" s="253" t="s">
        <v>297</v>
      </c>
      <c r="D183" s="253" t="s">
        <v>218</v>
      </c>
      <c r="E183" s="254" t="s">
        <v>298</v>
      </c>
      <c r="F183" s="255" t="s">
        <v>299</v>
      </c>
      <c r="G183" s="256" t="s">
        <v>300</v>
      </c>
      <c r="H183" s="257">
        <v>4</v>
      </c>
      <c r="I183" s="258"/>
      <c r="J183" s="259">
        <f>ROUND(I183*H183,2)</f>
        <v>0</v>
      </c>
      <c r="K183" s="260"/>
      <c r="L183" s="261"/>
      <c r="M183" s="262" t="s">
        <v>19</v>
      </c>
      <c r="N183" s="263" t="s">
        <v>49</v>
      </c>
      <c r="O183" s="85"/>
      <c r="P183" s="216">
        <f>O183*H183</f>
        <v>0</v>
      </c>
      <c r="Q183" s="216">
        <v>3.8294</v>
      </c>
      <c r="R183" s="216">
        <f>Q183*H183</f>
        <v>15.3176</v>
      </c>
      <c r="S183" s="216">
        <v>0</v>
      </c>
      <c r="T183" s="217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18" t="s">
        <v>172</v>
      </c>
      <c r="AT183" s="218" t="s">
        <v>218</v>
      </c>
      <c r="AU183" s="218" t="s">
        <v>88</v>
      </c>
      <c r="AY183" s="18" t="s">
        <v>129</v>
      </c>
      <c r="BE183" s="219">
        <f>IF(N183="základní",J183,0)</f>
        <v>0</v>
      </c>
      <c r="BF183" s="219">
        <f>IF(N183="snížená",J183,0)</f>
        <v>0</v>
      </c>
      <c r="BG183" s="219">
        <f>IF(N183="zákl. přenesená",J183,0)</f>
        <v>0</v>
      </c>
      <c r="BH183" s="219">
        <f>IF(N183="sníž. přenesená",J183,0)</f>
        <v>0</v>
      </c>
      <c r="BI183" s="219">
        <f>IF(N183="nulová",J183,0)</f>
        <v>0</v>
      </c>
      <c r="BJ183" s="18" t="s">
        <v>86</v>
      </c>
      <c r="BK183" s="219">
        <f>ROUND(I183*H183,2)</f>
        <v>0</v>
      </c>
      <c r="BL183" s="18" t="s">
        <v>135</v>
      </c>
      <c r="BM183" s="218" t="s">
        <v>301</v>
      </c>
    </row>
    <row r="184" spans="1:65" s="2" customFormat="1" ht="24.15" customHeight="1">
      <c r="A184" s="39"/>
      <c r="B184" s="40"/>
      <c r="C184" s="253" t="s">
        <v>302</v>
      </c>
      <c r="D184" s="253" t="s">
        <v>218</v>
      </c>
      <c r="E184" s="254" t="s">
        <v>303</v>
      </c>
      <c r="F184" s="255" t="s">
        <v>304</v>
      </c>
      <c r="G184" s="256" t="s">
        <v>300</v>
      </c>
      <c r="H184" s="257">
        <v>1</v>
      </c>
      <c r="I184" s="258"/>
      <c r="J184" s="259">
        <f>ROUND(I184*H184,2)</f>
        <v>0</v>
      </c>
      <c r="K184" s="260"/>
      <c r="L184" s="261"/>
      <c r="M184" s="262" t="s">
        <v>19</v>
      </c>
      <c r="N184" s="263" t="s">
        <v>49</v>
      </c>
      <c r="O184" s="85"/>
      <c r="P184" s="216">
        <f>O184*H184</f>
        <v>0</v>
      </c>
      <c r="Q184" s="216">
        <v>3.9628</v>
      </c>
      <c r="R184" s="216">
        <f>Q184*H184</f>
        <v>3.9628</v>
      </c>
      <c r="S184" s="216">
        <v>0</v>
      </c>
      <c r="T184" s="217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8" t="s">
        <v>172</v>
      </c>
      <c r="AT184" s="218" t="s">
        <v>218</v>
      </c>
      <c r="AU184" s="218" t="s">
        <v>88</v>
      </c>
      <c r="AY184" s="18" t="s">
        <v>129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18" t="s">
        <v>86</v>
      </c>
      <c r="BK184" s="219">
        <f>ROUND(I184*H184,2)</f>
        <v>0</v>
      </c>
      <c r="BL184" s="18" t="s">
        <v>135</v>
      </c>
      <c r="BM184" s="218" t="s">
        <v>305</v>
      </c>
    </row>
    <row r="185" spans="1:65" s="2" customFormat="1" ht="24.15" customHeight="1">
      <c r="A185" s="39"/>
      <c r="B185" s="40"/>
      <c r="C185" s="253" t="s">
        <v>306</v>
      </c>
      <c r="D185" s="253" t="s">
        <v>218</v>
      </c>
      <c r="E185" s="254" t="s">
        <v>307</v>
      </c>
      <c r="F185" s="255" t="s">
        <v>308</v>
      </c>
      <c r="G185" s="256" t="s">
        <v>300</v>
      </c>
      <c r="H185" s="257">
        <v>1</v>
      </c>
      <c r="I185" s="258"/>
      <c r="J185" s="259">
        <f>ROUND(I185*H185,2)</f>
        <v>0</v>
      </c>
      <c r="K185" s="260"/>
      <c r="L185" s="261"/>
      <c r="M185" s="262" t="s">
        <v>19</v>
      </c>
      <c r="N185" s="263" t="s">
        <v>49</v>
      </c>
      <c r="O185" s="85"/>
      <c r="P185" s="216">
        <f>O185*H185</f>
        <v>0</v>
      </c>
      <c r="Q185" s="216">
        <v>3.6964</v>
      </c>
      <c r="R185" s="216">
        <f>Q185*H185</f>
        <v>3.6964</v>
      </c>
      <c r="S185" s="216">
        <v>0</v>
      </c>
      <c r="T185" s="217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8" t="s">
        <v>172</v>
      </c>
      <c r="AT185" s="218" t="s">
        <v>218</v>
      </c>
      <c r="AU185" s="218" t="s">
        <v>88</v>
      </c>
      <c r="AY185" s="18" t="s">
        <v>129</v>
      </c>
      <c r="BE185" s="219">
        <f>IF(N185="základní",J185,0)</f>
        <v>0</v>
      </c>
      <c r="BF185" s="219">
        <f>IF(N185="snížená",J185,0)</f>
        <v>0</v>
      </c>
      <c r="BG185" s="219">
        <f>IF(N185="zákl. přenesená",J185,0)</f>
        <v>0</v>
      </c>
      <c r="BH185" s="219">
        <f>IF(N185="sníž. přenesená",J185,0)</f>
        <v>0</v>
      </c>
      <c r="BI185" s="219">
        <f>IF(N185="nulová",J185,0)</f>
        <v>0</v>
      </c>
      <c r="BJ185" s="18" t="s">
        <v>86</v>
      </c>
      <c r="BK185" s="219">
        <f>ROUND(I185*H185,2)</f>
        <v>0</v>
      </c>
      <c r="BL185" s="18" t="s">
        <v>135</v>
      </c>
      <c r="BM185" s="218" t="s">
        <v>309</v>
      </c>
    </row>
    <row r="186" spans="1:65" s="2" customFormat="1" ht="24.15" customHeight="1">
      <c r="A186" s="39"/>
      <c r="B186" s="40"/>
      <c r="C186" s="253" t="s">
        <v>310</v>
      </c>
      <c r="D186" s="253" t="s">
        <v>218</v>
      </c>
      <c r="E186" s="254" t="s">
        <v>311</v>
      </c>
      <c r="F186" s="255" t="s">
        <v>312</v>
      </c>
      <c r="G186" s="256" t="s">
        <v>300</v>
      </c>
      <c r="H186" s="257">
        <v>4</v>
      </c>
      <c r="I186" s="258"/>
      <c r="J186" s="259">
        <f>ROUND(I186*H186,2)</f>
        <v>0</v>
      </c>
      <c r="K186" s="260"/>
      <c r="L186" s="261"/>
      <c r="M186" s="262" t="s">
        <v>19</v>
      </c>
      <c r="N186" s="263" t="s">
        <v>49</v>
      </c>
      <c r="O186" s="85"/>
      <c r="P186" s="216">
        <f>O186*H186</f>
        <v>0</v>
      </c>
      <c r="Q186" s="216">
        <v>0.312</v>
      </c>
      <c r="R186" s="216">
        <f>Q186*H186</f>
        <v>1.248</v>
      </c>
      <c r="S186" s="216">
        <v>0</v>
      </c>
      <c r="T186" s="217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8" t="s">
        <v>172</v>
      </c>
      <c r="AT186" s="218" t="s">
        <v>218</v>
      </c>
      <c r="AU186" s="218" t="s">
        <v>88</v>
      </c>
      <c r="AY186" s="18" t="s">
        <v>129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18" t="s">
        <v>86</v>
      </c>
      <c r="BK186" s="219">
        <f>ROUND(I186*H186,2)</f>
        <v>0</v>
      </c>
      <c r="BL186" s="18" t="s">
        <v>135</v>
      </c>
      <c r="BM186" s="218" t="s">
        <v>313</v>
      </c>
    </row>
    <row r="187" spans="1:65" s="2" customFormat="1" ht="24.15" customHeight="1">
      <c r="A187" s="39"/>
      <c r="B187" s="40"/>
      <c r="C187" s="253" t="s">
        <v>314</v>
      </c>
      <c r="D187" s="253" t="s">
        <v>218</v>
      </c>
      <c r="E187" s="254" t="s">
        <v>315</v>
      </c>
      <c r="F187" s="255" t="s">
        <v>316</v>
      </c>
      <c r="G187" s="256" t="s">
        <v>300</v>
      </c>
      <c r="H187" s="257">
        <v>4</v>
      </c>
      <c r="I187" s="258"/>
      <c r="J187" s="259">
        <f>ROUND(I187*H187,2)</f>
        <v>0</v>
      </c>
      <c r="K187" s="260"/>
      <c r="L187" s="261"/>
      <c r="M187" s="262" t="s">
        <v>19</v>
      </c>
      <c r="N187" s="263" t="s">
        <v>49</v>
      </c>
      <c r="O187" s="85"/>
      <c r="P187" s="216">
        <f>O187*H187</f>
        <v>0</v>
      </c>
      <c r="Q187" s="216">
        <v>0.335</v>
      </c>
      <c r="R187" s="216">
        <f>Q187*H187</f>
        <v>1.34</v>
      </c>
      <c r="S187" s="216">
        <v>0</v>
      </c>
      <c r="T187" s="217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18" t="s">
        <v>172</v>
      </c>
      <c r="AT187" s="218" t="s">
        <v>218</v>
      </c>
      <c r="AU187" s="218" t="s">
        <v>88</v>
      </c>
      <c r="AY187" s="18" t="s">
        <v>129</v>
      </c>
      <c r="BE187" s="219">
        <f>IF(N187="základní",J187,0)</f>
        <v>0</v>
      </c>
      <c r="BF187" s="219">
        <f>IF(N187="snížená",J187,0)</f>
        <v>0</v>
      </c>
      <c r="BG187" s="219">
        <f>IF(N187="zákl. přenesená",J187,0)</f>
        <v>0</v>
      </c>
      <c r="BH187" s="219">
        <f>IF(N187="sníž. přenesená",J187,0)</f>
        <v>0</v>
      </c>
      <c r="BI187" s="219">
        <f>IF(N187="nulová",J187,0)</f>
        <v>0</v>
      </c>
      <c r="BJ187" s="18" t="s">
        <v>86</v>
      </c>
      <c r="BK187" s="219">
        <f>ROUND(I187*H187,2)</f>
        <v>0</v>
      </c>
      <c r="BL187" s="18" t="s">
        <v>135</v>
      </c>
      <c r="BM187" s="218" t="s">
        <v>317</v>
      </c>
    </row>
    <row r="188" spans="1:65" s="2" customFormat="1" ht="76.35" customHeight="1">
      <c r="A188" s="39"/>
      <c r="B188" s="40"/>
      <c r="C188" s="206" t="s">
        <v>318</v>
      </c>
      <c r="D188" s="206" t="s">
        <v>131</v>
      </c>
      <c r="E188" s="207" t="s">
        <v>319</v>
      </c>
      <c r="F188" s="208" t="s">
        <v>320</v>
      </c>
      <c r="G188" s="209" t="s">
        <v>134</v>
      </c>
      <c r="H188" s="210">
        <v>171.6</v>
      </c>
      <c r="I188" s="211"/>
      <c r="J188" s="212">
        <f>ROUND(I188*H188,2)</f>
        <v>0</v>
      </c>
      <c r="K188" s="213"/>
      <c r="L188" s="45"/>
      <c r="M188" s="214" t="s">
        <v>19</v>
      </c>
      <c r="N188" s="215" t="s">
        <v>49</v>
      </c>
      <c r="O188" s="85"/>
      <c r="P188" s="216">
        <f>O188*H188</f>
        <v>0</v>
      </c>
      <c r="Q188" s="216">
        <v>0.08425</v>
      </c>
      <c r="R188" s="216">
        <f>Q188*H188</f>
        <v>14.4573</v>
      </c>
      <c r="S188" s="216">
        <v>0</v>
      </c>
      <c r="T188" s="217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18" t="s">
        <v>135</v>
      </c>
      <c r="AT188" s="218" t="s">
        <v>131</v>
      </c>
      <c r="AU188" s="218" t="s">
        <v>88</v>
      </c>
      <c r="AY188" s="18" t="s">
        <v>129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18" t="s">
        <v>86</v>
      </c>
      <c r="BK188" s="219">
        <f>ROUND(I188*H188,2)</f>
        <v>0</v>
      </c>
      <c r="BL188" s="18" t="s">
        <v>135</v>
      </c>
      <c r="BM188" s="218" t="s">
        <v>321</v>
      </c>
    </row>
    <row r="189" spans="1:51" s="13" customFormat="1" ht="12">
      <c r="A189" s="13"/>
      <c r="B189" s="220"/>
      <c r="C189" s="221"/>
      <c r="D189" s="222" t="s">
        <v>144</v>
      </c>
      <c r="E189" s="223" t="s">
        <v>19</v>
      </c>
      <c r="F189" s="224" t="s">
        <v>322</v>
      </c>
      <c r="G189" s="221"/>
      <c r="H189" s="225">
        <v>159</v>
      </c>
      <c r="I189" s="226"/>
      <c r="J189" s="221"/>
      <c r="K189" s="221"/>
      <c r="L189" s="227"/>
      <c r="M189" s="228"/>
      <c r="N189" s="229"/>
      <c r="O189" s="229"/>
      <c r="P189" s="229"/>
      <c r="Q189" s="229"/>
      <c r="R189" s="229"/>
      <c r="S189" s="229"/>
      <c r="T189" s="23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1" t="s">
        <v>144</v>
      </c>
      <c r="AU189" s="231" t="s">
        <v>88</v>
      </c>
      <c r="AV189" s="13" t="s">
        <v>88</v>
      </c>
      <c r="AW189" s="13" t="s">
        <v>37</v>
      </c>
      <c r="AX189" s="13" t="s">
        <v>78</v>
      </c>
      <c r="AY189" s="231" t="s">
        <v>129</v>
      </c>
    </row>
    <row r="190" spans="1:51" s="13" customFormat="1" ht="12">
      <c r="A190" s="13"/>
      <c r="B190" s="220"/>
      <c r="C190" s="221"/>
      <c r="D190" s="222" t="s">
        <v>144</v>
      </c>
      <c r="E190" s="223" t="s">
        <v>19</v>
      </c>
      <c r="F190" s="224" t="s">
        <v>323</v>
      </c>
      <c r="G190" s="221"/>
      <c r="H190" s="225">
        <v>4.8</v>
      </c>
      <c r="I190" s="226"/>
      <c r="J190" s="221"/>
      <c r="K190" s="221"/>
      <c r="L190" s="227"/>
      <c r="M190" s="228"/>
      <c r="N190" s="229"/>
      <c r="O190" s="229"/>
      <c r="P190" s="229"/>
      <c r="Q190" s="229"/>
      <c r="R190" s="229"/>
      <c r="S190" s="229"/>
      <c r="T190" s="23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1" t="s">
        <v>144</v>
      </c>
      <c r="AU190" s="231" t="s">
        <v>88</v>
      </c>
      <c r="AV190" s="13" t="s">
        <v>88</v>
      </c>
      <c r="AW190" s="13" t="s">
        <v>37</v>
      </c>
      <c r="AX190" s="13" t="s">
        <v>78</v>
      </c>
      <c r="AY190" s="231" t="s">
        <v>129</v>
      </c>
    </row>
    <row r="191" spans="1:51" s="13" customFormat="1" ht="12">
      <c r="A191" s="13"/>
      <c r="B191" s="220"/>
      <c r="C191" s="221"/>
      <c r="D191" s="222" t="s">
        <v>144</v>
      </c>
      <c r="E191" s="223" t="s">
        <v>19</v>
      </c>
      <c r="F191" s="224" t="s">
        <v>324</v>
      </c>
      <c r="G191" s="221"/>
      <c r="H191" s="225">
        <v>7.8</v>
      </c>
      <c r="I191" s="226"/>
      <c r="J191" s="221"/>
      <c r="K191" s="221"/>
      <c r="L191" s="227"/>
      <c r="M191" s="228"/>
      <c r="N191" s="229"/>
      <c r="O191" s="229"/>
      <c r="P191" s="229"/>
      <c r="Q191" s="229"/>
      <c r="R191" s="229"/>
      <c r="S191" s="229"/>
      <c r="T191" s="230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1" t="s">
        <v>144</v>
      </c>
      <c r="AU191" s="231" t="s">
        <v>88</v>
      </c>
      <c r="AV191" s="13" t="s">
        <v>88</v>
      </c>
      <c r="AW191" s="13" t="s">
        <v>37</v>
      </c>
      <c r="AX191" s="13" t="s">
        <v>78</v>
      </c>
      <c r="AY191" s="231" t="s">
        <v>129</v>
      </c>
    </row>
    <row r="192" spans="1:51" s="15" customFormat="1" ht="12">
      <c r="A192" s="15"/>
      <c r="B192" s="242"/>
      <c r="C192" s="243"/>
      <c r="D192" s="222" t="s">
        <v>144</v>
      </c>
      <c r="E192" s="244" t="s">
        <v>19</v>
      </c>
      <c r="F192" s="245" t="s">
        <v>149</v>
      </c>
      <c r="G192" s="243"/>
      <c r="H192" s="246">
        <v>171.60000000000002</v>
      </c>
      <c r="I192" s="247"/>
      <c r="J192" s="243"/>
      <c r="K192" s="243"/>
      <c r="L192" s="248"/>
      <c r="M192" s="249"/>
      <c r="N192" s="250"/>
      <c r="O192" s="250"/>
      <c r="P192" s="250"/>
      <c r="Q192" s="250"/>
      <c r="R192" s="250"/>
      <c r="S192" s="250"/>
      <c r="T192" s="251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52" t="s">
        <v>144</v>
      </c>
      <c r="AU192" s="252" t="s">
        <v>88</v>
      </c>
      <c r="AV192" s="15" t="s">
        <v>135</v>
      </c>
      <c r="AW192" s="15" t="s">
        <v>37</v>
      </c>
      <c r="AX192" s="15" t="s">
        <v>86</v>
      </c>
      <c r="AY192" s="252" t="s">
        <v>129</v>
      </c>
    </row>
    <row r="193" spans="1:65" s="2" customFormat="1" ht="14.4" customHeight="1">
      <c r="A193" s="39"/>
      <c r="B193" s="40"/>
      <c r="C193" s="253" t="s">
        <v>325</v>
      </c>
      <c r="D193" s="253" t="s">
        <v>218</v>
      </c>
      <c r="E193" s="254" t="s">
        <v>326</v>
      </c>
      <c r="F193" s="255" t="s">
        <v>327</v>
      </c>
      <c r="G193" s="256" t="s">
        <v>134</v>
      </c>
      <c r="H193" s="257">
        <v>163.77</v>
      </c>
      <c r="I193" s="258"/>
      <c r="J193" s="259">
        <f>ROUND(I193*H193,2)</f>
        <v>0</v>
      </c>
      <c r="K193" s="260"/>
      <c r="L193" s="261"/>
      <c r="M193" s="262" t="s">
        <v>19</v>
      </c>
      <c r="N193" s="263" t="s">
        <v>49</v>
      </c>
      <c r="O193" s="85"/>
      <c r="P193" s="216">
        <f>O193*H193</f>
        <v>0</v>
      </c>
      <c r="Q193" s="216">
        <v>0.131</v>
      </c>
      <c r="R193" s="216">
        <f>Q193*H193</f>
        <v>21.453870000000002</v>
      </c>
      <c r="S193" s="216">
        <v>0</v>
      </c>
      <c r="T193" s="217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18" t="s">
        <v>172</v>
      </c>
      <c r="AT193" s="218" t="s">
        <v>218</v>
      </c>
      <c r="AU193" s="218" t="s">
        <v>88</v>
      </c>
      <c r="AY193" s="18" t="s">
        <v>129</v>
      </c>
      <c r="BE193" s="219">
        <f>IF(N193="základní",J193,0)</f>
        <v>0</v>
      </c>
      <c r="BF193" s="219">
        <f>IF(N193="snížená",J193,0)</f>
        <v>0</v>
      </c>
      <c r="BG193" s="219">
        <f>IF(N193="zákl. přenesená",J193,0)</f>
        <v>0</v>
      </c>
      <c r="BH193" s="219">
        <f>IF(N193="sníž. přenesená",J193,0)</f>
        <v>0</v>
      </c>
      <c r="BI193" s="219">
        <f>IF(N193="nulová",J193,0)</f>
        <v>0</v>
      </c>
      <c r="BJ193" s="18" t="s">
        <v>86</v>
      </c>
      <c r="BK193" s="219">
        <f>ROUND(I193*H193,2)</f>
        <v>0</v>
      </c>
      <c r="BL193" s="18" t="s">
        <v>135</v>
      </c>
      <c r="BM193" s="218" t="s">
        <v>328</v>
      </c>
    </row>
    <row r="194" spans="1:51" s="13" customFormat="1" ht="12">
      <c r="A194" s="13"/>
      <c r="B194" s="220"/>
      <c r="C194" s="221"/>
      <c r="D194" s="222" t="s">
        <v>144</v>
      </c>
      <c r="E194" s="221"/>
      <c r="F194" s="224" t="s">
        <v>329</v>
      </c>
      <c r="G194" s="221"/>
      <c r="H194" s="225">
        <v>163.77</v>
      </c>
      <c r="I194" s="226"/>
      <c r="J194" s="221"/>
      <c r="K194" s="221"/>
      <c r="L194" s="227"/>
      <c r="M194" s="228"/>
      <c r="N194" s="229"/>
      <c r="O194" s="229"/>
      <c r="P194" s="229"/>
      <c r="Q194" s="229"/>
      <c r="R194" s="229"/>
      <c r="S194" s="229"/>
      <c r="T194" s="23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1" t="s">
        <v>144</v>
      </c>
      <c r="AU194" s="231" t="s">
        <v>88</v>
      </c>
      <c r="AV194" s="13" t="s">
        <v>88</v>
      </c>
      <c r="AW194" s="13" t="s">
        <v>4</v>
      </c>
      <c r="AX194" s="13" t="s">
        <v>86</v>
      </c>
      <c r="AY194" s="231" t="s">
        <v>129</v>
      </c>
    </row>
    <row r="195" spans="1:65" s="2" customFormat="1" ht="24.15" customHeight="1">
      <c r="A195" s="39"/>
      <c r="B195" s="40"/>
      <c r="C195" s="253" t="s">
        <v>330</v>
      </c>
      <c r="D195" s="253" t="s">
        <v>218</v>
      </c>
      <c r="E195" s="254" t="s">
        <v>331</v>
      </c>
      <c r="F195" s="255" t="s">
        <v>332</v>
      </c>
      <c r="G195" s="256" t="s">
        <v>134</v>
      </c>
      <c r="H195" s="257">
        <v>12.978</v>
      </c>
      <c r="I195" s="258"/>
      <c r="J195" s="259">
        <f>ROUND(I195*H195,2)</f>
        <v>0</v>
      </c>
      <c r="K195" s="260"/>
      <c r="L195" s="261"/>
      <c r="M195" s="262" t="s">
        <v>19</v>
      </c>
      <c r="N195" s="263" t="s">
        <v>49</v>
      </c>
      <c r="O195" s="85"/>
      <c r="P195" s="216">
        <f>O195*H195</f>
        <v>0</v>
      </c>
      <c r="Q195" s="216">
        <v>0.131</v>
      </c>
      <c r="R195" s="216">
        <f>Q195*H195</f>
        <v>1.700118</v>
      </c>
      <c r="S195" s="216">
        <v>0</v>
      </c>
      <c r="T195" s="217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8" t="s">
        <v>172</v>
      </c>
      <c r="AT195" s="218" t="s">
        <v>218</v>
      </c>
      <c r="AU195" s="218" t="s">
        <v>88</v>
      </c>
      <c r="AY195" s="18" t="s">
        <v>129</v>
      </c>
      <c r="BE195" s="219">
        <f>IF(N195="základní",J195,0)</f>
        <v>0</v>
      </c>
      <c r="BF195" s="219">
        <f>IF(N195="snížená",J195,0)</f>
        <v>0</v>
      </c>
      <c r="BG195" s="219">
        <f>IF(N195="zákl. přenesená",J195,0)</f>
        <v>0</v>
      </c>
      <c r="BH195" s="219">
        <f>IF(N195="sníž. přenesená",J195,0)</f>
        <v>0</v>
      </c>
      <c r="BI195" s="219">
        <f>IF(N195="nulová",J195,0)</f>
        <v>0</v>
      </c>
      <c r="BJ195" s="18" t="s">
        <v>86</v>
      </c>
      <c r="BK195" s="219">
        <f>ROUND(I195*H195,2)</f>
        <v>0</v>
      </c>
      <c r="BL195" s="18" t="s">
        <v>135</v>
      </c>
      <c r="BM195" s="218" t="s">
        <v>333</v>
      </c>
    </row>
    <row r="196" spans="1:51" s="13" customFormat="1" ht="12">
      <c r="A196" s="13"/>
      <c r="B196" s="220"/>
      <c r="C196" s="221"/>
      <c r="D196" s="222" t="s">
        <v>144</v>
      </c>
      <c r="E196" s="223" t="s">
        <v>19</v>
      </c>
      <c r="F196" s="224" t="s">
        <v>323</v>
      </c>
      <c r="G196" s="221"/>
      <c r="H196" s="225">
        <v>4.8</v>
      </c>
      <c r="I196" s="226"/>
      <c r="J196" s="221"/>
      <c r="K196" s="221"/>
      <c r="L196" s="227"/>
      <c r="M196" s="228"/>
      <c r="N196" s="229"/>
      <c r="O196" s="229"/>
      <c r="P196" s="229"/>
      <c r="Q196" s="229"/>
      <c r="R196" s="229"/>
      <c r="S196" s="229"/>
      <c r="T196" s="23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1" t="s">
        <v>144</v>
      </c>
      <c r="AU196" s="231" t="s">
        <v>88</v>
      </c>
      <c r="AV196" s="13" t="s">
        <v>88</v>
      </c>
      <c r="AW196" s="13" t="s">
        <v>37</v>
      </c>
      <c r="AX196" s="13" t="s">
        <v>78</v>
      </c>
      <c r="AY196" s="231" t="s">
        <v>129</v>
      </c>
    </row>
    <row r="197" spans="1:51" s="13" customFormat="1" ht="12">
      <c r="A197" s="13"/>
      <c r="B197" s="220"/>
      <c r="C197" s="221"/>
      <c r="D197" s="222" t="s">
        <v>144</v>
      </c>
      <c r="E197" s="223" t="s">
        <v>19</v>
      </c>
      <c r="F197" s="224" t="s">
        <v>324</v>
      </c>
      <c r="G197" s="221"/>
      <c r="H197" s="225">
        <v>7.8</v>
      </c>
      <c r="I197" s="226"/>
      <c r="J197" s="221"/>
      <c r="K197" s="221"/>
      <c r="L197" s="227"/>
      <c r="M197" s="228"/>
      <c r="N197" s="229"/>
      <c r="O197" s="229"/>
      <c r="P197" s="229"/>
      <c r="Q197" s="229"/>
      <c r="R197" s="229"/>
      <c r="S197" s="229"/>
      <c r="T197" s="23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1" t="s">
        <v>144</v>
      </c>
      <c r="AU197" s="231" t="s">
        <v>88</v>
      </c>
      <c r="AV197" s="13" t="s">
        <v>88</v>
      </c>
      <c r="AW197" s="13" t="s">
        <v>37</v>
      </c>
      <c r="AX197" s="13" t="s">
        <v>78</v>
      </c>
      <c r="AY197" s="231" t="s">
        <v>129</v>
      </c>
    </row>
    <row r="198" spans="1:51" s="15" customFormat="1" ht="12">
      <c r="A198" s="15"/>
      <c r="B198" s="242"/>
      <c r="C198" s="243"/>
      <c r="D198" s="222" t="s">
        <v>144</v>
      </c>
      <c r="E198" s="244" t="s">
        <v>19</v>
      </c>
      <c r="F198" s="245" t="s">
        <v>149</v>
      </c>
      <c r="G198" s="243"/>
      <c r="H198" s="246">
        <v>12.6</v>
      </c>
      <c r="I198" s="247"/>
      <c r="J198" s="243"/>
      <c r="K198" s="243"/>
      <c r="L198" s="248"/>
      <c r="M198" s="249"/>
      <c r="N198" s="250"/>
      <c r="O198" s="250"/>
      <c r="P198" s="250"/>
      <c r="Q198" s="250"/>
      <c r="R198" s="250"/>
      <c r="S198" s="250"/>
      <c r="T198" s="251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52" t="s">
        <v>144</v>
      </c>
      <c r="AU198" s="252" t="s">
        <v>88</v>
      </c>
      <c r="AV198" s="15" t="s">
        <v>135</v>
      </c>
      <c r="AW198" s="15" t="s">
        <v>37</v>
      </c>
      <c r="AX198" s="15" t="s">
        <v>86</v>
      </c>
      <c r="AY198" s="252" t="s">
        <v>129</v>
      </c>
    </row>
    <row r="199" spans="1:51" s="13" customFormat="1" ht="12">
      <c r="A199" s="13"/>
      <c r="B199" s="220"/>
      <c r="C199" s="221"/>
      <c r="D199" s="222" t="s">
        <v>144</v>
      </c>
      <c r="E199" s="221"/>
      <c r="F199" s="224" t="s">
        <v>334</v>
      </c>
      <c r="G199" s="221"/>
      <c r="H199" s="225">
        <v>12.978</v>
      </c>
      <c r="I199" s="226"/>
      <c r="J199" s="221"/>
      <c r="K199" s="221"/>
      <c r="L199" s="227"/>
      <c r="M199" s="228"/>
      <c r="N199" s="229"/>
      <c r="O199" s="229"/>
      <c r="P199" s="229"/>
      <c r="Q199" s="229"/>
      <c r="R199" s="229"/>
      <c r="S199" s="229"/>
      <c r="T199" s="230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1" t="s">
        <v>144</v>
      </c>
      <c r="AU199" s="231" t="s">
        <v>88</v>
      </c>
      <c r="AV199" s="13" t="s">
        <v>88</v>
      </c>
      <c r="AW199" s="13" t="s">
        <v>4</v>
      </c>
      <c r="AX199" s="13" t="s">
        <v>86</v>
      </c>
      <c r="AY199" s="231" t="s">
        <v>129</v>
      </c>
    </row>
    <row r="200" spans="1:65" s="2" customFormat="1" ht="76.35" customHeight="1">
      <c r="A200" s="39"/>
      <c r="B200" s="40"/>
      <c r="C200" s="206" t="s">
        <v>335</v>
      </c>
      <c r="D200" s="206" t="s">
        <v>131</v>
      </c>
      <c r="E200" s="207" t="s">
        <v>336</v>
      </c>
      <c r="F200" s="208" t="s">
        <v>337</v>
      </c>
      <c r="G200" s="209" t="s">
        <v>134</v>
      </c>
      <c r="H200" s="210">
        <v>18</v>
      </c>
      <c r="I200" s="211"/>
      <c r="J200" s="212">
        <f>ROUND(I200*H200,2)</f>
        <v>0</v>
      </c>
      <c r="K200" s="213"/>
      <c r="L200" s="45"/>
      <c r="M200" s="214" t="s">
        <v>19</v>
      </c>
      <c r="N200" s="215" t="s">
        <v>49</v>
      </c>
      <c r="O200" s="85"/>
      <c r="P200" s="216">
        <f>O200*H200</f>
        <v>0</v>
      </c>
      <c r="Q200" s="216">
        <v>0.08565</v>
      </c>
      <c r="R200" s="216">
        <f>Q200*H200</f>
        <v>1.5417</v>
      </c>
      <c r="S200" s="216">
        <v>0</v>
      </c>
      <c r="T200" s="217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18" t="s">
        <v>135</v>
      </c>
      <c r="AT200" s="218" t="s">
        <v>131</v>
      </c>
      <c r="AU200" s="218" t="s">
        <v>88</v>
      </c>
      <c r="AY200" s="18" t="s">
        <v>129</v>
      </c>
      <c r="BE200" s="219">
        <f>IF(N200="základní",J200,0)</f>
        <v>0</v>
      </c>
      <c r="BF200" s="219">
        <f>IF(N200="snížená",J200,0)</f>
        <v>0</v>
      </c>
      <c r="BG200" s="219">
        <f>IF(N200="zákl. přenesená",J200,0)</f>
        <v>0</v>
      </c>
      <c r="BH200" s="219">
        <f>IF(N200="sníž. přenesená",J200,0)</f>
        <v>0</v>
      </c>
      <c r="BI200" s="219">
        <f>IF(N200="nulová",J200,0)</f>
        <v>0</v>
      </c>
      <c r="BJ200" s="18" t="s">
        <v>86</v>
      </c>
      <c r="BK200" s="219">
        <f>ROUND(I200*H200,2)</f>
        <v>0</v>
      </c>
      <c r="BL200" s="18" t="s">
        <v>135</v>
      </c>
      <c r="BM200" s="218" t="s">
        <v>338</v>
      </c>
    </row>
    <row r="201" spans="1:65" s="2" customFormat="1" ht="14.4" customHeight="1">
      <c r="A201" s="39"/>
      <c r="B201" s="40"/>
      <c r="C201" s="253" t="s">
        <v>339</v>
      </c>
      <c r="D201" s="253" t="s">
        <v>218</v>
      </c>
      <c r="E201" s="254" t="s">
        <v>340</v>
      </c>
      <c r="F201" s="255" t="s">
        <v>341</v>
      </c>
      <c r="G201" s="256" t="s">
        <v>134</v>
      </c>
      <c r="H201" s="257">
        <v>18.54</v>
      </c>
      <c r="I201" s="258"/>
      <c r="J201" s="259">
        <f>ROUND(I201*H201,2)</f>
        <v>0</v>
      </c>
      <c r="K201" s="260"/>
      <c r="L201" s="261"/>
      <c r="M201" s="262" t="s">
        <v>19</v>
      </c>
      <c r="N201" s="263" t="s">
        <v>49</v>
      </c>
      <c r="O201" s="85"/>
      <c r="P201" s="216">
        <f>O201*H201</f>
        <v>0</v>
      </c>
      <c r="Q201" s="216">
        <v>0.176</v>
      </c>
      <c r="R201" s="216">
        <f>Q201*H201</f>
        <v>3.2630399999999997</v>
      </c>
      <c r="S201" s="216">
        <v>0</v>
      </c>
      <c r="T201" s="217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18" t="s">
        <v>172</v>
      </c>
      <c r="AT201" s="218" t="s">
        <v>218</v>
      </c>
      <c r="AU201" s="218" t="s">
        <v>88</v>
      </c>
      <c r="AY201" s="18" t="s">
        <v>129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18" t="s">
        <v>86</v>
      </c>
      <c r="BK201" s="219">
        <f>ROUND(I201*H201,2)</f>
        <v>0</v>
      </c>
      <c r="BL201" s="18" t="s">
        <v>135</v>
      </c>
      <c r="BM201" s="218" t="s">
        <v>342</v>
      </c>
    </row>
    <row r="202" spans="1:51" s="13" customFormat="1" ht="12">
      <c r="A202" s="13"/>
      <c r="B202" s="220"/>
      <c r="C202" s="221"/>
      <c r="D202" s="222" t="s">
        <v>144</v>
      </c>
      <c r="E202" s="221"/>
      <c r="F202" s="224" t="s">
        <v>343</v>
      </c>
      <c r="G202" s="221"/>
      <c r="H202" s="225">
        <v>18.54</v>
      </c>
      <c r="I202" s="226"/>
      <c r="J202" s="221"/>
      <c r="K202" s="221"/>
      <c r="L202" s="227"/>
      <c r="M202" s="228"/>
      <c r="N202" s="229"/>
      <c r="O202" s="229"/>
      <c r="P202" s="229"/>
      <c r="Q202" s="229"/>
      <c r="R202" s="229"/>
      <c r="S202" s="229"/>
      <c r="T202" s="230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1" t="s">
        <v>144</v>
      </c>
      <c r="AU202" s="231" t="s">
        <v>88</v>
      </c>
      <c r="AV202" s="13" t="s">
        <v>88</v>
      </c>
      <c r="AW202" s="13" t="s">
        <v>4</v>
      </c>
      <c r="AX202" s="13" t="s">
        <v>86</v>
      </c>
      <c r="AY202" s="231" t="s">
        <v>129</v>
      </c>
    </row>
    <row r="203" spans="1:63" s="12" customFormat="1" ht="22.8" customHeight="1">
      <c r="A203" s="12"/>
      <c r="B203" s="190"/>
      <c r="C203" s="191"/>
      <c r="D203" s="192" t="s">
        <v>77</v>
      </c>
      <c r="E203" s="204" t="s">
        <v>172</v>
      </c>
      <c r="F203" s="204" t="s">
        <v>344</v>
      </c>
      <c r="G203" s="191"/>
      <c r="H203" s="191"/>
      <c r="I203" s="194"/>
      <c r="J203" s="205">
        <f>BK203</f>
        <v>0</v>
      </c>
      <c r="K203" s="191"/>
      <c r="L203" s="196"/>
      <c r="M203" s="197"/>
      <c r="N203" s="198"/>
      <c r="O203" s="198"/>
      <c r="P203" s="199">
        <f>SUM(P204:P214)</f>
        <v>0</v>
      </c>
      <c r="Q203" s="198"/>
      <c r="R203" s="199">
        <f>SUM(R204:R214)</f>
        <v>1.873216</v>
      </c>
      <c r="S203" s="198"/>
      <c r="T203" s="200">
        <f>SUM(T204:T214)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01" t="s">
        <v>86</v>
      </c>
      <c r="AT203" s="202" t="s">
        <v>77</v>
      </c>
      <c r="AU203" s="202" t="s">
        <v>86</v>
      </c>
      <c r="AY203" s="201" t="s">
        <v>129</v>
      </c>
      <c r="BK203" s="203">
        <f>SUM(BK204:BK214)</f>
        <v>0</v>
      </c>
    </row>
    <row r="204" spans="1:65" s="2" customFormat="1" ht="24.15" customHeight="1">
      <c r="A204" s="39"/>
      <c r="B204" s="40"/>
      <c r="C204" s="206" t="s">
        <v>345</v>
      </c>
      <c r="D204" s="206" t="s">
        <v>131</v>
      </c>
      <c r="E204" s="207" t="s">
        <v>346</v>
      </c>
      <c r="F204" s="208" t="s">
        <v>347</v>
      </c>
      <c r="G204" s="209" t="s">
        <v>300</v>
      </c>
      <c r="H204" s="210">
        <v>2</v>
      </c>
      <c r="I204" s="211"/>
      <c r="J204" s="212">
        <f>ROUND(I204*H204,2)</f>
        <v>0</v>
      </c>
      <c r="K204" s="213"/>
      <c r="L204" s="45"/>
      <c r="M204" s="214" t="s">
        <v>19</v>
      </c>
      <c r="N204" s="215" t="s">
        <v>49</v>
      </c>
      <c r="O204" s="85"/>
      <c r="P204" s="216">
        <f>O204*H204</f>
        <v>0</v>
      </c>
      <c r="Q204" s="216">
        <v>0</v>
      </c>
      <c r="R204" s="216">
        <f>Q204*H204</f>
        <v>0</v>
      </c>
      <c r="S204" s="216">
        <v>0</v>
      </c>
      <c r="T204" s="217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18" t="s">
        <v>212</v>
      </c>
      <c r="AT204" s="218" t="s">
        <v>131</v>
      </c>
      <c r="AU204" s="218" t="s">
        <v>88</v>
      </c>
      <c r="AY204" s="18" t="s">
        <v>129</v>
      </c>
      <c r="BE204" s="219">
        <f>IF(N204="základní",J204,0)</f>
        <v>0</v>
      </c>
      <c r="BF204" s="219">
        <f>IF(N204="snížená",J204,0)</f>
        <v>0</v>
      </c>
      <c r="BG204" s="219">
        <f>IF(N204="zákl. přenesená",J204,0)</f>
        <v>0</v>
      </c>
      <c r="BH204" s="219">
        <f>IF(N204="sníž. přenesená",J204,0)</f>
        <v>0</v>
      </c>
      <c r="BI204" s="219">
        <f>IF(N204="nulová",J204,0)</f>
        <v>0</v>
      </c>
      <c r="BJ204" s="18" t="s">
        <v>86</v>
      </c>
      <c r="BK204" s="219">
        <f>ROUND(I204*H204,2)</f>
        <v>0</v>
      </c>
      <c r="BL204" s="18" t="s">
        <v>212</v>
      </c>
      <c r="BM204" s="218" t="s">
        <v>348</v>
      </c>
    </row>
    <row r="205" spans="1:65" s="2" customFormat="1" ht="24.15" customHeight="1">
      <c r="A205" s="39"/>
      <c r="B205" s="40"/>
      <c r="C205" s="206" t="s">
        <v>349</v>
      </c>
      <c r="D205" s="206" t="s">
        <v>131</v>
      </c>
      <c r="E205" s="207" t="s">
        <v>350</v>
      </c>
      <c r="F205" s="208" t="s">
        <v>351</v>
      </c>
      <c r="G205" s="209" t="s">
        <v>300</v>
      </c>
      <c r="H205" s="210">
        <v>2</v>
      </c>
      <c r="I205" s="211"/>
      <c r="J205" s="212">
        <f>ROUND(I205*H205,2)</f>
        <v>0</v>
      </c>
      <c r="K205" s="213"/>
      <c r="L205" s="45"/>
      <c r="M205" s="214" t="s">
        <v>19</v>
      </c>
      <c r="N205" s="215" t="s">
        <v>49</v>
      </c>
      <c r="O205" s="85"/>
      <c r="P205" s="216">
        <f>O205*H205</f>
        <v>0</v>
      </c>
      <c r="Q205" s="216">
        <v>0.00129</v>
      </c>
      <c r="R205" s="216">
        <f>Q205*H205</f>
        <v>0.00258</v>
      </c>
      <c r="S205" s="216">
        <v>0</v>
      </c>
      <c r="T205" s="217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18" t="s">
        <v>212</v>
      </c>
      <c r="AT205" s="218" t="s">
        <v>131</v>
      </c>
      <c r="AU205" s="218" t="s">
        <v>88</v>
      </c>
      <c r="AY205" s="18" t="s">
        <v>129</v>
      </c>
      <c r="BE205" s="219">
        <f>IF(N205="základní",J205,0)</f>
        <v>0</v>
      </c>
      <c r="BF205" s="219">
        <f>IF(N205="snížená",J205,0)</f>
        <v>0</v>
      </c>
      <c r="BG205" s="219">
        <f>IF(N205="zákl. přenesená",J205,0)</f>
        <v>0</v>
      </c>
      <c r="BH205" s="219">
        <f>IF(N205="sníž. přenesená",J205,0)</f>
        <v>0</v>
      </c>
      <c r="BI205" s="219">
        <f>IF(N205="nulová",J205,0)</f>
        <v>0</v>
      </c>
      <c r="BJ205" s="18" t="s">
        <v>86</v>
      </c>
      <c r="BK205" s="219">
        <f>ROUND(I205*H205,2)</f>
        <v>0</v>
      </c>
      <c r="BL205" s="18" t="s">
        <v>212</v>
      </c>
      <c r="BM205" s="218" t="s">
        <v>352</v>
      </c>
    </row>
    <row r="206" spans="1:65" s="2" customFormat="1" ht="37.8" customHeight="1">
      <c r="A206" s="39"/>
      <c r="B206" s="40"/>
      <c r="C206" s="206" t="s">
        <v>353</v>
      </c>
      <c r="D206" s="206" t="s">
        <v>131</v>
      </c>
      <c r="E206" s="207" t="s">
        <v>354</v>
      </c>
      <c r="F206" s="208" t="s">
        <v>355</v>
      </c>
      <c r="G206" s="209" t="s">
        <v>156</v>
      </c>
      <c r="H206" s="210">
        <v>2</v>
      </c>
      <c r="I206" s="211"/>
      <c r="J206" s="212">
        <f>ROUND(I206*H206,2)</f>
        <v>0</v>
      </c>
      <c r="K206" s="213"/>
      <c r="L206" s="45"/>
      <c r="M206" s="214" t="s">
        <v>19</v>
      </c>
      <c r="N206" s="215" t="s">
        <v>49</v>
      </c>
      <c r="O206" s="85"/>
      <c r="P206" s="216">
        <f>O206*H206</f>
        <v>0</v>
      </c>
      <c r="Q206" s="216">
        <v>0.00248</v>
      </c>
      <c r="R206" s="216">
        <f>Q206*H206</f>
        <v>0.00496</v>
      </c>
      <c r="S206" s="216">
        <v>0</v>
      </c>
      <c r="T206" s="217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18" t="s">
        <v>135</v>
      </c>
      <c r="AT206" s="218" t="s">
        <v>131</v>
      </c>
      <c r="AU206" s="218" t="s">
        <v>88</v>
      </c>
      <c r="AY206" s="18" t="s">
        <v>129</v>
      </c>
      <c r="BE206" s="219">
        <f>IF(N206="základní",J206,0)</f>
        <v>0</v>
      </c>
      <c r="BF206" s="219">
        <f>IF(N206="snížená",J206,0)</f>
        <v>0</v>
      </c>
      <c r="BG206" s="219">
        <f>IF(N206="zákl. přenesená",J206,0)</f>
        <v>0</v>
      </c>
      <c r="BH206" s="219">
        <f>IF(N206="sníž. přenesená",J206,0)</f>
        <v>0</v>
      </c>
      <c r="BI206" s="219">
        <f>IF(N206="nulová",J206,0)</f>
        <v>0</v>
      </c>
      <c r="BJ206" s="18" t="s">
        <v>86</v>
      </c>
      <c r="BK206" s="219">
        <f>ROUND(I206*H206,2)</f>
        <v>0</v>
      </c>
      <c r="BL206" s="18" t="s">
        <v>135</v>
      </c>
      <c r="BM206" s="218" t="s">
        <v>356</v>
      </c>
    </row>
    <row r="207" spans="1:65" s="2" customFormat="1" ht="24.15" customHeight="1">
      <c r="A207" s="39"/>
      <c r="B207" s="40"/>
      <c r="C207" s="206" t="s">
        <v>357</v>
      </c>
      <c r="D207" s="206" t="s">
        <v>131</v>
      </c>
      <c r="E207" s="207" t="s">
        <v>358</v>
      </c>
      <c r="F207" s="208" t="s">
        <v>359</v>
      </c>
      <c r="G207" s="209" t="s">
        <v>300</v>
      </c>
      <c r="H207" s="210">
        <v>2</v>
      </c>
      <c r="I207" s="211"/>
      <c r="J207" s="212">
        <f>ROUND(I207*H207,2)</f>
        <v>0</v>
      </c>
      <c r="K207" s="213"/>
      <c r="L207" s="45"/>
      <c r="M207" s="214" t="s">
        <v>19</v>
      </c>
      <c r="N207" s="215" t="s">
        <v>49</v>
      </c>
      <c r="O207" s="85"/>
      <c r="P207" s="216">
        <f>O207*H207</f>
        <v>0</v>
      </c>
      <c r="Q207" s="216">
        <v>0.3409</v>
      </c>
      <c r="R207" s="216">
        <f>Q207*H207</f>
        <v>0.6818</v>
      </c>
      <c r="S207" s="216">
        <v>0</v>
      </c>
      <c r="T207" s="217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18" t="s">
        <v>135</v>
      </c>
      <c r="AT207" s="218" t="s">
        <v>131</v>
      </c>
      <c r="AU207" s="218" t="s">
        <v>88</v>
      </c>
      <c r="AY207" s="18" t="s">
        <v>129</v>
      </c>
      <c r="BE207" s="219">
        <f>IF(N207="základní",J207,0)</f>
        <v>0</v>
      </c>
      <c r="BF207" s="219">
        <f>IF(N207="snížená",J207,0)</f>
        <v>0</v>
      </c>
      <c r="BG207" s="219">
        <f>IF(N207="zákl. přenesená",J207,0)</f>
        <v>0</v>
      </c>
      <c r="BH207" s="219">
        <f>IF(N207="sníž. přenesená",J207,0)</f>
        <v>0</v>
      </c>
      <c r="BI207" s="219">
        <f>IF(N207="nulová",J207,0)</f>
        <v>0</v>
      </c>
      <c r="BJ207" s="18" t="s">
        <v>86</v>
      </c>
      <c r="BK207" s="219">
        <f>ROUND(I207*H207,2)</f>
        <v>0</v>
      </c>
      <c r="BL207" s="18" t="s">
        <v>135</v>
      </c>
      <c r="BM207" s="218" t="s">
        <v>360</v>
      </c>
    </row>
    <row r="208" spans="1:65" s="2" customFormat="1" ht="24.15" customHeight="1">
      <c r="A208" s="39"/>
      <c r="B208" s="40"/>
      <c r="C208" s="253" t="s">
        <v>361</v>
      </c>
      <c r="D208" s="253" t="s">
        <v>218</v>
      </c>
      <c r="E208" s="254" t="s">
        <v>362</v>
      </c>
      <c r="F208" s="255" t="s">
        <v>363</v>
      </c>
      <c r="G208" s="256" t="s">
        <v>300</v>
      </c>
      <c r="H208" s="257">
        <v>2</v>
      </c>
      <c r="I208" s="258"/>
      <c r="J208" s="259">
        <f>ROUND(I208*H208,2)</f>
        <v>0</v>
      </c>
      <c r="K208" s="260"/>
      <c r="L208" s="261"/>
      <c r="M208" s="262" t="s">
        <v>19</v>
      </c>
      <c r="N208" s="263" t="s">
        <v>49</v>
      </c>
      <c r="O208" s="85"/>
      <c r="P208" s="216">
        <f>O208*H208</f>
        <v>0</v>
      </c>
      <c r="Q208" s="216">
        <v>0.072</v>
      </c>
      <c r="R208" s="216">
        <f>Q208*H208</f>
        <v>0.144</v>
      </c>
      <c r="S208" s="216">
        <v>0</v>
      </c>
      <c r="T208" s="217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18" t="s">
        <v>172</v>
      </c>
      <c r="AT208" s="218" t="s">
        <v>218</v>
      </c>
      <c r="AU208" s="218" t="s">
        <v>88</v>
      </c>
      <c r="AY208" s="18" t="s">
        <v>129</v>
      </c>
      <c r="BE208" s="219">
        <f>IF(N208="základní",J208,0)</f>
        <v>0</v>
      </c>
      <c r="BF208" s="219">
        <f>IF(N208="snížená",J208,0)</f>
        <v>0</v>
      </c>
      <c r="BG208" s="219">
        <f>IF(N208="zákl. přenesená",J208,0)</f>
        <v>0</v>
      </c>
      <c r="BH208" s="219">
        <f>IF(N208="sníž. přenesená",J208,0)</f>
        <v>0</v>
      </c>
      <c r="BI208" s="219">
        <f>IF(N208="nulová",J208,0)</f>
        <v>0</v>
      </c>
      <c r="BJ208" s="18" t="s">
        <v>86</v>
      </c>
      <c r="BK208" s="219">
        <f>ROUND(I208*H208,2)</f>
        <v>0</v>
      </c>
      <c r="BL208" s="18" t="s">
        <v>135</v>
      </c>
      <c r="BM208" s="218" t="s">
        <v>364</v>
      </c>
    </row>
    <row r="209" spans="1:65" s="2" customFormat="1" ht="24.15" customHeight="1">
      <c r="A209" s="39"/>
      <c r="B209" s="40"/>
      <c r="C209" s="253" t="s">
        <v>365</v>
      </c>
      <c r="D209" s="253" t="s">
        <v>218</v>
      </c>
      <c r="E209" s="254" t="s">
        <v>366</v>
      </c>
      <c r="F209" s="255" t="s">
        <v>367</v>
      </c>
      <c r="G209" s="256" t="s">
        <v>300</v>
      </c>
      <c r="H209" s="257">
        <v>2</v>
      </c>
      <c r="I209" s="258"/>
      <c r="J209" s="259">
        <f>ROUND(I209*H209,2)</f>
        <v>0</v>
      </c>
      <c r="K209" s="260"/>
      <c r="L209" s="261"/>
      <c r="M209" s="262" t="s">
        <v>19</v>
      </c>
      <c r="N209" s="263" t="s">
        <v>49</v>
      </c>
      <c r="O209" s="85"/>
      <c r="P209" s="216">
        <f>O209*H209</f>
        <v>0</v>
      </c>
      <c r="Q209" s="216">
        <v>0.08</v>
      </c>
      <c r="R209" s="216">
        <f>Q209*H209</f>
        <v>0.16</v>
      </c>
      <c r="S209" s="216">
        <v>0</v>
      </c>
      <c r="T209" s="217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8" t="s">
        <v>172</v>
      </c>
      <c r="AT209" s="218" t="s">
        <v>218</v>
      </c>
      <c r="AU209" s="218" t="s">
        <v>88</v>
      </c>
      <c r="AY209" s="18" t="s">
        <v>129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18" t="s">
        <v>86</v>
      </c>
      <c r="BK209" s="219">
        <f>ROUND(I209*H209,2)</f>
        <v>0</v>
      </c>
      <c r="BL209" s="18" t="s">
        <v>135</v>
      </c>
      <c r="BM209" s="218" t="s">
        <v>368</v>
      </c>
    </row>
    <row r="210" spans="1:65" s="2" customFormat="1" ht="24.15" customHeight="1">
      <c r="A210" s="39"/>
      <c r="B210" s="40"/>
      <c r="C210" s="253" t="s">
        <v>369</v>
      </c>
      <c r="D210" s="253" t="s">
        <v>218</v>
      </c>
      <c r="E210" s="254" t="s">
        <v>370</v>
      </c>
      <c r="F210" s="255" t="s">
        <v>371</v>
      </c>
      <c r="G210" s="256" t="s">
        <v>300</v>
      </c>
      <c r="H210" s="257">
        <v>2</v>
      </c>
      <c r="I210" s="258"/>
      <c r="J210" s="259">
        <f>ROUND(I210*H210,2)</f>
        <v>0</v>
      </c>
      <c r="K210" s="260"/>
      <c r="L210" s="261"/>
      <c r="M210" s="262" t="s">
        <v>19</v>
      </c>
      <c r="N210" s="263" t="s">
        <v>49</v>
      </c>
      <c r="O210" s="85"/>
      <c r="P210" s="216">
        <f>O210*H210</f>
        <v>0</v>
      </c>
      <c r="Q210" s="216">
        <v>0.057</v>
      </c>
      <c r="R210" s="216">
        <f>Q210*H210</f>
        <v>0.114</v>
      </c>
      <c r="S210" s="216">
        <v>0</v>
      </c>
      <c r="T210" s="217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18" t="s">
        <v>172</v>
      </c>
      <c r="AT210" s="218" t="s">
        <v>218</v>
      </c>
      <c r="AU210" s="218" t="s">
        <v>88</v>
      </c>
      <c r="AY210" s="18" t="s">
        <v>129</v>
      </c>
      <c r="BE210" s="219">
        <f>IF(N210="základní",J210,0)</f>
        <v>0</v>
      </c>
      <c r="BF210" s="219">
        <f>IF(N210="snížená",J210,0)</f>
        <v>0</v>
      </c>
      <c r="BG210" s="219">
        <f>IF(N210="zákl. přenesená",J210,0)</f>
        <v>0</v>
      </c>
      <c r="BH210" s="219">
        <f>IF(N210="sníž. přenesená",J210,0)</f>
        <v>0</v>
      </c>
      <c r="BI210" s="219">
        <f>IF(N210="nulová",J210,0)</f>
        <v>0</v>
      </c>
      <c r="BJ210" s="18" t="s">
        <v>86</v>
      </c>
      <c r="BK210" s="219">
        <f>ROUND(I210*H210,2)</f>
        <v>0</v>
      </c>
      <c r="BL210" s="18" t="s">
        <v>135</v>
      </c>
      <c r="BM210" s="218" t="s">
        <v>372</v>
      </c>
    </row>
    <row r="211" spans="1:65" s="2" customFormat="1" ht="14.4" customHeight="1">
      <c r="A211" s="39"/>
      <c r="B211" s="40"/>
      <c r="C211" s="253" t="s">
        <v>373</v>
      </c>
      <c r="D211" s="253" t="s">
        <v>218</v>
      </c>
      <c r="E211" s="254" t="s">
        <v>374</v>
      </c>
      <c r="F211" s="255" t="s">
        <v>375</v>
      </c>
      <c r="G211" s="256" t="s">
        <v>300</v>
      </c>
      <c r="H211" s="257">
        <v>2</v>
      </c>
      <c r="I211" s="258"/>
      <c r="J211" s="259">
        <f>ROUND(I211*H211,2)</f>
        <v>0</v>
      </c>
      <c r="K211" s="260"/>
      <c r="L211" s="261"/>
      <c r="M211" s="262" t="s">
        <v>19</v>
      </c>
      <c r="N211" s="263" t="s">
        <v>49</v>
      </c>
      <c r="O211" s="85"/>
      <c r="P211" s="216">
        <f>O211*H211</f>
        <v>0</v>
      </c>
      <c r="Q211" s="216">
        <v>0.111</v>
      </c>
      <c r="R211" s="216">
        <f>Q211*H211</f>
        <v>0.222</v>
      </c>
      <c r="S211" s="216">
        <v>0</v>
      </c>
      <c r="T211" s="217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18" t="s">
        <v>172</v>
      </c>
      <c r="AT211" s="218" t="s">
        <v>218</v>
      </c>
      <c r="AU211" s="218" t="s">
        <v>88</v>
      </c>
      <c r="AY211" s="18" t="s">
        <v>129</v>
      </c>
      <c r="BE211" s="219">
        <f>IF(N211="základní",J211,0)</f>
        <v>0</v>
      </c>
      <c r="BF211" s="219">
        <f>IF(N211="snížená",J211,0)</f>
        <v>0</v>
      </c>
      <c r="BG211" s="219">
        <f>IF(N211="zákl. přenesená",J211,0)</f>
        <v>0</v>
      </c>
      <c r="BH211" s="219">
        <f>IF(N211="sníž. přenesená",J211,0)</f>
        <v>0</v>
      </c>
      <c r="BI211" s="219">
        <f>IF(N211="nulová",J211,0)</f>
        <v>0</v>
      </c>
      <c r="BJ211" s="18" t="s">
        <v>86</v>
      </c>
      <c r="BK211" s="219">
        <f>ROUND(I211*H211,2)</f>
        <v>0</v>
      </c>
      <c r="BL211" s="18" t="s">
        <v>135</v>
      </c>
      <c r="BM211" s="218" t="s">
        <v>376</v>
      </c>
    </row>
    <row r="212" spans="1:65" s="2" customFormat="1" ht="24.15" customHeight="1">
      <c r="A212" s="39"/>
      <c r="B212" s="40"/>
      <c r="C212" s="206" t="s">
        <v>377</v>
      </c>
      <c r="D212" s="206" t="s">
        <v>131</v>
      </c>
      <c r="E212" s="207" t="s">
        <v>378</v>
      </c>
      <c r="F212" s="208" t="s">
        <v>379</v>
      </c>
      <c r="G212" s="209" t="s">
        <v>300</v>
      </c>
      <c r="H212" s="210">
        <v>2</v>
      </c>
      <c r="I212" s="211"/>
      <c r="J212" s="212">
        <f>ROUND(I212*H212,2)</f>
        <v>0</v>
      </c>
      <c r="K212" s="213"/>
      <c r="L212" s="45"/>
      <c r="M212" s="214" t="s">
        <v>19</v>
      </c>
      <c r="N212" s="215" t="s">
        <v>49</v>
      </c>
      <c r="O212" s="85"/>
      <c r="P212" s="216">
        <f>O212*H212</f>
        <v>0</v>
      </c>
      <c r="Q212" s="216">
        <v>0.217338</v>
      </c>
      <c r="R212" s="216">
        <f>Q212*H212</f>
        <v>0.434676</v>
      </c>
      <c r="S212" s="216">
        <v>0</v>
      </c>
      <c r="T212" s="217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18" t="s">
        <v>135</v>
      </c>
      <c r="AT212" s="218" t="s">
        <v>131</v>
      </c>
      <c r="AU212" s="218" t="s">
        <v>88</v>
      </c>
      <c r="AY212" s="18" t="s">
        <v>129</v>
      </c>
      <c r="BE212" s="219">
        <f>IF(N212="základní",J212,0)</f>
        <v>0</v>
      </c>
      <c r="BF212" s="219">
        <f>IF(N212="snížená",J212,0)</f>
        <v>0</v>
      </c>
      <c r="BG212" s="219">
        <f>IF(N212="zákl. přenesená",J212,0)</f>
        <v>0</v>
      </c>
      <c r="BH212" s="219">
        <f>IF(N212="sníž. přenesená",J212,0)</f>
        <v>0</v>
      </c>
      <c r="BI212" s="219">
        <f>IF(N212="nulová",J212,0)</f>
        <v>0</v>
      </c>
      <c r="BJ212" s="18" t="s">
        <v>86</v>
      </c>
      <c r="BK212" s="219">
        <f>ROUND(I212*H212,2)</f>
        <v>0</v>
      </c>
      <c r="BL212" s="18" t="s">
        <v>135</v>
      </c>
      <c r="BM212" s="218" t="s">
        <v>380</v>
      </c>
    </row>
    <row r="213" spans="1:65" s="2" customFormat="1" ht="24.15" customHeight="1">
      <c r="A213" s="39"/>
      <c r="B213" s="40"/>
      <c r="C213" s="253" t="s">
        <v>381</v>
      </c>
      <c r="D213" s="253" t="s">
        <v>218</v>
      </c>
      <c r="E213" s="254" t="s">
        <v>382</v>
      </c>
      <c r="F213" s="255" t="s">
        <v>383</v>
      </c>
      <c r="G213" s="256" t="s">
        <v>300</v>
      </c>
      <c r="H213" s="257">
        <v>2</v>
      </c>
      <c r="I213" s="258"/>
      <c r="J213" s="259">
        <f>ROUND(I213*H213,2)</f>
        <v>0</v>
      </c>
      <c r="K213" s="260"/>
      <c r="L213" s="261"/>
      <c r="M213" s="262" t="s">
        <v>19</v>
      </c>
      <c r="N213" s="263" t="s">
        <v>49</v>
      </c>
      <c r="O213" s="85"/>
      <c r="P213" s="216">
        <f>O213*H213</f>
        <v>0</v>
      </c>
      <c r="Q213" s="216">
        <v>0.004</v>
      </c>
      <c r="R213" s="216">
        <f>Q213*H213</f>
        <v>0.008</v>
      </c>
      <c r="S213" s="216">
        <v>0</v>
      </c>
      <c r="T213" s="217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18" t="s">
        <v>172</v>
      </c>
      <c r="AT213" s="218" t="s">
        <v>218</v>
      </c>
      <c r="AU213" s="218" t="s">
        <v>88</v>
      </c>
      <c r="AY213" s="18" t="s">
        <v>129</v>
      </c>
      <c r="BE213" s="219">
        <f>IF(N213="základní",J213,0)</f>
        <v>0</v>
      </c>
      <c r="BF213" s="219">
        <f>IF(N213="snížená",J213,0)</f>
        <v>0</v>
      </c>
      <c r="BG213" s="219">
        <f>IF(N213="zákl. přenesená",J213,0)</f>
        <v>0</v>
      </c>
      <c r="BH213" s="219">
        <f>IF(N213="sníž. přenesená",J213,0)</f>
        <v>0</v>
      </c>
      <c r="BI213" s="219">
        <f>IF(N213="nulová",J213,0)</f>
        <v>0</v>
      </c>
      <c r="BJ213" s="18" t="s">
        <v>86</v>
      </c>
      <c r="BK213" s="219">
        <f>ROUND(I213*H213,2)</f>
        <v>0</v>
      </c>
      <c r="BL213" s="18" t="s">
        <v>135</v>
      </c>
      <c r="BM213" s="218" t="s">
        <v>384</v>
      </c>
    </row>
    <row r="214" spans="1:65" s="2" customFormat="1" ht="14.4" customHeight="1">
      <c r="A214" s="39"/>
      <c r="B214" s="40"/>
      <c r="C214" s="253" t="s">
        <v>385</v>
      </c>
      <c r="D214" s="253" t="s">
        <v>218</v>
      </c>
      <c r="E214" s="254" t="s">
        <v>386</v>
      </c>
      <c r="F214" s="255" t="s">
        <v>387</v>
      </c>
      <c r="G214" s="256" t="s">
        <v>300</v>
      </c>
      <c r="H214" s="257">
        <v>2</v>
      </c>
      <c r="I214" s="258"/>
      <c r="J214" s="259">
        <f>ROUND(I214*H214,2)</f>
        <v>0</v>
      </c>
      <c r="K214" s="260"/>
      <c r="L214" s="261"/>
      <c r="M214" s="262" t="s">
        <v>19</v>
      </c>
      <c r="N214" s="263" t="s">
        <v>49</v>
      </c>
      <c r="O214" s="85"/>
      <c r="P214" s="216">
        <f>O214*H214</f>
        <v>0</v>
      </c>
      <c r="Q214" s="216">
        <v>0.0506</v>
      </c>
      <c r="R214" s="216">
        <f>Q214*H214</f>
        <v>0.1012</v>
      </c>
      <c r="S214" s="216">
        <v>0</v>
      </c>
      <c r="T214" s="217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18" t="s">
        <v>172</v>
      </c>
      <c r="AT214" s="218" t="s">
        <v>218</v>
      </c>
      <c r="AU214" s="218" t="s">
        <v>88</v>
      </c>
      <c r="AY214" s="18" t="s">
        <v>129</v>
      </c>
      <c r="BE214" s="219">
        <f>IF(N214="základní",J214,0)</f>
        <v>0</v>
      </c>
      <c r="BF214" s="219">
        <f>IF(N214="snížená",J214,0)</f>
        <v>0</v>
      </c>
      <c r="BG214" s="219">
        <f>IF(N214="zákl. přenesená",J214,0)</f>
        <v>0</v>
      </c>
      <c r="BH214" s="219">
        <f>IF(N214="sníž. přenesená",J214,0)</f>
        <v>0</v>
      </c>
      <c r="BI214" s="219">
        <f>IF(N214="nulová",J214,0)</f>
        <v>0</v>
      </c>
      <c r="BJ214" s="18" t="s">
        <v>86</v>
      </c>
      <c r="BK214" s="219">
        <f>ROUND(I214*H214,2)</f>
        <v>0</v>
      </c>
      <c r="BL214" s="18" t="s">
        <v>135</v>
      </c>
      <c r="BM214" s="218" t="s">
        <v>388</v>
      </c>
    </row>
    <row r="215" spans="1:63" s="12" customFormat="1" ht="22.8" customHeight="1">
      <c r="A215" s="12"/>
      <c r="B215" s="190"/>
      <c r="C215" s="191"/>
      <c r="D215" s="192" t="s">
        <v>77</v>
      </c>
      <c r="E215" s="204" t="s">
        <v>179</v>
      </c>
      <c r="F215" s="204" t="s">
        <v>389</v>
      </c>
      <c r="G215" s="191"/>
      <c r="H215" s="191"/>
      <c r="I215" s="194"/>
      <c r="J215" s="205">
        <f>BK215</f>
        <v>0</v>
      </c>
      <c r="K215" s="191"/>
      <c r="L215" s="196"/>
      <c r="M215" s="197"/>
      <c r="N215" s="198"/>
      <c r="O215" s="198"/>
      <c r="P215" s="199">
        <f>SUM(P216:P239)</f>
        <v>0</v>
      </c>
      <c r="Q215" s="198"/>
      <c r="R215" s="199">
        <f>SUM(R216:R239)</f>
        <v>23.912402439999997</v>
      </c>
      <c r="S215" s="198"/>
      <c r="T215" s="200">
        <f>SUM(T216:T239)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01" t="s">
        <v>86</v>
      </c>
      <c r="AT215" s="202" t="s">
        <v>77</v>
      </c>
      <c r="AU215" s="202" t="s">
        <v>86</v>
      </c>
      <c r="AY215" s="201" t="s">
        <v>129</v>
      </c>
      <c r="BK215" s="203">
        <f>SUM(BK216:BK239)</f>
        <v>0</v>
      </c>
    </row>
    <row r="216" spans="1:65" s="2" customFormat="1" ht="24.15" customHeight="1">
      <c r="A216" s="39"/>
      <c r="B216" s="40"/>
      <c r="C216" s="206" t="s">
        <v>390</v>
      </c>
      <c r="D216" s="206" t="s">
        <v>131</v>
      </c>
      <c r="E216" s="207" t="s">
        <v>391</v>
      </c>
      <c r="F216" s="208" t="s">
        <v>392</v>
      </c>
      <c r="G216" s="209" t="s">
        <v>300</v>
      </c>
      <c r="H216" s="210">
        <v>1</v>
      </c>
      <c r="I216" s="211"/>
      <c r="J216" s="212">
        <f>ROUND(I216*H216,2)</f>
        <v>0</v>
      </c>
      <c r="K216" s="213"/>
      <c r="L216" s="45"/>
      <c r="M216" s="214" t="s">
        <v>19</v>
      </c>
      <c r="N216" s="215" t="s">
        <v>49</v>
      </c>
      <c r="O216" s="85"/>
      <c r="P216" s="216">
        <f>O216*H216</f>
        <v>0</v>
      </c>
      <c r="Q216" s="216">
        <v>0.0007</v>
      </c>
      <c r="R216" s="216">
        <f>Q216*H216</f>
        <v>0.0007</v>
      </c>
      <c r="S216" s="216">
        <v>0</v>
      </c>
      <c r="T216" s="217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18" t="s">
        <v>135</v>
      </c>
      <c r="AT216" s="218" t="s">
        <v>131</v>
      </c>
      <c r="AU216" s="218" t="s">
        <v>88</v>
      </c>
      <c r="AY216" s="18" t="s">
        <v>129</v>
      </c>
      <c r="BE216" s="219">
        <f>IF(N216="základní",J216,0)</f>
        <v>0</v>
      </c>
      <c r="BF216" s="219">
        <f>IF(N216="snížená",J216,0)</f>
        <v>0</v>
      </c>
      <c r="BG216" s="219">
        <f>IF(N216="zákl. přenesená",J216,0)</f>
        <v>0</v>
      </c>
      <c r="BH216" s="219">
        <f>IF(N216="sníž. přenesená",J216,0)</f>
        <v>0</v>
      </c>
      <c r="BI216" s="219">
        <f>IF(N216="nulová",J216,0)</f>
        <v>0</v>
      </c>
      <c r="BJ216" s="18" t="s">
        <v>86</v>
      </c>
      <c r="BK216" s="219">
        <f>ROUND(I216*H216,2)</f>
        <v>0</v>
      </c>
      <c r="BL216" s="18" t="s">
        <v>135</v>
      </c>
      <c r="BM216" s="218" t="s">
        <v>393</v>
      </c>
    </row>
    <row r="217" spans="1:65" s="2" customFormat="1" ht="14.4" customHeight="1">
      <c r="A217" s="39"/>
      <c r="B217" s="40"/>
      <c r="C217" s="253" t="s">
        <v>394</v>
      </c>
      <c r="D217" s="253" t="s">
        <v>218</v>
      </c>
      <c r="E217" s="254" t="s">
        <v>395</v>
      </c>
      <c r="F217" s="255" t="s">
        <v>396</v>
      </c>
      <c r="G217" s="256" t="s">
        <v>300</v>
      </c>
      <c r="H217" s="257">
        <v>1</v>
      </c>
      <c r="I217" s="258"/>
      <c r="J217" s="259">
        <f>ROUND(I217*H217,2)</f>
        <v>0</v>
      </c>
      <c r="K217" s="260"/>
      <c r="L217" s="261"/>
      <c r="M217" s="262" t="s">
        <v>19</v>
      </c>
      <c r="N217" s="263" t="s">
        <v>49</v>
      </c>
      <c r="O217" s="85"/>
      <c r="P217" s="216">
        <f>O217*H217</f>
        <v>0</v>
      </c>
      <c r="Q217" s="216">
        <v>0.0036</v>
      </c>
      <c r="R217" s="216">
        <f>Q217*H217</f>
        <v>0.0036</v>
      </c>
      <c r="S217" s="216">
        <v>0</v>
      </c>
      <c r="T217" s="217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8" t="s">
        <v>172</v>
      </c>
      <c r="AT217" s="218" t="s">
        <v>218</v>
      </c>
      <c r="AU217" s="218" t="s">
        <v>88</v>
      </c>
      <c r="AY217" s="18" t="s">
        <v>129</v>
      </c>
      <c r="BE217" s="219">
        <f>IF(N217="základní",J217,0)</f>
        <v>0</v>
      </c>
      <c r="BF217" s="219">
        <f>IF(N217="snížená",J217,0)</f>
        <v>0</v>
      </c>
      <c r="BG217" s="219">
        <f>IF(N217="zákl. přenesená",J217,0)</f>
        <v>0</v>
      </c>
      <c r="BH217" s="219">
        <f>IF(N217="sníž. přenesená",J217,0)</f>
        <v>0</v>
      </c>
      <c r="BI217" s="219">
        <f>IF(N217="nulová",J217,0)</f>
        <v>0</v>
      </c>
      <c r="BJ217" s="18" t="s">
        <v>86</v>
      </c>
      <c r="BK217" s="219">
        <f>ROUND(I217*H217,2)</f>
        <v>0</v>
      </c>
      <c r="BL217" s="18" t="s">
        <v>135</v>
      </c>
      <c r="BM217" s="218" t="s">
        <v>397</v>
      </c>
    </row>
    <row r="218" spans="1:65" s="2" customFormat="1" ht="24.15" customHeight="1">
      <c r="A218" s="39"/>
      <c r="B218" s="40"/>
      <c r="C218" s="206" t="s">
        <v>398</v>
      </c>
      <c r="D218" s="206" t="s">
        <v>131</v>
      </c>
      <c r="E218" s="207" t="s">
        <v>399</v>
      </c>
      <c r="F218" s="208" t="s">
        <v>400</v>
      </c>
      <c r="G218" s="209" t="s">
        <v>300</v>
      </c>
      <c r="H218" s="210">
        <v>1</v>
      </c>
      <c r="I218" s="211"/>
      <c r="J218" s="212">
        <f>ROUND(I218*H218,2)</f>
        <v>0</v>
      </c>
      <c r="K218" s="213"/>
      <c r="L218" s="45"/>
      <c r="M218" s="214" t="s">
        <v>19</v>
      </c>
      <c r="N218" s="215" t="s">
        <v>49</v>
      </c>
      <c r="O218" s="85"/>
      <c r="P218" s="216">
        <f>O218*H218</f>
        <v>0</v>
      </c>
      <c r="Q218" s="216">
        <v>0.109405</v>
      </c>
      <c r="R218" s="216">
        <f>Q218*H218</f>
        <v>0.109405</v>
      </c>
      <c r="S218" s="216">
        <v>0</v>
      </c>
      <c r="T218" s="217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18" t="s">
        <v>135</v>
      </c>
      <c r="AT218" s="218" t="s">
        <v>131</v>
      </c>
      <c r="AU218" s="218" t="s">
        <v>88</v>
      </c>
      <c r="AY218" s="18" t="s">
        <v>129</v>
      </c>
      <c r="BE218" s="219">
        <f>IF(N218="základní",J218,0)</f>
        <v>0</v>
      </c>
      <c r="BF218" s="219">
        <f>IF(N218="snížená",J218,0)</f>
        <v>0</v>
      </c>
      <c r="BG218" s="219">
        <f>IF(N218="zákl. přenesená",J218,0)</f>
        <v>0</v>
      </c>
      <c r="BH218" s="219">
        <f>IF(N218="sníž. přenesená",J218,0)</f>
        <v>0</v>
      </c>
      <c r="BI218" s="219">
        <f>IF(N218="nulová",J218,0)</f>
        <v>0</v>
      </c>
      <c r="BJ218" s="18" t="s">
        <v>86</v>
      </c>
      <c r="BK218" s="219">
        <f>ROUND(I218*H218,2)</f>
        <v>0</v>
      </c>
      <c r="BL218" s="18" t="s">
        <v>135</v>
      </c>
      <c r="BM218" s="218" t="s">
        <v>401</v>
      </c>
    </row>
    <row r="219" spans="1:65" s="2" customFormat="1" ht="14.4" customHeight="1">
      <c r="A219" s="39"/>
      <c r="B219" s="40"/>
      <c r="C219" s="253" t="s">
        <v>402</v>
      </c>
      <c r="D219" s="253" t="s">
        <v>218</v>
      </c>
      <c r="E219" s="254" t="s">
        <v>403</v>
      </c>
      <c r="F219" s="255" t="s">
        <v>404</v>
      </c>
      <c r="G219" s="256" t="s">
        <v>300</v>
      </c>
      <c r="H219" s="257">
        <v>1</v>
      </c>
      <c r="I219" s="258"/>
      <c r="J219" s="259">
        <f>ROUND(I219*H219,2)</f>
        <v>0</v>
      </c>
      <c r="K219" s="260"/>
      <c r="L219" s="261"/>
      <c r="M219" s="262" t="s">
        <v>19</v>
      </c>
      <c r="N219" s="263" t="s">
        <v>49</v>
      </c>
      <c r="O219" s="85"/>
      <c r="P219" s="216">
        <f>O219*H219</f>
        <v>0</v>
      </c>
      <c r="Q219" s="216">
        <v>0.0061</v>
      </c>
      <c r="R219" s="216">
        <f>Q219*H219</f>
        <v>0.0061</v>
      </c>
      <c r="S219" s="216">
        <v>0</v>
      </c>
      <c r="T219" s="217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18" t="s">
        <v>172</v>
      </c>
      <c r="AT219" s="218" t="s">
        <v>218</v>
      </c>
      <c r="AU219" s="218" t="s">
        <v>88</v>
      </c>
      <c r="AY219" s="18" t="s">
        <v>129</v>
      </c>
      <c r="BE219" s="219">
        <f>IF(N219="základní",J219,0)</f>
        <v>0</v>
      </c>
      <c r="BF219" s="219">
        <f>IF(N219="snížená",J219,0)</f>
        <v>0</v>
      </c>
      <c r="BG219" s="219">
        <f>IF(N219="zákl. přenesená",J219,0)</f>
        <v>0</v>
      </c>
      <c r="BH219" s="219">
        <f>IF(N219="sníž. přenesená",J219,0)</f>
        <v>0</v>
      </c>
      <c r="BI219" s="219">
        <f>IF(N219="nulová",J219,0)</f>
        <v>0</v>
      </c>
      <c r="BJ219" s="18" t="s">
        <v>86</v>
      </c>
      <c r="BK219" s="219">
        <f>ROUND(I219*H219,2)</f>
        <v>0</v>
      </c>
      <c r="BL219" s="18" t="s">
        <v>135</v>
      </c>
      <c r="BM219" s="218" t="s">
        <v>405</v>
      </c>
    </row>
    <row r="220" spans="1:65" s="2" customFormat="1" ht="24.15" customHeight="1">
      <c r="A220" s="39"/>
      <c r="B220" s="40"/>
      <c r="C220" s="206" t="s">
        <v>406</v>
      </c>
      <c r="D220" s="206" t="s">
        <v>131</v>
      </c>
      <c r="E220" s="207" t="s">
        <v>407</v>
      </c>
      <c r="F220" s="208" t="s">
        <v>408</v>
      </c>
      <c r="G220" s="209" t="s">
        <v>134</v>
      </c>
      <c r="H220" s="210">
        <v>30.2</v>
      </c>
      <c r="I220" s="211"/>
      <c r="J220" s="212">
        <f>ROUND(I220*H220,2)</f>
        <v>0</v>
      </c>
      <c r="K220" s="213"/>
      <c r="L220" s="45"/>
      <c r="M220" s="214" t="s">
        <v>19</v>
      </c>
      <c r="N220" s="215" t="s">
        <v>49</v>
      </c>
      <c r="O220" s="85"/>
      <c r="P220" s="216">
        <f>O220*H220</f>
        <v>0</v>
      </c>
      <c r="Q220" s="216">
        <v>0.00085</v>
      </c>
      <c r="R220" s="216">
        <f>Q220*H220</f>
        <v>0.02567</v>
      </c>
      <c r="S220" s="216">
        <v>0</v>
      </c>
      <c r="T220" s="217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18" t="s">
        <v>135</v>
      </c>
      <c r="AT220" s="218" t="s">
        <v>131</v>
      </c>
      <c r="AU220" s="218" t="s">
        <v>88</v>
      </c>
      <c r="AY220" s="18" t="s">
        <v>129</v>
      </c>
      <c r="BE220" s="219">
        <f>IF(N220="základní",J220,0)</f>
        <v>0</v>
      </c>
      <c r="BF220" s="219">
        <f>IF(N220="snížená",J220,0)</f>
        <v>0</v>
      </c>
      <c r="BG220" s="219">
        <f>IF(N220="zákl. přenesená",J220,0)</f>
        <v>0</v>
      </c>
      <c r="BH220" s="219">
        <f>IF(N220="sníž. přenesená",J220,0)</f>
        <v>0</v>
      </c>
      <c r="BI220" s="219">
        <f>IF(N220="nulová",J220,0)</f>
        <v>0</v>
      </c>
      <c r="BJ220" s="18" t="s">
        <v>86</v>
      </c>
      <c r="BK220" s="219">
        <f>ROUND(I220*H220,2)</f>
        <v>0</v>
      </c>
      <c r="BL220" s="18" t="s">
        <v>135</v>
      </c>
      <c r="BM220" s="218" t="s">
        <v>409</v>
      </c>
    </row>
    <row r="221" spans="1:65" s="2" customFormat="1" ht="49.05" customHeight="1">
      <c r="A221" s="39"/>
      <c r="B221" s="40"/>
      <c r="C221" s="206" t="s">
        <v>410</v>
      </c>
      <c r="D221" s="206" t="s">
        <v>131</v>
      </c>
      <c r="E221" s="207" t="s">
        <v>411</v>
      </c>
      <c r="F221" s="208" t="s">
        <v>412</v>
      </c>
      <c r="G221" s="209" t="s">
        <v>156</v>
      </c>
      <c r="H221" s="210">
        <v>46</v>
      </c>
      <c r="I221" s="211"/>
      <c r="J221" s="212">
        <f>ROUND(I221*H221,2)</f>
        <v>0</v>
      </c>
      <c r="K221" s="213"/>
      <c r="L221" s="45"/>
      <c r="M221" s="214" t="s">
        <v>19</v>
      </c>
      <c r="N221" s="215" t="s">
        <v>49</v>
      </c>
      <c r="O221" s="85"/>
      <c r="P221" s="216">
        <f>O221*H221</f>
        <v>0</v>
      </c>
      <c r="Q221" s="216">
        <v>0.15539952</v>
      </c>
      <c r="R221" s="216">
        <f>Q221*H221</f>
        <v>7.148377920000001</v>
      </c>
      <c r="S221" s="216">
        <v>0</v>
      </c>
      <c r="T221" s="217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18" t="s">
        <v>135</v>
      </c>
      <c r="AT221" s="218" t="s">
        <v>131</v>
      </c>
      <c r="AU221" s="218" t="s">
        <v>88</v>
      </c>
      <c r="AY221" s="18" t="s">
        <v>129</v>
      </c>
      <c r="BE221" s="219">
        <f>IF(N221="základní",J221,0)</f>
        <v>0</v>
      </c>
      <c r="BF221" s="219">
        <f>IF(N221="snížená",J221,0)</f>
        <v>0</v>
      </c>
      <c r="BG221" s="219">
        <f>IF(N221="zákl. přenesená",J221,0)</f>
        <v>0</v>
      </c>
      <c r="BH221" s="219">
        <f>IF(N221="sníž. přenesená",J221,0)</f>
        <v>0</v>
      </c>
      <c r="BI221" s="219">
        <f>IF(N221="nulová",J221,0)</f>
        <v>0</v>
      </c>
      <c r="BJ221" s="18" t="s">
        <v>86</v>
      </c>
      <c r="BK221" s="219">
        <f>ROUND(I221*H221,2)</f>
        <v>0</v>
      </c>
      <c r="BL221" s="18" t="s">
        <v>135</v>
      </c>
      <c r="BM221" s="218" t="s">
        <v>413</v>
      </c>
    </row>
    <row r="222" spans="1:65" s="2" customFormat="1" ht="14.4" customHeight="1">
      <c r="A222" s="39"/>
      <c r="B222" s="40"/>
      <c r="C222" s="253" t="s">
        <v>414</v>
      </c>
      <c r="D222" s="253" t="s">
        <v>218</v>
      </c>
      <c r="E222" s="254" t="s">
        <v>415</v>
      </c>
      <c r="F222" s="255" t="s">
        <v>416</v>
      </c>
      <c r="G222" s="256" t="s">
        <v>156</v>
      </c>
      <c r="H222" s="257">
        <v>46.92</v>
      </c>
      <c r="I222" s="258"/>
      <c r="J222" s="259">
        <f>ROUND(I222*H222,2)</f>
        <v>0</v>
      </c>
      <c r="K222" s="260"/>
      <c r="L222" s="261"/>
      <c r="M222" s="262" t="s">
        <v>19</v>
      </c>
      <c r="N222" s="263" t="s">
        <v>49</v>
      </c>
      <c r="O222" s="85"/>
      <c r="P222" s="216">
        <f>O222*H222</f>
        <v>0</v>
      </c>
      <c r="Q222" s="216">
        <v>0.08</v>
      </c>
      <c r="R222" s="216">
        <f>Q222*H222</f>
        <v>3.7536</v>
      </c>
      <c r="S222" s="216">
        <v>0</v>
      </c>
      <c r="T222" s="217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18" t="s">
        <v>172</v>
      </c>
      <c r="AT222" s="218" t="s">
        <v>218</v>
      </c>
      <c r="AU222" s="218" t="s">
        <v>88</v>
      </c>
      <c r="AY222" s="18" t="s">
        <v>129</v>
      </c>
      <c r="BE222" s="219">
        <f>IF(N222="základní",J222,0)</f>
        <v>0</v>
      </c>
      <c r="BF222" s="219">
        <f>IF(N222="snížená",J222,0)</f>
        <v>0</v>
      </c>
      <c r="BG222" s="219">
        <f>IF(N222="zákl. přenesená",J222,0)</f>
        <v>0</v>
      </c>
      <c r="BH222" s="219">
        <f>IF(N222="sníž. přenesená",J222,0)</f>
        <v>0</v>
      </c>
      <c r="BI222" s="219">
        <f>IF(N222="nulová",J222,0)</f>
        <v>0</v>
      </c>
      <c r="BJ222" s="18" t="s">
        <v>86</v>
      </c>
      <c r="BK222" s="219">
        <f>ROUND(I222*H222,2)</f>
        <v>0</v>
      </c>
      <c r="BL222" s="18" t="s">
        <v>135</v>
      </c>
      <c r="BM222" s="218" t="s">
        <v>417</v>
      </c>
    </row>
    <row r="223" spans="1:51" s="13" customFormat="1" ht="12">
      <c r="A223" s="13"/>
      <c r="B223" s="220"/>
      <c r="C223" s="221"/>
      <c r="D223" s="222" t="s">
        <v>144</v>
      </c>
      <c r="E223" s="221"/>
      <c r="F223" s="224" t="s">
        <v>418</v>
      </c>
      <c r="G223" s="221"/>
      <c r="H223" s="225">
        <v>46.92</v>
      </c>
      <c r="I223" s="226"/>
      <c r="J223" s="221"/>
      <c r="K223" s="221"/>
      <c r="L223" s="227"/>
      <c r="M223" s="228"/>
      <c r="N223" s="229"/>
      <c r="O223" s="229"/>
      <c r="P223" s="229"/>
      <c r="Q223" s="229"/>
      <c r="R223" s="229"/>
      <c r="S223" s="229"/>
      <c r="T223" s="230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1" t="s">
        <v>144</v>
      </c>
      <c r="AU223" s="231" t="s">
        <v>88</v>
      </c>
      <c r="AV223" s="13" t="s">
        <v>88</v>
      </c>
      <c r="AW223" s="13" t="s">
        <v>4</v>
      </c>
      <c r="AX223" s="13" t="s">
        <v>86</v>
      </c>
      <c r="AY223" s="231" t="s">
        <v>129</v>
      </c>
    </row>
    <row r="224" spans="1:65" s="2" customFormat="1" ht="49.05" customHeight="1">
      <c r="A224" s="39"/>
      <c r="B224" s="40"/>
      <c r="C224" s="206" t="s">
        <v>419</v>
      </c>
      <c r="D224" s="206" t="s">
        <v>131</v>
      </c>
      <c r="E224" s="207" t="s">
        <v>420</v>
      </c>
      <c r="F224" s="208" t="s">
        <v>421</v>
      </c>
      <c r="G224" s="209" t="s">
        <v>156</v>
      </c>
      <c r="H224" s="210">
        <v>60</v>
      </c>
      <c r="I224" s="211"/>
      <c r="J224" s="212">
        <f>ROUND(I224*H224,2)</f>
        <v>0</v>
      </c>
      <c r="K224" s="213"/>
      <c r="L224" s="45"/>
      <c r="M224" s="214" t="s">
        <v>19</v>
      </c>
      <c r="N224" s="215" t="s">
        <v>49</v>
      </c>
      <c r="O224" s="85"/>
      <c r="P224" s="216">
        <f>O224*H224</f>
        <v>0</v>
      </c>
      <c r="Q224" s="216">
        <v>0.1294996</v>
      </c>
      <c r="R224" s="216">
        <f>Q224*H224</f>
        <v>7.769976</v>
      </c>
      <c r="S224" s="216">
        <v>0</v>
      </c>
      <c r="T224" s="217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18" t="s">
        <v>135</v>
      </c>
      <c r="AT224" s="218" t="s">
        <v>131</v>
      </c>
      <c r="AU224" s="218" t="s">
        <v>88</v>
      </c>
      <c r="AY224" s="18" t="s">
        <v>129</v>
      </c>
      <c r="BE224" s="219">
        <f>IF(N224="základní",J224,0)</f>
        <v>0</v>
      </c>
      <c r="BF224" s="219">
        <f>IF(N224="snížená",J224,0)</f>
        <v>0</v>
      </c>
      <c r="BG224" s="219">
        <f>IF(N224="zákl. přenesená",J224,0)</f>
        <v>0</v>
      </c>
      <c r="BH224" s="219">
        <f>IF(N224="sníž. přenesená",J224,0)</f>
        <v>0</v>
      </c>
      <c r="BI224" s="219">
        <f>IF(N224="nulová",J224,0)</f>
        <v>0</v>
      </c>
      <c r="BJ224" s="18" t="s">
        <v>86</v>
      </c>
      <c r="BK224" s="219">
        <f>ROUND(I224*H224,2)</f>
        <v>0</v>
      </c>
      <c r="BL224" s="18" t="s">
        <v>135</v>
      </c>
      <c r="BM224" s="218" t="s">
        <v>422</v>
      </c>
    </row>
    <row r="225" spans="1:65" s="2" customFormat="1" ht="14.4" customHeight="1">
      <c r="A225" s="39"/>
      <c r="B225" s="40"/>
      <c r="C225" s="253" t="s">
        <v>423</v>
      </c>
      <c r="D225" s="253" t="s">
        <v>218</v>
      </c>
      <c r="E225" s="254" t="s">
        <v>424</v>
      </c>
      <c r="F225" s="255" t="s">
        <v>425</v>
      </c>
      <c r="G225" s="256" t="s">
        <v>156</v>
      </c>
      <c r="H225" s="257">
        <v>61.2</v>
      </c>
      <c r="I225" s="258"/>
      <c r="J225" s="259">
        <f>ROUND(I225*H225,2)</f>
        <v>0</v>
      </c>
      <c r="K225" s="260"/>
      <c r="L225" s="261"/>
      <c r="M225" s="262" t="s">
        <v>19</v>
      </c>
      <c r="N225" s="263" t="s">
        <v>49</v>
      </c>
      <c r="O225" s="85"/>
      <c r="P225" s="216">
        <f>O225*H225</f>
        <v>0</v>
      </c>
      <c r="Q225" s="216">
        <v>0.028</v>
      </c>
      <c r="R225" s="216">
        <f>Q225*H225</f>
        <v>1.7136</v>
      </c>
      <c r="S225" s="216">
        <v>0</v>
      </c>
      <c r="T225" s="217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18" t="s">
        <v>172</v>
      </c>
      <c r="AT225" s="218" t="s">
        <v>218</v>
      </c>
      <c r="AU225" s="218" t="s">
        <v>88</v>
      </c>
      <c r="AY225" s="18" t="s">
        <v>129</v>
      </c>
      <c r="BE225" s="219">
        <f>IF(N225="základní",J225,0)</f>
        <v>0</v>
      </c>
      <c r="BF225" s="219">
        <f>IF(N225="snížená",J225,0)</f>
        <v>0</v>
      </c>
      <c r="BG225" s="219">
        <f>IF(N225="zákl. přenesená",J225,0)</f>
        <v>0</v>
      </c>
      <c r="BH225" s="219">
        <f>IF(N225="sníž. přenesená",J225,0)</f>
        <v>0</v>
      </c>
      <c r="BI225" s="219">
        <f>IF(N225="nulová",J225,0)</f>
        <v>0</v>
      </c>
      <c r="BJ225" s="18" t="s">
        <v>86</v>
      </c>
      <c r="BK225" s="219">
        <f>ROUND(I225*H225,2)</f>
        <v>0</v>
      </c>
      <c r="BL225" s="18" t="s">
        <v>135</v>
      </c>
      <c r="BM225" s="218" t="s">
        <v>426</v>
      </c>
    </row>
    <row r="226" spans="1:51" s="13" customFormat="1" ht="12">
      <c r="A226" s="13"/>
      <c r="B226" s="220"/>
      <c r="C226" s="221"/>
      <c r="D226" s="222" t="s">
        <v>144</v>
      </c>
      <c r="E226" s="221"/>
      <c r="F226" s="224" t="s">
        <v>427</v>
      </c>
      <c r="G226" s="221"/>
      <c r="H226" s="225">
        <v>61.2</v>
      </c>
      <c r="I226" s="226"/>
      <c r="J226" s="221"/>
      <c r="K226" s="221"/>
      <c r="L226" s="227"/>
      <c r="M226" s="228"/>
      <c r="N226" s="229"/>
      <c r="O226" s="229"/>
      <c r="P226" s="229"/>
      <c r="Q226" s="229"/>
      <c r="R226" s="229"/>
      <c r="S226" s="229"/>
      <c r="T226" s="230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1" t="s">
        <v>144</v>
      </c>
      <c r="AU226" s="231" t="s">
        <v>88</v>
      </c>
      <c r="AV226" s="13" t="s">
        <v>88</v>
      </c>
      <c r="AW226" s="13" t="s">
        <v>4</v>
      </c>
      <c r="AX226" s="13" t="s">
        <v>86</v>
      </c>
      <c r="AY226" s="231" t="s">
        <v>129</v>
      </c>
    </row>
    <row r="227" spans="1:65" s="2" customFormat="1" ht="37.8" customHeight="1">
      <c r="A227" s="39"/>
      <c r="B227" s="40"/>
      <c r="C227" s="206" t="s">
        <v>428</v>
      </c>
      <c r="D227" s="206" t="s">
        <v>131</v>
      </c>
      <c r="E227" s="207" t="s">
        <v>429</v>
      </c>
      <c r="F227" s="208" t="s">
        <v>430</v>
      </c>
      <c r="G227" s="209" t="s">
        <v>156</v>
      </c>
      <c r="H227" s="210">
        <v>6.036</v>
      </c>
      <c r="I227" s="211"/>
      <c r="J227" s="212">
        <f>ROUND(I227*H227,2)</f>
        <v>0</v>
      </c>
      <c r="K227" s="213"/>
      <c r="L227" s="45"/>
      <c r="M227" s="214" t="s">
        <v>19</v>
      </c>
      <c r="N227" s="215" t="s">
        <v>49</v>
      </c>
      <c r="O227" s="85"/>
      <c r="P227" s="216">
        <f>O227*H227</f>
        <v>0</v>
      </c>
      <c r="Q227" s="216">
        <v>0.34613</v>
      </c>
      <c r="R227" s="216">
        <f>Q227*H227</f>
        <v>2.0892406799999996</v>
      </c>
      <c r="S227" s="216">
        <v>0</v>
      </c>
      <c r="T227" s="217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18" t="s">
        <v>135</v>
      </c>
      <c r="AT227" s="218" t="s">
        <v>131</v>
      </c>
      <c r="AU227" s="218" t="s">
        <v>88</v>
      </c>
      <c r="AY227" s="18" t="s">
        <v>129</v>
      </c>
      <c r="BE227" s="219">
        <f>IF(N227="základní",J227,0)</f>
        <v>0</v>
      </c>
      <c r="BF227" s="219">
        <f>IF(N227="snížená",J227,0)</f>
        <v>0</v>
      </c>
      <c r="BG227" s="219">
        <f>IF(N227="zákl. přenesená",J227,0)</f>
        <v>0</v>
      </c>
      <c r="BH227" s="219">
        <f>IF(N227="sníž. přenesená",J227,0)</f>
        <v>0</v>
      </c>
      <c r="BI227" s="219">
        <f>IF(N227="nulová",J227,0)</f>
        <v>0</v>
      </c>
      <c r="BJ227" s="18" t="s">
        <v>86</v>
      </c>
      <c r="BK227" s="219">
        <f>ROUND(I227*H227,2)</f>
        <v>0</v>
      </c>
      <c r="BL227" s="18" t="s">
        <v>135</v>
      </c>
      <c r="BM227" s="218" t="s">
        <v>431</v>
      </c>
    </row>
    <row r="228" spans="1:51" s="13" customFormat="1" ht="12">
      <c r="A228" s="13"/>
      <c r="B228" s="220"/>
      <c r="C228" s="221"/>
      <c r="D228" s="222" t="s">
        <v>144</v>
      </c>
      <c r="E228" s="223" t="s">
        <v>19</v>
      </c>
      <c r="F228" s="224" t="s">
        <v>432</v>
      </c>
      <c r="G228" s="221"/>
      <c r="H228" s="225">
        <v>2.012</v>
      </c>
      <c r="I228" s="226"/>
      <c r="J228" s="221"/>
      <c r="K228" s="221"/>
      <c r="L228" s="227"/>
      <c r="M228" s="228"/>
      <c r="N228" s="229"/>
      <c r="O228" s="229"/>
      <c r="P228" s="229"/>
      <c r="Q228" s="229"/>
      <c r="R228" s="229"/>
      <c r="S228" s="229"/>
      <c r="T228" s="230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1" t="s">
        <v>144</v>
      </c>
      <c r="AU228" s="231" t="s">
        <v>88</v>
      </c>
      <c r="AV228" s="13" t="s">
        <v>88</v>
      </c>
      <c r="AW228" s="13" t="s">
        <v>37</v>
      </c>
      <c r="AX228" s="13" t="s">
        <v>78</v>
      </c>
      <c r="AY228" s="231" t="s">
        <v>129</v>
      </c>
    </row>
    <row r="229" spans="1:51" s="13" customFormat="1" ht="12">
      <c r="A229" s="13"/>
      <c r="B229" s="220"/>
      <c r="C229" s="221"/>
      <c r="D229" s="222" t="s">
        <v>144</v>
      </c>
      <c r="E229" s="223" t="s">
        <v>19</v>
      </c>
      <c r="F229" s="224" t="s">
        <v>432</v>
      </c>
      <c r="G229" s="221"/>
      <c r="H229" s="225">
        <v>2.012</v>
      </c>
      <c r="I229" s="226"/>
      <c r="J229" s="221"/>
      <c r="K229" s="221"/>
      <c r="L229" s="227"/>
      <c r="M229" s="228"/>
      <c r="N229" s="229"/>
      <c r="O229" s="229"/>
      <c r="P229" s="229"/>
      <c r="Q229" s="229"/>
      <c r="R229" s="229"/>
      <c r="S229" s="229"/>
      <c r="T229" s="23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1" t="s">
        <v>144</v>
      </c>
      <c r="AU229" s="231" t="s">
        <v>88</v>
      </c>
      <c r="AV229" s="13" t="s">
        <v>88</v>
      </c>
      <c r="AW229" s="13" t="s">
        <v>37</v>
      </c>
      <c r="AX229" s="13" t="s">
        <v>78</v>
      </c>
      <c r="AY229" s="231" t="s">
        <v>129</v>
      </c>
    </row>
    <row r="230" spans="1:51" s="13" customFormat="1" ht="12">
      <c r="A230" s="13"/>
      <c r="B230" s="220"/>
      <c r="C230" s="221"/>
      <c r="D230" s="222" t="s">
        <v>144</v>
      </c>
      <c r="E230" s="223" t="s">
        <v>19</v>
      </c>
      <c r="F230" s="224" t="s">
        <v>432</v>
      </c>
      <c r="G230" s="221"/>
      <c r="H230" s="225">
        <v>2.012</v>
      </c>
      <c r="I230" s="226"/>
      <c r="J230" s="221"/>
      <c r="K230" s="221"/>
      <c r="L230" s="227"/>
      <c r="M230" s="228"/>
      <c r="N230" s="229"/>
      <c r="O230" s="229"/>
      <c r="P230" s="229"/>
      <c r="Q230" s="229"/>
      <c r="R230" s="229"/>
      <c r="S230" s="229"/>
      <c r="T230" s="230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1" t="s">
        <v>144</v>
      </c>
      <c r="AU230" s="231" t="s">
        <v>88</v>
      </c>
      <c r="AV230" s="13" t="s">
        <v>88</v>
      </c>
      <c r="AW230" s="13" t="s">
        <v>37</v>
      </c>
      <c r="AX230" s="13" t="s">
        <v>78</v>
      </c>
      <c r="AY230" s="231" t="s">
        <v>129</v>
      </c>
    </row>
    <row r="231" spans="1:51" s="15" customFormat="1" ht="12">
      <c r="A231" s="15"/>
      <c r="B231" s="242"/>
      <c r="C231" s="243"/>
      <c r="D231" s="222" t="s">
        <v>144</v>
      </c>
      <c r="E231" s="244" t="s">
        <v>19</v>
      </c>
      <c r="F231" s="245" t="s">
        <v>149</v>
      </c>
      <c r="G231" s="243"/>
      <c r="H231" s="246">
        <v>6.036</v>
      </c>
      <c r="I231" s="247"/>
      <c r="J231" s="243"/>
      <c r="K231" s="243"/>
      <c r="L231" s="248"/>
      <c r="M231" s="249"/>
      <c r="N231" s="250"/>
      <c r="O231" s="250"/>
      <c r="P231" s="250"/>
      <c r="Q231" s="250"/>
      <c r="R231" s="250"/>
      <c r="S231" s="250"/>
      <c r="T231" s="251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52" t="s">
        <v>144</v>
      </c>
      <c r="AU231" s="252" t="s">
        <v>88</v>
      </c>
      <c r="AV231" s="15" t="s">
        <v>135</v>
      </c>
      <c r="AW231" s="15" t="s">
        <v>37</v>
      </c>
      <c r="AX231" s="15" t="s">
        <v>86</v>
      </c>
      <c r="AY231" s="252" t="s">
        <v>129</v>
      </c>
    </row>
    <row r="232" spans="1:65" s="2" customFormat="1" ht="14.4" customHeight="1">
      <c r="A232" s="39"/>
      <c r="B232" s="40"/>
      <c r="C232" s="253" t="s">
        <v>433</v>
      </c>
      <c r="D232" s="253" t="s">
        <v>218</v>
      </c>
      <c r="E232" s="254" t="s">
        <v>434</v>
      </c>
      <c r="F232" s="255" t="s">
        <v>435</v>
      </c>
      <c r="G232" s="256" t="s">
        <v>300</v>
      </c>
      <c r="H232" s="257">
        <v>2.04</v>
      </c>
      <c r="I232" s="258"/>
      <c r="J232" s="259">
        <f>ROUND(I232*H232,2)</f>
        <v>0</v>
      </c>
      <c r="K232" s="260"/>
      <c r="L232" s="261"/>
      <c r="M232" s="262" t="s">
        <v>19</v>
      </c>
      <c r="N232" s="263" t="s">
        <v>49</v>
      </c>
      <c r="O232" s="85"/>
      <c r="P232" s="216">
        <f>O232*H232</f>
        <v>0</v>
      </c>
      <c r="Q232" s="216">
        <v>0.225</v>
      </c>
      <c r="R232" s="216">
        <f>Q232*H232</f>
        <v>0.459</v>
      </c>
      <c r="S232" s="216">
        <v>0</v>
      </c>
      <c r="T232" s="217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18" t="s">
        <v>172</v>
      </c>
      <c r="AT232" s="218" t="s">
        <v>218</v>
      </c>
      <c r="AU232" s="218" t="s">
        <v>88</v>
      </c>
      <c r="AY232" s="18" t="s">
        <v>129</v>
      </c>
      <c r="BE232" s="219">
        <f>IF(N232="základní",J232,0)</f>
        <v>0</v>
      </c>
      <c r="BF232" s="219">
        <f>IF(N232="snížená",J232,0)</f>
        <v>0</v>
      </c>
      <c r="BG232" s="219">
        <f>IF(N232="zákl. přenesená",J232,0)</f>
        <v>0</v>
      </c>
      <c r="BH232" s="219">
        <f>IF(N232="sníž. přenesená",J232,0)</f>
        <v>0</v>
      </c>
      <c r="BI232" s="219">
        <f>IF(N232="nulová",J232,0)</f>
        <v>0</v>
      </c>
      <c r="BJ232" s="18" t="s">
        <v>86</v>
      </c>
      <c r="BK232" s="219">
        <f>ROUND(I232*H232,2)</f>
        <v>0</v>
      </c>
      <c r="BL232" s="18" t="s">
        <v>135</v>
      </c>
      <c r="BM232" s="218" t="s">
        <v>436</v>
      </c>
    </row>
    <row r="233" spans="1:51" s="13" customFormat="1" ht="12">
      <c r="A233" s="13"/>
      <c r="B233" s="220"/>
      <c r="C233" s="221"/>
      <c r="D233" s="222" t="s">
        <v>144</v>
      </c>
      <c r="E233" s="221"/>
      <c r="F233" s="224" t="s">
        <v>437</v>
      </c>
      <c r="G233" s="221"/>
      <c r="H233" s="225">
        <v>2.04</v>
      </c>
      <c r="I233" s="226"/>
      <c r="J233" s="221"/>
      <c r="K233" s="221"/>
      <c r="L233" s="227"/>
      <c r="M233" s="228"/>
      <c r="N233" s="229"/>
      <c r="O233" s="229"/>
      <c r="P233" s="229"/>
      <c r="Q233" s="229"/>
      <c r="R233" s="229"/>
      <c r="S233" s="229"/>
      <c r="T233" s="230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1" t="s">
        <v>144</v>
      </c>
      <c r="AU233" s="231" t="s">
        <v>88</v>
      </c>
      <c r="AV233" s="13" t="s">
        <v>88</v>
      </c>
      <c r="AW233" s="13" t="s">
        <v>4</v>
      </c>
      <c r="AX233" s="13" t="s">
        <v>86</v>
      </c>
      <c r="AY233" s="231" t="s">
        <v>129</v>
      </c>
    </row>
    <row r="234" spans="1:65" s="2" customFormat="1" ht="14.4" customHeight="1">
      <c r="A234" s="39"/>
      <c r="B234" s="40"/>
      <c r="C234" s="253" t="s">
        <v>438</v>
      </c>
      <c r="D234" s="253" t="s">
        <v>218</v>
      </c>
      <c r="E234" s="254" t="s">
        <v>439</v>
      </c>
      <c r="F234" s="255" t="s">
        <v>440</v>
      </c>
      <c r="G234" s="256" t="s">
        <v>300</v>
      </c>
      <c r="H234" s="257">
        <v>2.04</v>
      </c>
      <c r="I234" s="258"/>
      <c r="J234" s="259">
        <f>ROUND(I234*H234,2)</f>
        <v>0</v>
      </c>
      <c r="K234" s="260"/>
      <c r="L234" s="261"/>
      <c r="M234" s="262" t="s">
        <v>19</v>
      </c>
      <c r="N234" s="263" t="s">
        <v>49</v>
      </c>
      <c r="O234" s="85"/>
      <c r="P234" s="216">
        <f>O234*H234</f>
        <v>0</v>
      </c>
      <c r="Q234" s="216">
        <v>0.247</v>
      </c>
      <c r="R234" s="216">
        <f>Q234*H234</f>
        <v>0.50388</v>
      </c>
      <c r="S234" s="216">
        <v>0</v>
      </c>
      <c r="T234" s="217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18" t="s">
        <v>172</v>
      </c>
      <c r="AT234" s="218" t="s">
        <v>218</v>
      </c>
      <c r="AU234" s="218" t="s">
        <v>88</v>
      </c>
      <c r="AY234" s="18" t="s">
        <v>129</v>
      </c>
      <c r="BE234" s="219">
        <f>IF(N234="základní",J234,0)</f>
        <v>0</v>
      </c>
      <c r="BF234" s="219">
        <f>IF(N234="snížená",J234,0)</f>
        <v>0</v>
      </c>
      <c r="BG234" s="219">
        <f>IF(N234="zákl. přenesená",J234,0)</f>
        <v>0</v>
      </c>
      <c r="BH234" s="219">
        <f>IF(N234="sníž. přenesená",J234,0)</f>
        <v>0</v>
      </c>
      <c r="BI234" s="219">
        <f>IF(N234="nulová",J234,0)</f>
        <v>0</v>
      </c>
      <c r="BJ234" s="18" t="s">
        <v>86</v>
      </c>
      <c r="BK234" s="219">
        <f>ROUND(I234*H234,2)</f>
        <v>0</v>
      </c>
      <c r="BL234" s="18" t="s">
        <v>135</v>
      </c>
      <c r="BM234" s="218" t="s">
        <v>441</v>
      </c>
    </row>
    <row r="235" spans="1:51" s="13" customFormat="1" ht="12">
      <c r="A235" s="13"/>
      <c r="B235" s="220"/>
      <c r="C235" s="221"/>
      <c r="D235" s="222" t="s">
        <v>144</v>
      </c>
      <c r="E235" s="221"/>
      <c r="F235" s="224" t="s">
        <v>437</v>
      </c>
      <c r="G235" s="221"/>
      <c r="H235" s="225">
        <v>2.04</v>
      </c>
      <c r="I235" s="226"/>
      <c r="J235" s="221"/>
      <c r="K235" s="221"/>
      <c r="L235" s="227"/>
      <c r="M235" s="228"/>
      <c r="N235" s="229"/>
      <c r="O235" s="229"/>
      <c r="P235" s="229"/>
      <c r="Q235" s="229"/>
      <c r="R235" s="229"/>
      <c r="S235" s="229"/>
      <c r="T235" s="230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1" t="s">
        <v>144</v>
      </c>
      <c r="AU235" s="231" t="s">
        <v>88</v>
      </c>
      <c r="AV235" s="13" t="s">
        <v>88</v>
      </c>
      <c r="AW235" s="13" t="s">
        <v>4</v>
      </c>
      <c r="AX235" s="13" t="s">
        <v>86</v>
      </c>
      <c r="AY235" s="231" t="s">
        <v>129</v>
      </c>
    </row>
    <row r="236" spans="1:65" s="2" customFormat="1" ht="14.4" customHeight="1">
      <c r="A236" s="39"/>
      <c r="B236" s="40"/>
      <c r="C236" s="253" t="s">
        <v>442</v>
      </c>
      <c r="D236" s="253" t="s">
        <v>218</v>
      </c>
      <c r="E236" s="254" t="s">
        <v>443</v>
      </c>
      <c r="F236" s="255" t="s">
        <v>444</v>
      </c>
      <c r="G236" s="256" t="s">
        <v>300</v>
      </c>
      <c r="H236" s="257">
        <v>2.04</v>
      </c>
      <c r="I236" s="258"/>
      <c r="J236" s="259">
        <f>ROUND(I236*H236,2)</f>
        <v>0</v>
      </c>
      <c r="K236" s="260"/>
      <c r="L236" s="261"/>
      <c r="M236" s="262" t="s">
        <v>19</v>
      </c>
      <c r="N236" s="263" t="s">
        <v>49</v>
      </c>
      <c r="O236" s="85"/>
      <c r="P236" s="216">
        <f>O236*H236</f>
        <v>0</v>
      </c>
      <c r="Q236" s="216">
        <v>0.151</v>
      </c>
      <c r="R236" s="216">
        <f>Q236*H236</f>
        <v>0.30804</v>
      </c>
      <c r="S236" s="216">
        <v>0</v>
      </c>
      <c r="T236" s="217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18" t="s">
        <v>172</v>
      </c>
      <c r="AT236" s="218" t="s">
        <v>218</v>
      </c>
      <c r="AU236" s="218" t="s">
        <v>88</v>
      </c>
      <c r="AY236" s="18" t="s">
        <v>129</v>
      </c>
      <c r="BE236" s="219">
        <f>IF(N236="základní",J236,0)</f>
        <v>0</v>
      </c>
      <c r="BF236" s="219">
        <f>IF(N236="snížená",J236,0)</f>
        <v>0</v>
      </c>
      <c r="BG236" s="219">
        <f>IF(N236="zákl. přenesená",J236,0)</f>
        <v>0</v>
      </c>
      <c r="BH236" s="219">
        <f>IF(N236="sníž. přenesená",J236,0)</f>
        <v>0</v>
      </c>
      <c r="BI236" s="219">
        <f>IF(N236="nulová",J236,0)</f>
        <v>0</v>
      </c>
      <c r="BJ236" s="18" t="s">
        <v>86</v>
      </c>
      <c r="BK236" s="219">
        <f>ROUND(I236*H236,2)</f>
        <v>0</v>
      </c>
      <c r="BL236" s="18" t="s">
        <v>135</v>
      </c>
      <c r="BM236" s="218" t="s">
        <v>445</v>
      </c>
    </row>
    <row r="237" spans="1:51" s="13" customFormat="1" ht="12">
      <c r="A237" s="13"/>
      <c r="B237" s="220"/>
      <c r="C237" s="221"/>
      <c r="D237" s="222" t="s">
        <v>144</v>
      </c>
      <c r="E237" s="221"/>
      <c r="F237" s="224" t="s">
        <v>437</v>
      </c>
      <c r="G237" s="221"/>
      <c r="H237" s="225">
        <v>2.04</v>
      </c>
      <c r="I237" s="226"/>
      <c r="J237" s="221"/>
      <c r="K237" s="221"/>
      <c r="L237" s="227"/>
      <c r="M237" s="228"/>
      <c r="N237" s="229"/>
      <c r="O237" s="229"/>
      <c r="P237" s="229"/>
      <c r="Q237" s="229"/>
      <c r="R237" s="229"/>
      <c r="S237" s="229"/>
      <c r="T237" s="230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1" t="s">
        <v>144</v>
      </c>
      <c r="AU237" s="231" t="s">
        <v>88</v>
      </c>
      <c r="AV237" s="13" t="s">
        <v>88</v>
      </c>
      <c r="AW237" s="13" t="s">
        <v>4</v>
      </c>
      <c r="AX237" s="13" t="s">
        <v>86</v>
      </c>
      <c r="AY237" s="231" t="s">
        <v>129</v>
      </c>
    </row>
    <row r="238" spans="1:65" s="2" customFormat="1" ht="49.05" customHeight="1">
      <c r="A238" s="39"/>
      <c r="B238" s="40"/>
      <c r="C238" s="206" t="s">
        <v>446</v>
      </c>
      <c r="D238" s="206" t="s">
        <v>131</v>
      </c>
      <c r="E238" s="207" t="s">
        <v>447</v>
      </c>
      <c r="F238" s="208" t="s">
        <v>448</v>
      </c>
      <c r="G238" s="209" t="s">
        <v>156</v>
      </c>
      <c r="H238" s="210">
        <v>128</v>
      </c>
      <c r="I238" s="211"/>
      <c r="J238" s="212">
        <f>ROUND(I238*H238,2)</f>
        <v>0</v>
      </c>
      <c r="K238" s="213"/>
      <c r="L238" s="45"/>
      <c r="M238" s="214" t="s">
        <v>19</v>
      </c>
      <c r="N238" s="215" t="s">
        <v>49</v>
      </c>
      <c r="O238" s="85"/>
      <c r="P238" s="216">
        <f>O238*H238</f>
        <v>0</v>
      </c>
      <c r="Q238" s="216">
        <v>0.0001648</v>
      </c>
      <c r="R238" s="216">
        <f>Q238*H238</f>
        <v>0.0210944</v>
      </c>
      <c r="S238" s="216">
        <v>0</v>
      </c>
      <c r="T238" s="217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18" t="s">
        <v>135</v>
      </c>
      <c r="AT238" s="218" t="s">
        <v>131</v>
      </c>
      <c r="AU238" s="218" t="s">
        <v>88</v>
      </c>
      <c r="AY238" s="18" t="s">
        <v>129</v>
      </c>
      <c r="BE238" s="219">
        <f>IF(N238="základní",J238,0)</f>
        <v>0</v>
      </c>
      <c r="BF238" s="219">
        <f>IF(N238="snížená",J238,0)</f>
        <v>0</v>
      </c>
      <c r="BG238" s="219">
        <f>IF(N238="zákl. přenesená",J238,0)</f>
        <v>0</v>
      </c>
      <c r="BH238" s="219">
        <f>IF(N238="sníž. přenesená",J238,0)</f>
        <v>0</v>
      </c>
      <c r="BI238" s="219">
        <f>IF(N238="nulová",J238,0)</f>
        <v>0</v>
      </c>
      <c r="BJ238" s="18" t="s">
        <v>86</v>
      </c>
      <c r="BK238" s="219">
        <f>ROUND(I238*H238,2)</f>
        <v>0</v>
      </c>
      <c r="BL238" s="18" t="s">
        <v>135</v>
      </c>
      <c r="BM238" s="218" t="s">
        <v>449</v>
      </c>
    </row>
    <row r="239" spans="1:65" s="2" customFormat="1" ht="24.15" customHeight="1">
      <c r="A239" s="39"/>
      <c r="B239" s="40"/>
      <c r="C239" s="206" t="s">
        <v>450</v>
      </c>
      <c r="D239" s="206" t="s">
        <v>131</v>
      </c>
      <c r="E239" s="207" t="s">
        <v>451</v>
      </c>
      <c r="F239" s="208" t="s">
        <v>452</v>
      </c>
      <c r="G239" s="209" t="s">
        <v>156</v>
      </c>
      <c r="H239" s="210">
        <v>72</v>
      </c>
      <c r="I239" s="211"/>
      <c r="J239" s="212">
        <f>ROUND(I239*H239,2)</f>
        <v>0</v>
      </c>
      <c r="K239" s="213"/>
      <c r="L239" s="45"/>
      <c r="M239" s="214" t="s">
        <v>19</v>
      </c>
      <c r="N239" s="215" t="s">
        <v>49</v>
      </c>
      <c r="O239" s="85"/>
      <c r="P239" s="216">
        <f>O239*H239</f>
        <v>0</v>
      </c>
      <c r="Q239" s="216">
        <v>1.645E-06</v>
      </c>
      <c r="R239" s="216">
        <f>Q239*H239</f>
        <v>0.00011844</v>
      </c>
      <c r="S239" s="216">
        <v>0</v>
      </c>
      <c r="T239" s="217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18" t="s">
        <v>135</v>
      </c>
      <c r="AT239" s="218" t="s">
        <v>131</v>
      </c>
      <c r="AU239" s="218" t="s">
        <v>88</v>
      </c>
      <c r="AY239" s="18" t="s">
        <v>129</v>
      </c>
      <c r="BE239" s="219">
        <f>IF(N239="základní",J239,0)</f>
        <v>0</v>
      </c>
      <c r="BF239" s="219">
        <f>IF(N239="snížená",J239,0)</f>
        <v>0</v>
      </c>
      <c r="BG239" s="219">
        <f>IF(N239="zákl. přenesená",J239,0)</f>
        <v>0</v>
      </c>
      <c r="BH239" s="219">
        <f>IF(N239="sníž. přenesená",J239,0)</f>
        <v>0</v>
      </c>
      <c r="BI239" s="219">
        <f>IF(N239="nulová",J239,0)</f>
        <v>0</v>
      </c>
      <c r="BJ239" s="18" t="s">
        <v>86</v>
      </c>
      <c r="BK239" s="219">
        <f>ROUND(I239*H239,2)</f>
        <v>0</v>
      </c>
      <c r="BL239" s="18" t="s">
        <v>135</v>
      </c>
      <c r="BM239" s="218" t="s">
        <v>453</v>
      </c>
    </row>
    <row r="240" spans="1:63" s="12" customFormat="1" ht="22.8" customHeight="1">
      <c r="A240" s="12"/>
      <c r="B240" s="190"/>
      <c r="C240" s="191"/>
      <c r="D240" s="192" t="s">
        <v>77</v>
      </c>
      <c r="E240" s="204" t="s">
        <v>454</v>
      </c>
      <c r="F240" s="204" t="s">
        <v>455</v>
      </c>
      <c r="G240" s="191"/>
      <c r="H240" s="191"/>
      <c r="I240" s="194"/>
      <c r="J240" s="205">
        <f>BK240</f>
        <v>0</v>
      </c>
      <c r="K240" s="191"/>
      <c r="L240" s="196"/>
      <c r="M240" s="197"/>
      <c r="N240" s="198"/>
      <c r="O240" s="198"/>
      <c r="P240" s="199">
        <f>SUM(P241:P249)</f>
        <v>0</v>
      </c>
      <c r="Q240" s="198"/>
      <c r="R240" s="199">
        <f>SUM(R241:R249)</f>
        <v>0</v>
      </c>
      <c r="S240" s="198"/>
      <c r="T240" s="200">
        <f>SUM(T241:T249)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01" t="s">
        <v>86</v>
      </c>
      <c r="AT240" s="202" t="s">
        <v>77</v>
      </c>
      <c r="AU240" s="202" t="s">
        <v>86</v>
      </c>
      <c r="AY240" s="201" t="s">
        <v>129</v>
      </c>
      <c r="BK240" s="203">
        <f>SUM(BK241:BK249)</f>
        <v>0</v>
      </c>
    </row>
    <row r="241" spans="1:65" s="2" customFormat="1" ht="37.8" customHeight="1">
      <c r="A241" s="39"/>
      <c r="B241" s="40"/>
      <c r="C241" s="206" t="s">
        <v>456</v>
      </c>
      <c r="D241" s="206" t="s">
        <v>131</v>
      </c>
      <c r="E241" s="207" t="s">
        <v>457</v>
      </c>
      <c r="F241" s="208" t="s">
        <v>458</v>
      </c>
      <c r="G241" s="209" t="s">
        <v>209</v>
      </c>
      <c r="H241" s="210">
        <v>52.24</v>
      </c>
      <c r="I241" s="211"/>
      <c r="J241" s="212">
        <f>ROUND(I241*H241,2)</f>
        <v>0</v>
      </c>
      <c r="K241" s="213"/>
      <c r="L241" s="45"/>
      <c r="M241" s="214" t="s">
        <v>19</v>
      </c>
      <c r="N241" s="215" t="s">
        <v>49</v>
      </c>
      <c r="O241" s="85"/>
      <c r="P241" s="216">
        <f>O241*H241</f>
        <v>0</v>
      </c>
      <c r="Q241" s="216">
        <v>0</v>
      </c>
      <c r="R241" s="216">
        <f>Q241*H241</f>
        <v>0</v>
      </c>
      <c r="S241" s="216">
        <v>0</v>
      </c>
      <c r="T241" s="217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18" t="s">
        <v>135</v>
      </c>
      <c r="AT241" s="218" t="s">
        <v>131</v>
      </c>
      <c r="AU241" s="218" t="s">
        <v>88</v>
      </c>
      <c r="AY241" s="18" t="s">
        <v>129</v>
      </c>
      <c r="BE241" s="219">
        <f>IF(N241="základní",J241,0)</f>
        <v>0</v>
      </c>
      <c r="BF241" s="219">
        <f>IF(N241="snížená",J241,0)</f>
        <v>0</v>
      </c>
      <c r="BG241" s="219">
        <f>IF(N241="zákl. přenesená",J241,0)</f>
        <v>0</v>
      </c>
      <c r="BH241" s="219">
        <f>IF(N241="sníž. přenesená",J241,0)</f>
        <v>0</v>
      </c>
      <c r="BI241" s="219">
        <f>IF(N241="nulová",J241,0)</f>
        <v>0</v>
      </c>
      <c r="BJ241" s="18" t="s">
        <v>86</v>
      </c>
      <c r="BK241" s="219">
        <f>ROUND(I241*H241,2)</f>
        <v>0</v>
      </c>
      <c r="BL241" s="18" t="s">
        <v>135</v>
      </c>
      <c r="BM241" s="218" t="s">
        <v>459</v>
      </c>
    </row>
    <row r="242" spans="1:65" s="2" customFormat="1" ht="37.8" customHeight="1">
      <c r="A242" s="39"/>
      <c r="B242" s="40"/>
      <c r="C242" s="206" t="s">
        <v>460</v>
      </c>
      <c r="D242" s="206" t="s">
        <v>131</v>
      </c>
      <c r="E242" s="207" t="s">
        <v>461</v>
      </c>
      <c r="F242" s="208" t="s">
        <v>462</v>
      </c>
      <c r="G242" s="209" t="s">
        <v>209</v>
      </c>
      <c r="H242" s="210">
        <v>992.56</v>
      </c>
      <c r="I242" s="211"/>
      <c r="J242" s="212">
        <f>ROUND(I242*H242,2)</f>
        <v>0</v>
      </c>
      <c r="K242" s="213"/>
      <c r="L242" s="45"/>
      <c r="M242" s="214" t="s">
        <v>19</v>
      </c>
      <c r="N242" s="215" t="s">
        <v>49</v>
      </c>
      <c r="O242" s="85"/>
      <c r="P242" s="216">
        <f>O242*H242</f>
        <v>0</v>
      </c>
      <c r="Q242" s="216">
        <v>0</v>
      </c>
      <c r="R242" s="216">
        <f>Q242*H242</f>
        <v>0</v>
      </c>
      <c r="S242" s="216">
        <v>0</v>
      </c>
      <c r="T242" s="217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18" t="s">
        <v>135</v>
      </c>
      <c r="AT242" s="218" t="s">
        <v>131</v>
      </c>
      <c r="AU242" s="218" t="s">
        <v>88</v>
      </c>
      <c r="AY242" s="18" t="s">
        <v>129</v>
      </c>
      <c r="BE242" s="219">
        <f>IF(N242="základní",J242,0)</f>
        <v>0</v>
      </c>
      <c r="BF242" s="219">
        <f>IF(N242="snížená",J242,0)</f>
        <v>0</v>
      </c>
      <c r="BG242" s="219">
        <f>IF(N242="zákl. přenesená",J242,0)</f>
        <v>0</v>
      </c>
      <c r="BH242" s="219">
        <f>IF(N242="sníž. přenesená",J242,0)</f>
        <v>0</v>
      </c>
      <c r="BI242" s="219">
        <f>IF(N242="nulová",J242,0)</f>
        <v>0</v>
      </c>
      <c r="BJ242" s="18" t="s">
        <v>86</v>
      </c>
      <c r="BK242" s="219">
        <f>ROUND(I242*H242,2)</f>
        <v>0</v>
      </c>
      <c r="BL242" s="18" t="s">
        <v>135</v>
      </c>
      <c r="BM242" s="218" t="s">
        <v>463</v>
      </c>
    </row>
    <row r="243" spans="1:51" s="13" customFormat="1" ht="12">
      <c r="A243" s="13"/>
      <c r="B243" s="220"/>
      <c r="C243" s="221"/>
      <c r="D243" s="222" t="s">
        <v>144</v>
      </c>
      <c r="E243" s="221"/>
      <c r="F243" s="224" t="s">
        <v>464</v>
      </c>
      <c r="G243" s="221"/>
      <c r="H243" s="225">
        <v>992.56</v>
      </c>
      <c r="I243" s="226"/>
      <c r="J243" s="221"/>
      <c r="K243" s="221"/>
      <c r="L243" s="227"/>
      <c r="M243" s="228"/>
      <c r="N243" s="229"/>
      <c r="O243" s="229"/>
      <c r="P243" s="229"/>
      <c r="Q243" s="229"/>
      <c r="R243" s="229"/>
      <c r="S243" s="229"/>
      <c r="T243" s="230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1" t="s">
        <v>144</v>
      </c>
      <c r="AU243" s="231" t="s">
        <v>88</v>
      </c>
      <c r="AV243" s="13" t="s">
        <v>88</v>
      </c>
      <c r="AW243" s="13" t="s">
        <v>4</v>
      </c>
      <c r="AX243" s="13" t="s">
        <v>86</v>
      </c>
      <c r="AY243" s="231" t="s">
        <v>129</v>
      </c>
    </row>
    <row r="244" spans="1:65" s="2" customFormat="1" ht="37.8" customHeight="1">
      <c r="A244" s="39"/>
      <c r="B244" s="40"/>
      <c r="C244" s="206" t="s">
        <v>465</v>
      </c>
      <c r="D244" s="206" t="s">
        <v>131</v>
      </c>
      <c r="E244" s="207" t="s">
        <v>466</v>
      </c>
      <c r="F244" s="208" t="s">
        <v>467</v>
      </c>
      <c r="G244" s="209" t="s">
        <v>209</v>
      </c>
      <c r="H244" s="210">
        <v>61.288</v>
      </c>
      <c r="I244" s="211"/>
      <c r="J244" s="212">
        <f>ROUND(I244*H244,2)</f>
        <v>0</v>
      </c>
      <c r="K244" s="213"/>
      <c r="L244" s="45"/>
      <c r="M244" s="214" t="s">
        <v>19</v>
      </c>
      <c r="N244" s="215" t="s">
        <v>49</v>
      </c>
      <c r="O244" s="85"/>
      <c r="P244" s="216">
        <f>O244*H244</f>
        <v>0</v>
      </c>
      <c r="Q244" s="216">
        <v>0</v>
      </c>
      <c r="R244" s="216">
        <f>Q244*H244</f>
        <v>0</v>
      </c>
      <c r="S244" s="216">
        <v>0</v>
      </c>
      <c r="T244" s="217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18" t="s">
        <v>135</v>
      </c>
      <c r="AT244" s="218" t="s">
        <v>131</v>
      </c>
      <c r="AU244" s="218" t="s">
        <v>88</v>
      </c>
      <c r="AY244" s="18" t="s">
        <v>129</v>
      </c>
      <c r="BE244" s="219">
        <f>IF(N244="základní",J244,0)</f>
        <v>0</v>
      </c>
      <c r="BF244" s="219">
        <f>IF(N244="snížená",J244,0)</f>
        <v>0</v>
      </c>
      <c r="BG244" s="219">
        <f>IF(N244="zákl. přenesená",J244,0)</f>
        <v>0</v>
      </c>
      <c r="BH244" s="219">
        <f>IF(N244="sníž. přenesená",J244,0)</f>
        <v>0</v>
      </c>
      <c r="BI244" s="219">
        <f>IF(N244="nulová",J244,0)</f>
        <v>0</v>
      </c>
      <c r="BJ244" s="18" t="s">
        <v>86</v>
      </c>
      <c r="BK244" s="219">
        <f>ROUND(I244*H244,2)</f>
        <v>0</v>
      </c>
      <c r="BL244" s="18" t="s">
        <v>135</v>
      </c>
      <c r="BM244" s="218" t="s">
        <v>468</v>
      </c>
    </row>
    <row r="245" spans="1:65" s="2" customFormat="1" ht="37.8" customHeight="1">
      <c r="A245" s="39"/>
      <c r="B245" s="40"/>
      <c r="C245" s="206" t="s">
        <v>469</v>
      </c>
      <c r="D245" s="206" t="s">
        <v>131</v>
      </c>
      <c r="E245" s="207" t="s">
        <v>470</v>
      </c>
      <c r="F245" s="208" t="s">
        <v>462</v>
      </c>
      <c r="G245" s="209" t="s">
        <v>209</v>
      </c>
      <c r="H245" s="210">
        <v>1164.472</v>
      </c>
      <c r="I245" s="211"/>
      <c r="J245" s="212">
        <f>ROUND(I245*H245,2)</f>
        <v>0</v>
      </c>
      <c r="K245" s="213"/>
      <c r="L245" s="45"/>
      <c r="M245" s="214" t="s">
        <v>19</v>
      </c>
      <c r="N245" s="215" t="s">
        <v>49</v>
      </c>
      <c r="O245" s="85"/>
      <c r="P245" s="216">
        <f>O245*H245</f>
        <v>0</v>
      </c>
      <c r="Q245" s="216">
        <v>0</v>
      </c>
      <c r="R245" s="216">
        <f>Q245*H245</f>
        <v>0</v>
      </c>
      <c r="S245" s="216">
        <v>0</v>
      </c>
      <c r="T245" s="217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18" t="s">
        <v>135</v>
      </c>
      <c r="AT245" s="218" t="s">
        <v>131</v>
      </c>
      <c r="AU245" s="218" t="s">
        <v>88</v>
      </c>
      <c r="AY245" s="18" t="s">
        <v>129</v>
      </c>
      <c r="BE245" s="219">
        <f>IF(N245="základní",J245,0)</f>
        <v>0</v>
      </c>
      <c r="BF245" s="219">
        <f>IF(N245="snížená",J245,0)</f>
        <v>0</v>
      </c>
      <c r="BG245" s="219">
        <f>IF(N245="zákl. přenesená",J245,0)</f>
        <v>0</v>
      </c>
      <c r="BH245" s="219">
        <f>IF(N245="sníž. přenesená",J245,0)</f>
        <v>0</v>
      </c>
      <c r="BI245" s="219">
        <f>IF(N245="nulová",J245,0)</f>
        <v>0</v>
      </c>
      <c r="BJ245" s="18" t="s">
        <v>86</v>
      </c>
      <c r="BK245" s="219">
        <f>ROUND(I245*H245,2)</f>
        <v>0</v>
      </c>
      <c r="BL245" s="18" t="s">
        <v>135</v>
      </c>
      <c r="BM245" s="218" t="s">
        <v>471</v>
      </c>
    </row>
    <row r="246" spans="1:51" s="13" customFormat="1" ht="12">
      <c r="A246" s="13"/>
      <c r="B246" s="220"/>
      <c r="C246" s="221"/>
      <c r="D246" s="222" t="s">
        <v>144</v>
      </c>
      <c r="E246" s="221"/>
      <c r="F246" s="224" t="s">
        <v>472</v>
      </c>
      <c r="G246" s="221"/>
      <c r="H246" s="225">
        <v>1164.472</v>
      </c>
      <c r="I246" s="226"/>
      <c r="J246" s="221"/>
      <c r="K246" s="221"/>
      <c r="L246" s="227"/>
      <c r="M246" s="228"/>
      <c r="N246" s="229"/>
      <c r="O246" s="229"/>
      <c r="P246" s="229"/>
      <c r="Q246" s="229"/>
      <c r="R246" s="229"/>
      <c r="S246" s="229"/>
      <c r="T246" s="230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1" t="s">
        <v>144</v>
      </c>
      <c r="AU246" s="231" t="s">
        <v>88</v>
      </c>
      <c r="AV246" s="13" t="s">
        <v>88</v>
      </c>
      <c r="AW246" s="13" t="s">
        <v>4</v>
      </c>
      <c r="AX246" s="13" t="s">
        <v>86</v>
      </c>
      <c r="AY246" s="231" t="s">
        <v>129</v>
      </c>
    </row>
    <row r="247" spans="1:65" s="2" customFormat="1" ht="37.8" customHeight="1">
      <c r="A247" s="39"/>
      <c r="B247" s="40"/>
      <c r="C247" s="206" t="s">
        <v>473</v>
      </c>
      <c r="D247" s="206" t="s">
        <v>131</v>
      </c>
      <c r="E247" s="207" t="s">
        <v>474</v>
      </c>
      <c r="F247" s="208" t="s">
        <v>475</v>
      </c>
      <c r="G247" s="209" t="s">
        <v>209</v>
      </c>
      <c r="H247" s="210">
        <v>32.77</v>
      </c>
      <c r="I247" s="211"/>
      <c r="J247" s="212">
        <f>ROUND(I247*H247,2)</f>
        <v>0</v>
      </c>
      <c r="K247" s="213"/>
      <c r="L247" s="45"/>
      <c r="M247" s="214" t="s">
        <v>19</v>
      </c>
      <c r="N247" s="215" t="s">
        <v>49</v>
      </c>
      <c r="O247" s="85"/>
      <c r="P247" s="216">
        <f>O247*H247</f>
        <v>0</v>
      </c>
      <c r="Q247" s="216">
        <v>0</v>
      </c>
      <c r="R247" s="216">
        <f>Q247*H247</f>
        <v>0</v>
      </c>
      <c r="S247" s="216">
        <v>0</v>
      </c>
      <c r="T247" s="217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18" t="s">
        <v>135</v>
      </c>
      <c r="AT247" s="218" t="s">
        <v>131</v>
      </c>
      <c r="AU247" s="218" t="s">
        <v>88</v>
      </c>
      <c r="AY247" s="18" t="s">
        <v>129</v>
      </c>
      <c r="BE247" s="219">
        <f>IF(N247="základní",J247,0)</f>
        <v>0</v>
      </c>
      <c r="BF247" s="219">
        <f>IF(N247="snížená",J247,0)</f>
        <v>0</v>
      </c>
      <c r="BG247" s="219">
        <f>IF(N247="zákl. přenesená",J247,0)</f>
        <v>0</v>
      </c>
      <c r="BH247" s="219">
        <f>IF(N247="sníž. přenesená",J247,0)</f>
        <v>0</v>
      </c>
      <c r="BI247" s="219">
        <f>IF(N247="nulová",J247,0)</f>
        <v>0</v>
      </c>
      <c r="BJ247" s="18" t="s">
        <v>86</v>
      </c>
      <c r="BK247" s="219">
        <f>ROUND(I247*H247,2)</f>
        <v>0</v>
      </c>
      <c r="BL247" s="18" t="s">
        <v>135</v>
      </c>
      <c r="BM247" s="218" t="s">
        <v>476</v>
      </c>
    </row>
    <row r="248" spans="1:65" s="2" customFormat="1" ht="37.8" customHeight="1">
      <c r="A248" s="39"/>
      <c r="B248" s="40"/>
      <c r="C248" s="206" t="s">
        <v>477</v>
      </c>
      <c r="D248" s="206" t="s">
        <v>131</v>
      </c>
      <c r="E248" s="207" t="s">
        <v>478</v>
      </c>
      <c r="F248" s="208" t="s">
        <v>208</v>
      </c>
      <c r="G248" s="209" t="s">
        <v>209</v>
      </c>
      <c r="H248" s="210">
        <v>16.82</v>
      </c>
      <c r="I248" s="211"/>
      <c r="J248" s="212">
        <f>ROUND(I248*H248,2)</f>
        <v>0</v>
      </c>
      <c r="K248" s="213"/>
      <c r="L248" s="45"/>
      <c r="M248" s="214" t="s">
        <v>19</v>
      </c>
      <c r="N248" s="215" t="s">
        <v>49</v>
      </c>
      <c r="O248" s="85"/>
      <c r="P248" s="216">
        <f>O248*H248</f>
        <v>0</v>
      </c>
      <c r="Q248" s="216">
        <v>0</v>
      </c>
      <c r="R248" s="216">
        <f>Q248*H248</f>
        <v>0</v>
      </c>
      <c r="S248" s="216">
        <v>0</v>
      </c>
      <c r="T248" s="217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18" t="s">
        <v>135</v>
      </c>
      <c r="AT248" s="218" t="s">
        <v>131</v>
      </c>
      <c r="AU248" s="218" t="s">
        <v>88</v>
      </c>
      <c r="AY248" s="18" t="s">
        <v>129</v>
      </c>
      <c r="BE248" s="219">
        <f>IF(N248="základní",J248,0)</f>
        <v>0</v>
      </c>
      <c r="BF248" s="219">
        <f>IF(N248="snížená",J248,0)</f>
        <v>0</v>
      </c>
      <c r="BG248" s="219">
        <f>IF(N248="zákl. přenesená",J248,0)</f>
        <v>0</v>
      </c>
      <c r="BH248" s="219">
        <f>IF(N248="sníž. přenesená",J248,0)</f>
        <v>0</v>
      </c>
      <c r="BI248" s="219">
        <f>IF(N248="nulová",J248,0)</f>
        <v>0</v>
      </c>
      <c r="BJ248" s="18" t="s">
        <v>86</v>
      </c>
      <c r="BK248" s="219">
        <f>ROUND(I248*H248,2)</f>
        <v>0</v>
      </c>
      <c r="BL248" s="18" t="s">
        <v>135</v>
      </c>
      <c r="BM248" s="218" t="s">
        <v>479</v>
      </c>
    </row>
    <row r="249" spans="1:65" s="2" customFormat="1" ht="37.8" customHeight="1">
      <c r="A249" s="39"/>
      <c r="B249" s="40"/>
      <c r="C249" s="206" t="s">
        <v>480</v>
      </c>
      <c r="D249" s="206" t="s">
        <v>131</v>
      </c>
      <c r="E249" s="207" t="s">
        <v>481</v>
      </c>
      <c r="F249" s="208" t="s">
        <v>482</v>
      </c>
      <c r="G249" s="209" t="s">
        <v>209</v>
      </c>
      <c r="H249" s="210">
        <v>63.938</v>
      </c>
      <c r="I249" s="211"/>
      <c r="J249" s="212">
        <f>ROUND(I249*H249,2)</f>
        <v>0</v>
      </c>
      <c r="K249" s="213"/>
      <c r="L249" s="45"/>
      <c r="M249" s="214" t="s">
        <v>19</v>
      </c>
      <c r="N249" s="215" t="s">
        <v>49</v>
      </c>
      <c r="O249" s="85"/>
      <c r="P249" s="216">
        <f>O249*H249</f>
        <v>0</v>
      </c>
      <c r="Q249" s="216">
        <v>0</v>
      </c>
      <c r="R249" s="216">
        <f>Q249*H249</f>
        <v>0</v>
      </c>
      <c r="S249" s="216">
        <v>0</v>
      </c>
      <c r="T249" s="217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18" t="s">
        <v>135</v>
      </c>
      <c r="AT249" s="218" t="s">
        <v>131</v>
      </c>
      <c r="AU249" s="218" t="s">
        <v>88</v>
      </c>
      <c r="AY249" s="18" t="s">
        <v>129</v>
      </c>
      <c r="BE249" s="219">
        <f>IF(N249="základní",J249,0)</f>
        <v>0</v>
      </c>
      <c r="BF249" s="219">
        <f>IF(N249="snížená",J249,0)</f>
        <v>0</v>
      </c>
      <c r="BG249" s="219">
        <f>IF(N249="zákl. přenesená",J249,0)</f>
        <v>0</v>
      </c>
      <c r="BH249" s="219">
        <f>IF(N249="sníž. přenesená",J249,0)</f>
        <v>0</v>
      </c>
      <c r="BI249" s="219">
        <f>IF(N249="nulová",J249,0)</f>
        <v>0</v>
      </c>
      <c r="BJ249" s="18" t="s">
        <v>86</v>
      </c>
      <c r="BK249" s="219">
        <f>ROUND(I249*H249,2)</f>
        <v>0</v>
      </c>
      <c r="BL249" s="18" t="s">
        <v>135</v>
      </c>
      <c r="BM249" s="218" t="s">
        <v>483</v>
      </c>
    </row>
    <row r="250" spans="1:63" s="12" customFormat="1" ht="22.8" customHeight="1">
      <c r="A250" s="12"/>
      <c r="B250" s="190"/>
      <c r="C250" s="191"/>
      <c r="D250" s="192" t="s">
        <v>77</v>
      </c>
      <c r="E250" s="204" t="s">
        <v>484</v>
      </c>
      <c r="F250" s="204" t="s">
        <v>485</v>
      </c>
      <c r="G250" s="191"/>
      <c r="H250" s="191"/>
      <c r="I250" s="194"/>
      <c r="J250" s="205">
        <f>BK250</f>
        <v>0</v>
      </c>
      <c r="K250" s="191"/>
      <c r="L250" s="196"/>
      <c r="M250" s="197"/>
      <c r="N250" s="198"/>
      <c r="O250" s="198"/>
      <c r="P250" s="199">
        <f>SUM(P251:P252)</f>
        <v>0</v>
      </c>
      <c r="Q250" s="198"/>
      <c r="R250" s="199">
        <f>SUM(R251:R252)</f>
        <v>0</v>
      </c>
      <c r="S250" s="198"/>
      <c r="T250" s="200">
        <f>SUM(T251:T252)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01" t="s">
        <v>86</v>
      </c>
      <c r="AT250" s="202" t="s">
        <v>77</v>
      </c>
      <c r="AU250" s="202" t="s">
        <v>86</v>
      </c>
      <c r="AY250" s="201" t="s">
        <v>129</v>
      </c>
      <c r="BK250" s="203">
        <f>SUM(BK251:BK252)</f>
        <v>0</v>
      </c>
    </row>
    <row r="251" spans="1:65" s="2" customFormat="1" ht="37.8" customHeight="1">
      <c r="A251" s="39"/>
      <c r="B251" s="40"/>
      <c r="C251" s="206" t="s">
        <v>486</v>
      </c>
      <c r="D251" s="206" t="s">
        <v>131</v>
      </c>
      <c r="E251" s="207" t="s">
        <v>487</v>
      </c>
      <c r="F251" s="208" t="s">
        <v>488</v>
      </c>
      <c r="G251" s="209" t="s">
        <v>209</v>
      </c>
      <c r="H251" s="210">
        <v>69.173</v>
      </c>
      <c r="I251" s="211"/>
      <c r="J251" s="212">
        <f>ROUND(I251*H251,2)</f>
        <v>0</v>
      </c>
      <c r="K251" s="213"/>
      <c r="L251" s="45"/>
      <c r="M251" s="214" t="s">
        <v>19</v>
      </c>
      <c r="N251" s="215" t="s">
        <v>49</v>
      </c>
      <c r="O251" s="85"/>
      <c r="P251" s="216">
        <f>O251*H251</f>
        <v>0</v>
      </c>
      <c r="Q251" s="216">
        <v>0</v>
      </c>
      <c r="R251" s="216">
        <f>Q251*H251</f>
        <v>0</v>
      </c>
      <c r="S251" s="216">
        <v>0</v>
      </c>
      <c r="T251" s="217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18" t="s">
        <v>135</v>
      </c>
      <c r="AT251" s="218" t="s">
        <v>131</v>
      </c>
      <c r="AU251" s="218" t="s">
        <v>88</v>
      </c>
      <c r="AY251" s="18" t="s">
        <v>129</v>
      </c>
      <c r="BE251" s="219">
        <f>IF(N251="základní",J251,0)</f>
        <v>0</v>
      </c>
      <c r="BF251" s="219">
        <f>IF(N251="snížená",J251,0)</f>
        <v>0</v>
      </c>
      <c r="BG251" s="219">
        <f>IF(N251="zákl. přenesená",J251,0)</f>
        <v>0</v>
      </c>
      <c r="BH251" s="219">
        <f>IF(N251="sníž. přenesená",J251,0)</f>
        <v>0</v>
      </c>
      <c r="BI251" s="219">
        <f>IF(N251="nulová",J251,0)</f>
        <v>0</v>
      </c>
      <c r="BJ251" s="18" t="s">
        <v>86</v>
      </c>
      <c r="BK251" s="219">
        <f>ROUND(I251*H251,2)</f>
        <v>0</v>
      </c>
      <c r="BL251" s="18" t="s">
        <v>135</v>
      </c>
      <c r="BM251" s="218" t="s">
        <v>489</v>
      </c>
    </row>
    <row r="252" spans="1:65" s="2" customFormat="1" ht="49.05" customHeight="1">
      <c r="A252" s="39"/>
      <c r="B252" s="40"/>
      <c r="C252" s="206" t="s">
        <v>490</v>
      </c>
      <c r="D252" s="206" t="s">
        <v>131</v>
      </c>
      <c r="E252" s="207" t="s">
        <v>491</v>
      </c>
      <c r="F252" s="208" t="s">
        <v>492</v>
      </c>
      <c r="G252" s="209" t="s">
        <v>209</v>
      </c>
      <c r="H252" s="210">
        <v>31.469</v>
      </c>
      <c r="I252" s="211"/>
      <c r="J252" s="212">
        <f>ROUND(I252*H252,2)</f>
        <v>0</v>
      </c>
      <c r="K252" s="213"/>
      <c r="L252" s="45"/>
      <c r="M252" s="214" t="s">
        <v>19</v>
      </c>
      <c r="N252" s="215" t="s">
        <v>49</v>
      </c>
      <c r="O252" s="85"/>
      <c r="P252" s="216">
        <f>O252*H252</f>
        <v>0</v>
      </c>
      <c r="Q252" s="216">
        <v>0</v>
      </c>
      <c r="R252" s="216">
        <f>Q252*H252</f>
        <v>0</v>
      </c>
      <c r="S252" s="216">
        <v>0</v>
      </c>
      <c r="T252" s="217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18" t="s">
        <v>135</v>
      </c>
      <c r="AT252" s="218" t="s">
        <v>131</v>
      </c>
      <c r="AU252" s="218" t="s">
        <v>88</v>
      </c>
      <c r="AY252" s="18" t="s">
        <v>129</v>
      </c>
      <c r="BE252" s="219">
        <f>IF(N252="základní",J252,0)</f>
        <v>0</v>
      </c>
      <c r="BF252" s="219">
        <f>IF(N252="snížená",J252,0)</f>
        <v>0</v>
      </c>
      <c r="BG252" s="219">
        <f>IF(N252="zákl. přenesená",J252,0)</f>
        <v>0</v>
      </c>
      <c r="BH252" s="219">
        <f>IF(N252="sníž. přenesená",J252,0)</f>
        <v>0</v>
      </c>
      <c r="BI252" s="219">
        <f>IF(N252="nulová",J252,0)</f>
        <v>0</v>
      </c>
      <c r="BJ252" s="18" t="s">
        <v>86</v>
      </c>
      <c r="BK252" s="219">
        <f>ROUND(I252*H252,2)</f>
        <v>0</v>
      </c>
      <c r="BL252" s="18" t="s">
        <v>135</v>
      </c>
      <c r="BM252" s="218" t="s">
        <v>493</v>
      </c>
    </row>
    <row r="253" spans="1:63" s="12" customFormat="1" ht="25.9" customHeight="1">
      <c r="A253" s="12"/>
      <c r="B253" s="190"/>
      <c r="C253" s="191"/>
      <c r="D253" s="192" t="s">
        <v>77</v>
      </c>
      <c r="E253" s="193" t="s">
        <v>494</v>
      </c>
      <c r="F253" s="193" t="s">
        <v>495</v>
      </c>
      <c r="G253" s="191"/>
      <c r="H253" s="191"/>
      <c r="I253" s="194"/>
      <c r="J253" s="195">
        <f>BK253</f>
        <v>0</v>
      </c>
      <c r="K253" s="191"/>
      <c r="L253" s="196"/>
      <c r="M253" s="197"/>
      <c r="N253" s="198"/>
      <c r="O253" s="198"/>
      <c r="P253" s="199">
        <f>P254</f>
        <v>0</v>
      </c>
      <c r="Q253" s="198"/>
      <c r="R253" s="199">
        <f>R254</f>
        <v>0</v>
      </c>
      <c r="S253" s="198"/>
      <c r="T253" s="200">
        <f>T254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01" t="s">
        <v>88</v>
      </c>
      <c r="AT253" s="202" t="s">
        <v>77</v>
      </c>
      <c r="AU253" s="202" t="s">
        <v>78</v>
      </c>
      <c r="AY253" s="201" t="s">
        <v>129</v>
      </c>
      <c r="BK253" s="203">
        <f>BK254</f>
        <v>0</v>
      </c>
    </row>
    <row r="254" spans="1:63" s="12" customFormat="1" ht="22.8" customHeight="1">
      <c r="A254" s="12"/>
      <c r="B254" s="190"/>
      <c r="C254" s="191"/>
      <c r="D254" s="192" t="s">
        <v>77</v>
      </c>
      <c r="E254" s="204" t="s">
        <v>496</v>
      </c>
      <c r="F254" s="204" t="s">
        <v>497</v>
      </c>
      <c r="G254" s="191"/>
      <c r="H254" s="191"/>
      <c r="I254" s="194"/>
      <c r="J254" s="205">
        <f>BK254</f>
        <v>0</v>
      </c>
      <c r="K254" s="191"/>
      <c r="L254" s="196"/>
      <c r="M254" s="197"/>
      <c r="N254" s="198"/>
      <c r="O254" s="198"/>
      <c r="P254" s="199">
        <f>SUM(P255:P256)</f>
        <v>0</v>
      </c>
      <c r="Q254" s="198"/>
      <c r="R254" s="199">
        <f>SUM(R255:R256)</f>
        <v>0</v>
      </c>
      <c r="S254" s="198"/>
      <c r="T254" s="200">
        <f>SUM(T255:T256)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01" t="s">
        <v>88</v>
      </c>
      <c r="AT254" s="202" t="s">
        <v>77</v>
      </c>
      <c r="AU254" s="202" t="s">
        <v>86</v>
      </c>
      <c r="AY254" s="201" t="s">
        <v>129</v>
      </c>
      <c r="BK254" s="203">
        <f>SUM(BK255:BK256)</f>
        <v>0</v>
      </c>
    </row>
    <row r="255" spans="1:65" s="2" customFormat="1" ht="14.4" customHeight="1">
      <c r="A255" s="39"/>
      <c r="B255" s="40"/>
      <c r="C255" s="206" t="s">
        <v>498</v>
      </c>
      <c r="D255" s="206" t="s">
        <v>131</v>
      </c>
      <c r="E255" s="207" t="s">
        <v>499</v>
      </c>
      <c r="F255" s="208" t="s">
        <v>500</v>
      </c>
      <c r="G255" s="209" t="s">
        <v>300</v>
      </c>
      <c r="H255" s="210">
        <v>1</v>
      </c>
      <c r="I255" s="211"/>
      <c r="J255" s="212">
        <f>ROUND(I255*H255,2)</f>
        <v>0</v>
      </c>
      <c r="K255" s="213"/>
      <c r="L255" s="45"/>
      <c r="M255" s="214" t="s">
        <v>19</v>
      </c>
      <c r="N255" s="215" t="s">
        <v>49</v>
      </c>
      <c r="O255" s="85"/>
      <c r="P255" s="216">
        <f>O255*H255</f>
        <v>0</v>
      </c>
      <c r="Q255" s="216">
        <v>0</v>
      </c>
      <c r="R255" s="216">
        <f>Q255*H255</f>
        <v>0</v>
      </c>
      <c r="S255" s="216">
        <v>0</v>
      </c>
      <c r="T255" s="217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18" t="s">
        <v>212</v>
      </c>
      <c r="AT255" s="218" t="s">
        <v>131</v>
      </c>
      <c r="AU255" s="218" t="s">
        <v>88</v>
      </c>
      <c r="AY255" s="18" t="s">
        <v>129</v>
      </c>
      <c r="BE255" s="219">
        <f>IF(N255="základní",J255,0)</f>
        <v>0</v>
      </c>
      <c r="BF255" s="219">
        <f>IF(N255="snížená",J255,0)</f>
        <v>0</v>
      </c>
      <c r="BG255" s="219">
        <f>IF(N255="zákl. přenesená",J255,0)</f>
        <v>0</v>
      </c>
      <c r="BH255" s="219">
        <f>IF(N255="sníž. přenesená",J255,0)</f>
        <v>0</v>
      </c>
      <c r="BI255" s="219">
        <f>IF(N255="nulová",J255,0)</f>
        <v>0</v>
      </c>
      <c r="BJ255" s="18" t="s">
        <v>86</v>
      </c>
      <c r="BK255" s="219">
        <f>ROUND(I255*H255,2)</f>
        <v>0</v>
      </c>
      <c r="BL255" s="18" t="s">
        <v>212</v>
      </c>
      <c r="BM255" s="218" t="s">
        <v>501</v>
      </c>
    </row>
    <row r="256" spans="1:65" s="2" customFormat="1" ht="37.8" customHeight="1">
      <c r="A256" s="39"/>
      <c r="B256" s="40"/>
      <c r="C256" s="206" t="s">
        <v>502</v>
      </c>
      <c r="D256" s="206" t="s">
        <v>131</v>
      </c>
      <c r="E256" s="207" t="s">
        <v>503</v>
      </c>
      <c r="F256" s="208" t="s">
        <v>504</v>
      </c>
      <c r="G256" s="209" t="s">
        <v>505</v>
      </c>
      <c r="H256" s="264"/>
      <c r="I256" s="211"/>
      <c r="J256" s="212">
        <f>ROUND(I256*H256,2)</f>
        <v>0</v>
      </c>
      <c r="K256" s="213"/>
      <c r="L256" s="45"/>
      <c r="M256" s="214" t="s">
        <v>19</v>
      </c>
      <c r="N256" s="215" t="s">
        <v>49</v>
      </c>
      <c r="O256" s="85"/>
      <c r="P256" s="216">
        <f>O256*H256</f>
        <v>0</v>
      </c>
      <c r="Q256" s="216">
        <v>0</v>
      </c>
      <c r="R256" s="216">
        <f>Q256*H256</f>
        <v>0</v>
      </c>
      <c r="S256" s="216">
        <v>0</v>
      </c>
      <c r="T256" s="217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18" t="s">
        <v>212</v>
      </c>
      <c r="AT256" s="218" t="s">
        <v>131</v>
      </c>
      <c r="AU256" s="218" t="s">
        <v>88</v>
      </c>
      <c r="AY256" s="18" t="s">
        <v>129</v>
      </c>
      <c r="BE256" s="219">
        <f>IF(N256="základní",J256,0)</f>
        <v>0</v>
      </c>
      <c r="BF256" s="219">
        <f>IF(N256="snížená",J256,0)</f>
        <v>0</v>
      </c>
      <c r="BG256" s="219">
        <f>IF(N256="zákl. přenesená",J256,0)</f>
        <v>0</v>
      </c>
      <c r="BH256" s="219">
        <f>IF(N256="sníž. přenesená",J256,0)</f>
        <v>0</v>
      </c>
      <c r="BI256" s="219">
        <f>IF(N256="nulová",J256,0)</f>
        <v>0</v>
      </c>
      <c r="BJ256" s="18" t="s">
        <v>86</v>
      </c>
      <c r="BK256" s="219">
        <f>ROUND(I256*H256,2)</f>
        <v>0</v>
      </c>
      <c r="BL256" s="18" t="s">
        <v>212</v>
      </c>
      <c r="BM256" s="218" t="s">
        <v>506</v>
      </c>
    </row>
    <row r="257" spans="1:63" s="12" customFormat="1" ht="25.9" customHeight="1">
      <c r="A257" s="12"/>
      <c r="B257" s="190"/>
      <c r="C257" s="191"/>
      <c r="D257" s="192" t="s">
        <v>77</v>
      </c>
      <c r="E257" s="193" t="s">
        <v>507</v>
      </c>
      <c r="F257" s="193" t="s">
        <v>508</v>
      </c>
      <c r="G257" s="191"/>
      <c r="H257" s="191"/>
      <c r="I257" s="194"/>
      <c r="J257" s="195">
        <f>BK257</f>
        <v>0</v>
      </c>
      <c r="K257" s="191"/>
      <c r="L257" s="196"/>
      <c r="M257" s="197"/>
      <c r="N257" s="198"/>
      <c r="O257" s="198"/>
      <c r="P257" s="199">
        <f>P258+SUM(P259:P263)</f>
        <v>0</v>
      </c>
      <c r="Q257" s="198"/>
      <c r="R257" s="199">
        <f>R258+SUM(R259:R263)</f>
        <v>0</v>
      </c>
      <c r="S257" s="198"/>
      <c r="T257" s="200">
        <f>T258+SUM(T259:T263)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01" t="s">
        <v>153</v>
      </c>
      <c r="AT257" s="202" t="s">
        <v>77</v>
      </c>
      <c r="AU257" s="202" t="s">
        <v>78</v>
      </c>
      <c r="AY257" s="201" t="s">
        <v>129</v>
      </c>
      <c r="BK257" s="203">
        <f>BK258+SUM(BK259:BK263)</f>
        <v>0</v>
      </c>
    </row>
    <row r="258" spans="1:65" s="2" customFormat="1" ht="14.4" customHeight="1">
      <c r="A258" s="39"/>
      <c r="B258" s="40"/>
      <c r="C258" s="206" t="s">
        <v>509</v>
      </c>
      <c r="D258" s="206" t="s">
        <v>131</v>
      </c>
      <c r="E258" s="207" t="s">
        <v>510</v>
      </c>
      <c r="F258" s="208" t="s">
        <v>511</v>
      </c>
      <c r="G258" s="209" t="s">
        <v>505</v>
      </c>
      <c r="H258" s="264"/>
      <c r="I258" s="211"/>
      <c r="J258" s="212">
        <f>ROUND(I258*H258,2)</f>
        <v>0</v>
      </c>
      <c r="K258" s="213"/>
      <c r="L258" s="45"/>
      <c r="M258" s="214" t="s">
        <v>19</v>
      </c>
      <c r="N258" s="215" t="s">
        <v>49</v>
      </c>
      <c r="O258" s="85"/>
      <c r="P258" s="216">
        <f>O258*H258</f>
        <v>0</v>
      </c>
      <c r="Q258" s="216">
        <v>0</v>
      </c>
      <c r="R258" s="216">
        <f>Q258*H258</f>
        <v>0</v>
      </c>
      <c r="S258" s="216">
        <v>0</v>
      </c>
      <c r="T258" s="217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18" t="s">
        <v>135</v>
      </c>
      <c r="AT258" s="218" t="s">
        <v>131</v>
      </c>
      <c r="AU258" s="218" t="s">
        <v>86</v>
      </c>
      <c r="AY258" s="18" t="s">
        <v>129</v>
      </c>
      <c r="BE258" s="219">
        <f>IF(N258="základní",J258,0)</f>
        <v>0</v>
      </c>
      <c r="BF258" s="219">
        <f>IF(N258="snížená",J258,0)</f>
        <v>0</v>
      </c>
      <c r="BG258" s="219">
        <f>IF(N258="zákl. přenesená",J258,0)</f>
        <v>0</v>
      </c>
      <c r="BH258" s="219">
        <f>IF(N258="sníž. přenesená",J258,0)</f>
        <v>0</v>
      </c>
      <c r="BI258" s="219">
        <f>IF(N258="nulová",J258,0)</f>
        <v>0</v>
      </c>
      <c r="BJ258" s="18" t="s">
        <v>86</v>
      </c>
      <c r="BK258" s="219">
        <f>ROUND(I258*H258,2)</f>
        <v>0</v>
      </c>
      <c r="BL258" s="18" t="s">
        <v>135</v>
      </c>
      <c r="BM258" s="218" t="s">
        <v>512</v>
      </c>
    </row>
    <row r="259" spans="1:65" s="2" customFormat="1" ht="24.15" customHeight="1">
      <c r="A259" s="39"/>
      <c r="B259" s="40"/>
      <c r="C259" s="206" t="s">
        <v>513</v>
      </c>
      <c r="D259" s="206" t="s">
        <v>131</v>
      </c>
      <c r="E259" s="207" t="s">
        <v>514</v>
      </c>
      <c r="F259" s="208" t="s">
        <v>515</v>
      </c>
      <c r="G259" s="209" t="s">
        <v>516</v>
      </c>
      <c r="H259" s="210">
        <v>1</v>
      </c>
      <c r="I259" s="211"/>
      <c r="J259" s="212">
        <f>ROUND(I259*H259,2)</f>
        <v>0</v>
      </c>
      <c r="K259" s="213"/>
      <c r="L259" s="45"/>
      <c r="M259" s="214" t="s">
        <v>19</v>
      </c>
      <c r="N259" s="215" t="s">
        <v>49</v>
      </c>
      <c r="O259" s="85"/>
      <c r="P259" s="216">
        <f>O259*H259</f>
        <v>0</v>
      </c>
      <c r="Q259" s="216">
        <v>0</v>
      </c>
      <c r="R259" s="216">
        <f>Q259*H259</f>
        <v>0</v>
      </c>
      <c r="S259" s="216">
        <v>0</v>
      </c>
      <c r="T259" s="217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18" t="s">
        <v>135</v>
      </c>
      <c r="AT259" s="218" t="s">
        <v>131</v>
      </c>
      <c r="AU259" s="218" t="s">
        <v>86</v>
      </c>
      <c r="AY259" s="18" t="s">
        <v>129</v>
      </c>
      <c r="BE259" s="219">
        <f>IF(N259="základní",J259,0)</f>
        <v>0</v>
      </c>
      <c r="BF259" s="219">
        <f>IF(N259="snížená",J259,0)</f>
        <v>0</v>
      </c>
      <c r="BG259" s="219">
        <f>IF(N259="zákl. přenesená",J259,0)</f>
        <v>0</v>
      </c>
      <c r="BH259" s="219">
        <f>IF(N259="sníž. přenesená",J259,0)</f>
        <v>0</v>
      </c>
      <c r="BI259" s="219">
        <f>IF(N259="nulová",J259,0)</f>
        <v>0</v>
      </c>
      <c r="BJ259" s="18" t="s">
        <v>86</v>
      </c>
      <c r="BK259" s="219">
        <f>ROUND(I259*H259,2)</f>
        <v>0</v>
      </c>
      <c r="BL259" s="18" t="s">
        <v>135</v>
      </c>
      <c r="BM259" s="218" t="s">
        <v>517</v>
      </c>
    </row>
    <row r="260" spans="1:65" s="2" customFormat="1" ht="14.4" customHeight="1">
      <c r="A260" s="39"/>
      <c r="B260" s="40"/>
      <c r="C260" s="206" t="s">
        <v>518</v>
      </c>
      <c r="D260" s="206" t="s">
        <v>131</v>
      </c>
      <c r="E260" s="207" t="s">
        <v>519</v>
      </c>
      <c r="F260" s="208" t="s">
        <v>520</v>
      </c>
      <c r="G260" s="209" t="s">
        <v>516</v>
      </c>
      <c r="H260" s="210">
        <v>1</v>
      </c>
      <c r="I260" s="211"/>
      <c r="J260" s="212">
        <f>ROUND(I260*H260,2)</f>
        <v>0</v>
      </c>
      <c r="K260" s="213"/>
      <c r="L260" s="45"/>
      <c r="M260" s="214" t="s">
        <v>19</v>
      </c>
      <c r="N260" s="215" t="s">
        <v>49</v>
      </c>
      <c r="O260" s="85"/>
      <c r="P260" s="216">
        <f>O260*H260</f>
        <v>0</v>
      </c>
      <c r="Q260" s="216">
        <v>0</v>
      </c>
      <c r="R260" s="216">
        <f>Q260*H260</f>
        <v>0</v>
      </c>
      <c r="S260" s="216">
        <v>0</v>
      </c>
      <c r="T260" s="217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18" t="s">
        <v>521</v>
      </c>
      <c r="AT260" s="218" t="s">
        <v>131</v>
      </c>
      <c r="AU260" s="218" t="s">
        <v>86</v>
      </c>
      <c r="AY260" s="18" t="s">
        <v>129</v>
      </c>
      <c r="BE260" s="219">
        <f>IF(N260="základní",J260,0)</f>
        <v>0</v>
      </c>
      <c r="BF260" s="219">
        <f>IF(N260="snížená",J260,0)</f>
        <v>0</v>
      </c>
      <c r="BG260" s="219">
        <f>IF(N260="zákl. přenesená",J260,0)</f>
        <v>0</v>
      </c>
      <c r="BH260" s="219">
        <f>IF(N260="sníž. přenesená",J260,0)</f>
        <v>0</v>
      </c>
      <c r="BI260" s="219">
        <f>IF(N260="nulová",J260,0)</f>
        <v>0</v>
      </c>
      <c r="BJ260" s="18" t="s">
        <v>86</v>
      </c>
      <c r="BK260" s="219">
        <f>ROUND(I260*H260,2)</f>
        <v>0</v>
      </c>
      <c r="BL260" s="18" t="s">
        <v>521</v>
      </c>
      <c r="BM260" s="218" t="s">
        <v>522</v>
      </c>
    </row>
    <row r="261" spans="1:65" s="2" customFormat="1" ht="14.4" customHeight="1">
      <c r="A261" s="39"/>
      <c r="B261" s="40"/>
      <c r="C261" s="206" t="s">
        <v>523</v>
      </c>
      <c r="D261" s="206" t="s">
        <v>131</v>
      </c>
      <c r="E261" s="207" t="s">
        <v>524</v>
      </c>
      <c r="F261" s="208" t="s">
        <v>525</v>
      </c>
      <c r="G261" s="209" t="s">
        <v>516</v>
      </c>
      <c r="H261" s="210">
        <v>1</v>
      </c>
      <c r="I261" s="211"/>
      <c r="J261" s="212">
        <f>ROUND(I261*H261,2)</f>
        <v>0</v>
      </c>
      <c r="K261" s="213"/>
      <c r="L261" s="45"/>
      <c r="M261" s="214" t="s">
        <v>19</v>
      </c>
      <c r="N261" s="215" t="s">
        <v>49</v>
      </c>
      <c r="O261" s="85"/>
      <c r="P261" s="216">
        <f>O261*H261</f>
        <v>0</v>
      </c>
      <c r="Q261" s="216">
        <v>0</v>
      </c>
      <c r="R261" s="216">
        <f>Q261*H261</f>
        <v>0</v>
      </c>
      <c r="S261" s="216">
        <v>0</v>
      </c>
      <c r="T261" s="217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18" t="s">
        <v>135</v>
      </c>
      <c r="AT261" s="218" t="s">
        <v>131</v>
      </c>
      <c r="AU261" s="218" t="s">
        <v>86</v>
      </c>
      <c r="AY261" s="18" t="s">
        <v>129</v>
      </c>
      <c r="BE261" s="219">
        <f>IF(N261="základní",J261,0)</f>
        <v>0</v>
      </c>
      <c r="BF261" s="219">
        <f>IF(N261="snížená",J261,0)</f>
        <v>0</v>
      </c>
      <c r="BG261" s="219">
        <f>IF(N261="zákl. přenesená",J261,0)</f>
        <v>0</v>
      </c>
      <c r="BH261" s="219">
        <f>IF(N261="sníž. přenesená",J261,0)</f>
        <v>0</v>
      </c>
      <c r="BI261" s="219">
        <f>IF(N261="nulová",J261,0)</f>
        <v>0</v>
      </c>
      <c r="BJ261" s="18" t="s">
        <v>86</v>
      </c>
      <c r="BK261" s="219">
        <f>ROUND(I261*H261,2)</f>
        <v>0</v>
      </c>
      <c r="BL261" s="18" t="s">
        <v>135</v>
      </c>
      <c r="BM261" s="218" t="s">
        <v>526</v>
      </c>
    </row>
    <row r="262" spans="1:65" s="2" customFormat="1" ht="24.15" customHeight="1">
      <c r="A262" s="39"/>
      <c r="B262" s="40"/>
      <c r="C262" s="206" t="s">
        <v>527</v>
      </c>
      <c r="D262" s="206" t="s">
        <v>131</v>
      </c>
      <c r="E262" s="207" t="s">
        <v>528</v>
      </c>
      <c r="F262" s="208" t="s">
        <v>529</v>
      </c>
      <c r="G262" s="209" t="s">
        <v>516</v>
      </c>
      <c r="H262" s="210">
        <v>1</v>
      </c>
      <c r="I262" s="211"/>
      <c r="J262" s="212">
        <f>ROUND(I262*H262,2)</f>
        <v>0</v>
      </c>
      <c r="K262" s="213"/>
      <c r="L262" s="45"/>
      <c r="M262" s="214" t="s">
        <v>19</v>
      </c>
      <c r="N262" s="215" t="s">
        <v>49</v>
      </c>
      <c r="O262" s="85"/>
      <c r="P262" s="216">
        <f>O262*H262</f>
        <v>0</v>
      </c>
      <c r="Q262" s="216">
        <v>0</v>
      </c>
      <c r="R262" s="216">
        <f>Q262*H262</f>
        <v>0</v>
      </c>
      <c r="S262" s="216">
        <v>0</v>
      </c>
      <c r="T262" s="217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18" t="s">
        <v>135</v>
      </c>
      <c r="AT262" s="218" t="s">
        <v>131</v>
      </c>
      <c r="AU262" s="218" t="s">
        <v>86</v>
      </c>
      <c r="AY262" s="18" t="s">
        <v>129</v>
      </c>
      <c r="BE262" s="219">
        <f>IF(N262="základní",J262,0)</f>
        <v>0</v>
      </c>
      <c r="BF262" s="219">
        <f>IF(N262="snížená",J262,0)</f>
        <v>0</v>
      </c>
      <c r="BG262" s="219">
        <f>IF(N262="zákl. přenesená",J262,0)</f>
        <v>0</v>
      </c>
      <c r="BH262" s="219">
        <f>IF(N262="sníž. přenesená",J262,0)</f>
        <v>0</v>
      </c>
      <c r="BI262" s="219">
        <f>IF(N262="nulová",J262,0)</f>
        <v>0</v>
      </c>
      <c r="BJ262" s="18" t="s">
        <v>86</v>
      </c>
      <c r="BK262" s="219">
        <f>ROUND(I262*H262,2)</f>
        <v>0</v>
      </c>
      <c r="BL262" s="18" t="s">
        <v>135</v>
      </c>
      <c r="BM262" s="218" t="s">
        <v>530</v>
      </c>
    </row>
    <row r="263" spans="1:63" s="12" customFormat="1" ht="22.8" customHeight="1">
      <c r="A263" s="12"/>
      <c r="B263" s="190"/>
      <c r="C263" s="191"/>
      <c r="D263" s="192" t="s">
        <v>77</v>
      </c>
      <c r="E263" s="204" t="s">
        <v>531</v>
      </c>
      <c r="F263" s="204" t="s">
        <v>532</v>
      </c>
      <c r="G263" s="191"/>
      <c r="H263" s="191"/>
      <c r="I263" s="194"/>
      <c r="J263" s="205">
        <f>BK263</f>
        <v>0</v>
      </c>
      <c r="K263" s="191"/>
      <c r="L263" s="196"/>
      <c r="M263" s="197"/>
      <c r="N263" s="198"/>
      <c r="O263" s="198"/>
      <c r="P263" s="199">
        <f>P264</f>
        <v>0</v>
      </c>
      <c r="Q263" s="198"/>
      <c r="R263" s="199">
        <f>R264</f>
        <v>0</v>
      </c>
      <c r="S263" s="198"/>
      <c r="T263" s="200">
        <f>T264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01" t="s">
        <v>153</v>
      </c>
      <c r="AT263" s="202" t="s">
        <v>77</v>
      </c>
      <c r="AU263" s="202" t="s">
        <v>86</v>
      </c>
      <c r="AY263" s="201" t="s">
        <v>129</v>
      </c>
      <c r="BK263" s="203">
        <f>BK264</f>
        <v>0</v>
      </c>
    </row>
    <row r="264" spans="1:65" s="2" customFormat="1" ht="14.4" customHeight="1">
      <c r="A264" s="39"/>
      <c r="B264" s="40"/>
      <c r="C264" s="206" t="s">
        <v>533</v>
      </c>
      <c r="D264" s="206" t="s">
        <v>131</v>
      </c>
      <c r="E264" s="207" t="s">
        <v>534</v>
      </c>
      <c r="F264" s="208" t="s">
        <v>535</v>
      </c>
      <c r="G264" s="209" t="s">
        <v>536</v>
      </c>
      <c r="H264" s="210">
        <v>1</v>
      </c>
      <c r="I264" s="211"/>
      <c r="J264" s="212">
        <f>ROUND(I264*H264,2)</f>
        <v>0</v>
      </c>
      <c r="K264" s="213"/>
      <c r="L264" s="45"/>
      <c r="M264" s="265" t="s">
        <v>19</v>
      </c>
      <c r="N264" s="266" t="s">
        <v>49</v>
      </c>
      <c r="O264" s="267"/>
      <c r="P264" s="268">
        <f>O264*H264</f>
        <v>0</v>
      </c>
      <c r="Q264" s="268">
        <v>0</v>
      </c>
      <c r="R264" s="268">
        <f>Q264*H264</f>
        <v>0</v>
      </c>
      <c r="S264" s="268">
        <v>0</v>
      </c>
      <c r="T264" s="269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18" t="s">
        <v>521</v>
      </c>
      <c r="AT264" s="218" t="s">
        <v>131</v>
      </c>
      <c r="AU264" s="218" t="s">
        <v>88</v>
      </c>
      <c r="AY264" s="18" t="s">
        <v>129</v>
      </c>
      <c r="BE264" s="219">
        <f>IF(N264="základní",J264,0)</f>
        <v>0</v>
      </c>
      <c r="BF264" s="219">
        <f>IF(N264="snížená",J264,0)</f>
        <v>0</v>
      </c>
      <c r="BG264" s="219">
        <f>IF(N264="zákl. přenesená",J264,0)</f>
        <v>0</v>
      </c>
      <c r="BH264" s="219">
        <f>IF(N264="sníž. přenesená",J264,0)</f>
        <v>0</v>
      </c>
      <c r="BI264" s="219">
        <f>IF(N264="nulová",J264,0)</f>
        <v>0</v>
      </c>
      <c r="BJ264" s="18" t="s">
        <v>86</v>
      </c>
      <c r="BK264" s="219">
        <f>ROUND(I264*H264,2)</f>
        <v>0</v>
      </c>
      <c r="BL264" s="18" t="s">
        <v>521</v>
      </c>
      <c r="BM264" s="218" t="s">
        <v>537</v>
      </c>
    </row>
    <row r="265" spans="1:31" s="2" customFormat="1" ht="6.95" customHeight="1">
      <c r="A265" s="39"/>
      <c r="B265" s="60"/>
      <c r="C265" s="61"/>
      <c r="D265" s="61"/>
      <c r="E265" s="61"/>
      <c r="F265" s="61"/>
      <c r="G265" s="61"/>
      <c r="H265" s="61"/>
      <c r="I265" s="61"/>
      <c r="J265" s="61"/>
      <c r="K265" s="61"/>
      <c r="L265" s="45"/>
      <c r="M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</row>
  </sheetData>
  <sheetProtection password="CC35" sheet="1" objects="1" scenarios="1" formatColumns="0" formatRows="0" autoFilter="0"/>
  <autoFilter ref="C90:K264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90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88</v>
      </c>
    </row>
    <row r="4" spans="2:46" s="1" customFormat="1" ht="24.95" customHeight="1">
      <c r="B4" s="21"/>
      <c r="D4" s="131" t="s">
        <v>95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Autobusové zastávky Litvínov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96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538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20. 9. 2021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34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35</v>
      </c>
      <c r="F21" s="39"/>
      <c r="G21" s="39"/>
      <c r="H21" s="39"/>
      <c r="I21" s="133" t="s">
        <v>29</v>
      </c>
      <c r="J21" s="137" t="s">
        <v>36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38</v>
      </c>
      <c r="E23" s="39"/>
      <c r="F23" s="39"/>
      <c r="G23" s="39"/>
      <c r="H23" s="39"/>
      <c r="I23" s="133" t="s">
        <v>26</v>
      </c>
      <c r="J23" s="137" t="s">
        <v>39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40</v>
      </c>
      <c r="F24" s="39"/>
      <c r="G24" s="39"/>
      <c r="H24" s="39"/>
      <c r="I24" s="133" t="s">
        <v>29</v>
      </c>
      <c r="J24" s="137" t="s">
        <v>41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42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44</v>
      </c>
      <c r="E30" s="39"/>
      <c r="F30" s="39"/>
      <c r="G30" s="39"/>
      <c r="H30" s="39"/>
      <c r="I30" s="39"/>
      <c r="J30" s="145">
        <f>ROUND(J90,2)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46</v>
      </c>
      <c r="G32" s="39"/>
      <c r="H32" s="39"/>
      <c r="I32" s="146" t="s">
        <v>45</v>
      </c>
      <c r="J32" s="146" t="s">
        <v>47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48</v>
      </c>
      <c r="E33" s="133" t="s">
        <v>49</v>
      </c>
      <c r="F33" s="148">
        <f>ROUND((SUM(BE90:BE229)),2)</f>
        <v>0</v>
      </c>
      <c r="G33" s="39"/>
      <c r="H33" s="39"/>
      <c r="I33" s="149">
        <v>0.21</v>
      </c>
      <c r="J33" s="148">
        <f>ROUND(((SUM(BE90:BE229))*I33),2)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50</v>
      </c>
      <c r="F34" s="148">
        <f>ROUND((SUM(BF90:BF229)),2)</f>
        <v>0</v>
      </c>
      <c r="G34" s="39"/>
      <c r="H34" s="39"/>
      <c r="I34" s="149">
        <v>0.15</v>
      </c>
      <c r="J34" s="148">
        <f>ROUND(((SUM(BF90:BF229))*I34),2)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51</v>
      </c>
      <c r="F35" s="148">
        <f>ROUND((SUM(BG90:BG229)),2)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52</v>
      </c>
      <c r="F36" s="148">
        <f>ROUND((SUM(BH90:BH229)),2)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53</v>
      </c>
      <c r="F37" s="148">
        <f>ROUND((SUM(BI90:BI229)),2)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54</v>
      </c>
      <c r="E39" s="152"/>
      <c r="F39" s="152"/>
      <c r="G39" s="153" t="s">
        <v>55</v>
      </c>
      <c r="H39" s="154" t="s">
        <v>56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98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Autobusové zastávky Litvínov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96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SO02B - Stavební práce autobusové zastávky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Litvínov</v>
      </c>
      <c r="G52" s="41"/>
      <c r="H52" s="41"/>
      <c r="I52" s="33" t="s">
        <v>23</v>
      </c>
      <c r="J52" s="73" t="str">
        <f>IF(J12="","",J12)</f>
        <v>20. 9. 2021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Město Litvínov</v>
      </c>
      <c r="G54" s="41"/>
      <c r="H54" s="41"/>
      <c r="I54" s="33" t="s">
        <v>33</v>
      </c>
      <c r="J54" s="37" t="str">
        <f>E21</f>
        <v>ADVISIA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>Tomáš Valenta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99</v>
      </c>
      <c r="D57" s="163"/>
      <c r="E57" s="163"/>
      <c r="F57" s="163"/>
      <c r="G57" s="163"/>
      <c r="H57" s="163"/>
      <c r="I57" s="163"/>
      <c r="J57" s="164" t="s">
        <v>100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76</v>
      </c>
      <c r="D59" s="41"/>
      <c r="E59" s="41"/>
      <c r="F59" s="41"/>
      <c r="G59" s="41"/>
      <c r="H59" s="41"/>
      <c r="I59" s="41"/>
      <c r="J59" s="103">
        <f>J90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101</v>
      </c>
    </row>
    <row r="60" spans="1:31" s="9" customFormat="1" ht="24.95" customHeight="1">
      <c r="A60" s="9"/>
      <c r="B60" s="166"/>
      <c r="C60" s="167"/>
      <c r="D60" s="168" t="s">
        <v>102</v>
      </c>
      <c r="E60" s="169"/>
      <c r="F60" s="169"/>
      <c r="G60" s="169"/>
      <c r="H60" s="169"/>
      <c r="I60" s="169"/>
      <c r="J60" s="170">
        <f>J91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103</v>
      </c>
      <c r="E61" s="175"/>
      <c r="F61" s="175"/>
      <c r="G61" s="175"/>
      <c r="H61" s="175"/>
      <c r="I61" s="175"/>
      <c r="J61" s="176">
        <f>J92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539</v>
      </c>
      <c r="E62" s="175"/>
      <c r="F62" s="175"/>
      <c r="G62" s="175"/>
      <c r="H62" s="175"/>
      <c r="I62" s="175"/>
      <c r="J62" s="176">
        <f>J142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105</v>
      </c>
      <c r="E63" s="175"/>
      <c r="F63" s="175"/>
      <c r="G63" s="175"/>
      <c r="H63" s="175"/>
      <c r="I63" s="175"/>
      <c r="J63" s="176">
        <f>J146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107</v>
      </c>
      <c r="E64" s="175"/>
      <c r="F64" s="175"/>
      <c r="G64" s="175"/>
      <c r="H64" s="175"/>
      <c r="I64" s="175"/>
      <c r="J64" s="176">
        <f>J180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108</v>
      </c>
      <c r="E65" s="175"/>
      <c r="F65" s="175"/>
      <c r="G65" s="175"/>
      <c r="H65" s="175"/>
      <c r="I65" s="175"/>
      <c r="J65" s="176">
        <f>J205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109</v>
      </c>
      <c r="E66" s="175"/>
      <c r="F66" s="175"/>
      <c r="G66" s="175"/>
      <c r="H66" s="175"/>
      <c r="I66" s="175"/>
      <c r="J66" s="176">
        <f>J215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6"/>
      <c r="C67" s="167"/>
      <c r="D67" s="168" t="s">
        <v>110</v>
      </c>
      <c r="E67" s="169"/>
      <c r="F67" s="169"/>
      <c r="G67" s="169"/>
      <c r="H67" s="169"/>
      <c r="I67" s="169"/>
      <c r="J67" s="170">
        <f>J218</f>
        <v>0</v>
      </c>
      <c r="K67" s="167"/>
      <c r="L67" s="17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2"/>
      <c r="C68" s="173"/>
      <c r="D68" s="174" t="s">
        <v>111</v>
      </c>
      <c r="E68" s="175"/>
      <c r="F68" s="175"/>
      <c r="G68" s="175"/>
      <c r="H68" s="175"/>
      <c r="I68" s="175"/>
      <c r="J68" s="176">
        <f>J219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66"/>
      <c r="C69" s="167"/>
      <c r="D69" s="168" t="s">
        <v>112</v>
      </c>
      <c r="E69" s="169"/>
      <c r="F69" s="169"/>
      <c r="G69" s="169"/>
      <c r="H69" s="169"/>
      <c r="I69" s="169"/>
      <c r="J69" s="170">
        <f>J222</f>
        <v>0</v>
      </c>
      <c r="K69" s="167"/>
      <c r="L69" s="171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72"/>
      <c r="C70" s="173"/>
      <c r="D70" s="174" t="s">
        <v>113</v>
      </c>
      <c r="E70" s="175"/>
      <c r="F70" s="175"/>
      <c r="G70" s="175"/>
      <c r="H70" s="175"/>
      <c r="I70" s="175"/>
      <c r="J70" s="176">
        <f>J228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6" spans="1:31" s="2" customFormat="1" ht="6.95" customHeight="1">
      <c r="A76" s="39"/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4.95" customHeight="1">
      <c r="A77" s="39"/>
      <c r="B77" s="40"/>
      <c r="C77" s="24" t="s">
        <v>114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16</v>
      </c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161" t="str">
        <f>E7</f>
        <v>Autobusové zastávky Litvínov</v>
      </c>
      <c r="F80" s="33"/>
      <c r="G80" s="33"/>
      <c r="H80" s="33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96</v>
      </c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6.5" customHeight="1">
      <c r="A82" s="39"/>
      <c r="B82" s="40"/>
      <c r="C82" s="41"/>
      <c r="D82" s="41"/>
      <c r="E82" s="70" t="str">
        <f>E9</f>
        <v>SO02B - Stavební práce autobusové zastávky</v>
      </c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21</v>
      </c>
      <c r="D84" s="41"/>
      <c r="E84" s="41"/>
      <c r="F84" s="28" t="str">
        <f>F12</f>
        <v>Litvínov</v>
      </c>
      <c r="G84" s="41"/>
      <c r="H84" s="41"/>
      <c r="I84" s="33" t="s">
        <v>23</v>
      </c>
      <c r="J84" s="73" t="str">
        <f>IF(J12="","",J12)</f>
        <v>20. 9. 2021</v>
      </c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5.15" customHeight="1">
      <c r="A86" s="39"/>
      <c r="B86" s="40"/>
      <c r="C86" s="33" t="s">
        <v>25</v>
      </c>
      <c r="D86" s="41"/>
      <c r="E86" s="41"/>
      <c r="F86" s="28" t="str">
        <f>E15</f>
        <v>Město Litvínov</v>
      </c>
      <c r="G86" s="41"/>
      <c r="H86" s="41"/>
      <c r="I86" s="33" t="s">
        <v>33</v>
      </c>
      <c r="J86" s="37" t="str">
        <f>E21</f>
        <v>ADVISIA s.r.o.</v>
      </c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3" t="s">
        <v>31</v>
      </c>
      <c r="D87" s="41"/>
      <c r="E87" s="41"/>
      <c r="F87" s="28" t="str">
        <f>IF(E18="","",E18)</f>
        <v>Vyplň údaj</v>
      </c>
      <c r="G87" s="41"/>
      <c r="H87" s="41"/>
      <c r="I87" s="33" t="s">
        <v>38</v>
      </c>
      <c r="J87" s="37" t="str">
        <f>E24</f>
        <v>Tomáš Valenta</v>
      </c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0.3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11" customFormat="1" ht="29.25" customHeight="1">
      <c r="A89" s="178"/>
      <c r="B89" s="179"/>
      <c r="C89" s="180" t="s">
        <v>115</v>
      </c>
      <c r="D89" s="181" t="s">
        <v>63</v>
      </c>
      <c r="E89" s="181" t="s">
        <v>59</v>
      </c>
      <c r="F89" s="181" t="s">
        <v>60</v>
      </c>
      <c r="G89" s="181" t="s">
        <v>116</v>
      </c>
      <c r="H89" s="181" t="s">
        <v>117</v>
      </c>
      <c r="I89" s="181" t="s">
        <v>118</v>
      </c>
      <c r="J89" s="182" t="s">
        <v>100</v>
      </c>
      <c r="K89" s="183" t="s">
        <v>119</v>
      </c>
      <c r="L89" s="184"/>
      <c r="M89" s="93" t="s">
        <v>19</v>
      </c>
      <c r="N89" s="94" t="s">
        <v>48</v>
      </c>
      <c r="O89" s="94" t="s">
        <v>120</v>
      </c>
      <c r="P89" s="94" t="s">
        <v>121</v>
      </c>
      <c r="Q89" s="94" t="s">
        <v>122</v>
      </c>
      <c r="R89" s="94" t="s">
        <v>123</v>
      </c>
      <c r="S89" s="94" t="s">
        <v>124</v>
      </c>
      <c r="T89" s="95" t="s">
        <v>125</v>
      </c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</row>
    <row r="90" spans="1:63" s="2" customFormat="1" ht="22.8" customHeight="1">
      <c r="A90" s="39"/>
      <c r="B90" s="40"/>
      <c r="C90" s="100" t="s">
        <v>126</v>
      </c>
      <c r="D90" s="41"/>
      <c r="E90" s="41"/>
      <c r="F90" s="41"/>
      <c r="G90" s="41"/>
      <c r="H90" s="41"/>
      <c r="I90" s="41"/>
      <c r="J90" s="185">
        <f>BK90</f>
        <v>0</v>
      </c>
      <c r="K90" s="41"/>
      <c r="L90" s="45"/>
      <c r="M90" s="96"/>
      <c r="N90" s="186"/>
      <c r="O90" s="97"/>
      <c r="P90" s="187">
        <f>P91+P218+P222</f>
        <v>0</v>
      </c>
      <c r="Q90" s="97"/>
      <c r="R90" s="187">
        <f>R91+R218+R222</f>
        <v>94.78925525000001</v>
      </c>
      <c r="S90" s="97"/>
      <c r="T90" s="188">
        <f>T91+T218+T222</f>
        <v>111.67800000000001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77</v>
      </c>
      <c r="AU90" s="18" t="s">
        <v>101</v>
      </c>
      <c r="BK90" s="189">
        <f>BK91+BK218+BK222</f>
        <v>0</v>
      </c>
    </row>
    <row r="91" spans="1:63" s="12" customFormat="1" ht="25.9" customHeight="1">
      <c r="A91" s="12"/>
      <c r="B91" s="190"/>
      <c r="C91" s="191"/>
      <c r="D91" s="192" t="s">
        <v>77</v>
      </c>
      <c r="E91" s="193" t="s">
        <v>127</v>
      </c>
      <c r="F91" s="193" t="s">
        <v>128</v>
      </c>
      <c r="G91" s="191"/>
      <c r="H91" s="191"/>
      <c r="I91" s="194"/>
      <c r="J91" s="195">
        <f>BK91</f>
        <v>0</v>
      </c>
      <c r="K91" s="191"/>
      <c r="L91" s="196"/>
      <c r="M91" s="197"/>
      <c r="N91" s="198"/>
      <c r="O91" s="198"/>
      <c r="P91" s="199">
        <f>P92+P142+P146+P180+P205+P215</f>
        <v>0</v>
      </c>
      <c r="Q91" s="198"/>
      <c r="R91" s="199">
        <f>R92+R142+R146+R180+R205+R215</f>
        <v>94.78925525000001</v>
      </c>
      <c r="S91" s="198"/>
      <c r="T91" s="200">
        <f>T92+T142+T146+T180+T205+T215</f>
        <v>111.67800000000001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1" t="s">
        <v>86</v>
      </c>
      <c r="AT91" s="202" t="s">
        <v>77</v>
      </c>
      <c r="AU91" s="202" t="s">
        <v>78</v>
      </c>
      <c r="AY91" s="201" t="s">
        <v>129</v>
      </c>
      <c r="BK91" s="203">
        <f>BK92+BK142+BK146+BK180+BK205+BK215</f>
        <v>0</v>
      </c>
    </row>
    <row r="92" spans="1:63" s="12" customFormat="1" ht="22.8" customHeight="1">
      <c r="A92" s="12"/>
      <c r="B92" s="190"/>
      <c r="C92" s="191"/>
      <c r="D92" s="192" t="s">
        <v>77</v>
      </c>
      <c r="E92" s="204" t="s">
        <v>86</v>
      </c>
      <c r="F92" s="204" t="s">
        <v>130</v>
      </c>
      <c r="G92" s="191"/>
      <c r="H92" s="191"/>
      <c r="I92" s="194"/>
      <c r="J92" s="205">
        <f>BK92</f>
        <v>0</v>
      </c>
      <c r="K92" s="191"/>
      <c r="L92" s="196"/>
      <c r="M92" s="197"/>
      <c r="N92" s="198"/>
      <c r="O92" s="198"/>
      <c r="P92" s="199">
        <f>SUM(P93:P141)</f>
        <v>0</v>
      </c>
      <c r="Q92" s="198"/>
      <c r="R92" s="199">
        <f>SUM(R93:R141)</f>
        <v>0.01827</v>
      </c>
      <c r="S92" s="198"/>
      <c r="T92" s="200">
        <f>SUM(T93:T141)</f>
        <v>111.67800000000001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1" t="s">
        <v>86</v>
      </c>
      <c r="AT92" s="202" t="s">
        <v>77</v>
      </c>
      <c r="AU92" s="202" t="s">
        <v>86</v>
      </c>
      <c r="AY92" s="201" t="s">
        <v>129</v>
      </c>
      <c r="BK92" s="203">
        <f>SUM(BK93:BK141)</f>
        <v>0</v>
      </c>
    </row>
    <row r="93" spans="1:65" s="2" customFormat="1" ht="76.35" customHeight="1">
      <c r="A93" s="39"/>
      <c r="B93" s="40"/>
      <c r="C93" s="206" t="s">
        <v>86</v>
      </c>
      <c r="D93" s="206" t="s">
        <v>131</v>
      </c>
      <c r="E93" s="207" t="s">
        <v>132</v>
      </c>
      <c r="F93" s="208" t="s">
        <v>133</v>
      </c>
      <c r="G93" s="209" t="s">
        <v>134</v>
      </c>
      <c r="H93" s="210">
        <v>44</v>
      </c>
      <c r="I93" s="211"/>
      <c r="J93" s="212">
        <f>ROUND(I93*H93,2)</f>
        <v>0</v>
      </c>
      <c r="K93" s="213"/>
      <c r="L93" s="45"/>
      <c r="M93" s="214" t="s">
        <v>19</v>
      </c>
      <c r="N93" s="215" t="s">
        <v>49</v>
      </c>
      <c r="O93" s="85"/>
      <c r="P93" s="216">
        <f>O93*H93</f>
        <v>0</v>
      </c>
      <c r="Q93" s="216">
        <v>0</v>
      </c>
      <c r="R93" s="216">
        <f>Q93*H93</f>
        <v>0</v>
      </c>
      <c r="S93" s="216">
        <v>0.255</v>
      </c>
      <c r="T93" s="217">
        <f>S93*H93</f>
        <v>11.22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8" t="s">
        <v>135</v>
      </c>
      <c r="AT93" s="218" t="s">
        <v>131</v>
      </c>
      <c r="AU93" s="218" t="s">
        <v>88</v>
      </c>
      <c r="AY93" s="18" t="s">
        <v>129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18" t="s">
        <v>86</v>
      </c>
      <c r="BK93" s="219">
        <f>ROUND(I93*H93,2)</f>
        <v>0</v>
      </c>
      <c r="BL93" s="18" t="s">
        <v>135</v>
      </c>
      <c r="BM93" s="218" t="s">
        <v>136</v>
      </c>
    </row>
    <row r="94" spans="1:65" s="2" customFormat="1" ht="62.7" customHeight="1">
      <c r="A94" s="39"/>
      <c r="B94" s="40"/>
      <c r="C94" s="206" t="s">
        <v>88</v>
      </c>
      <c r="D94" s="206" t="s">
        <v>131</v>
      </c>
      <c r="E94" s="207" t="s">
        <v>137</v>
      </c>
      <c r="F94" s="208" t="s">
        <v>138</v>
      </c>
      <c r="G94" s="209" t="s">
        <v>134</v>
      </c>
      <c r="H94" s="210">
        <v>44</v>
      </c>
      <c r="I94" s="211"/>
      <c r="J94" s="212">
        <f>ROUND(I94*H94,2)</f>
        <v>0</v>
      </c>
      <c r="K94" s="213"/>
      <c r="L94" s="45"/>
      <c r="M94" s="214" t="s">
        <v>19</v>
      </c>
      <c r="N94" s="215" t="s">
        <v>49</v>
      </c>
      <c r="O94" s="85"/>
      <c r="P94" s="216">
        <f>O94*H94</f>
        <v>0</v>
      </c>
      <c r="Q94" s="216">
        <v>0</v>
      </c>
      <c r="R94" s="216">
        <f>Q94*H94</f>
        <v>0</v>
      </c>
      <c r="S94" s="216">
        <v>0.29</v>
      </c>
      <c r="T94" s="217">
        <f>S94*H94</f>
        <v>12.76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8" t="s">
        <v>135</v>
      </c>
      <c r="AT94" s="218" t="s">
        <v>131</v>
      </c>
      <c r="AU94" s="218" t="s">
        <v>88</v>
      </c>
      <c r="AY94" s="18" t="s">
        <v>129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8" t="s">
        <v>86</v>
      </c>
      <c r="BK94" s="219">
        <f>ROUND(I94*H94,2)</f>
        <v>0</v>
      </c>
      <c r="BL94" s="18" t="s">
        <v>135</v>
      </c>
      <c r="BM94" s="218" t="s">
        <v>139</v>
      </c>
    </row>
    <row r="95" spans="1:65" s="2" customFormat="1" ht="49.05" customHeight="1">
      <c r="A95" s="39"/>
      <c r="B95" s="40"/>
      <c r="C95" s="206" t="s">
        <v>140</v>
      </c>
      <c r="D95" s="206" t="s">
        <v>131</v>
      </c>
      <c r="E95" s="207" t="s">
        <v>141</v>
      </c>
      <c r="F95" s="208" t="s">
        <v>142</v>
      </c>
      <c r="G95" s="209" t="s">
        <v>134</v>
      </c>
      <c r="H95" s="210">
        <v>276</v>
      </c>
      <c r="I95" s="211"/>
      <c r="J95" s="212">
        <f>ROUND(I95*H95,2)</f>
        <v>0</v>
      </c>
      <c r="K95" s="213"/>
      <c r="L95" s="45"/>
      <c r="M95" s="214" t="s">
        <v>19</v>
      </c>
      <c r="N95" s="215" t="s">
        <v>49</v>
      </c>
      <c r="O95" s="85"/>
      <c r="P95" s="216">
        <f>O95*H95</f>
        <v>0</v>
      </c>
      <c r="Q95" s="216">
        <v>0</v>
      </c>
      <c r="R95" s="216">
        <f>Q95*H95</f>
        <v>0</v>
      </c>
      <c r="S95" s="216">
        <v>0.098</v>
      </c>
      <c r="T95" s="217">
        <f>S95*H95</f>
        <v>27.048000000000002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8" t="s">
        <v>135</v>
      </c>
      <c r="AT95" s="218" t="s">
        <v>131</v>
      </c>
      <c r="AU95" s="218" t="s">
        <v>88</v>
      </c>
      <c r="AY95" s="18" t="s">
        <v>129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8" t="s">
        <v>86</v>
      </c>
      <c r="BK95" s="219">
        <f>ROUND(I95*H95,2)</f>
        <v>0</v>
      </c>
      <c r="BL95" s="18" t="s">
        <v>135</v>
      </c>
      <c r="BM95" s="218" t="s">
        <v>143</v>
      </c>
    </row>
    <row r="96" spans="1:51" s="13" customFormat="1" ht="12">
      <c r="A96" s="13"/>
      <c r="B96" s="220"/>
      <c r="C96" s="221"/>
      <c r="D96" s="222" t="s">
        <v>144</v>
      </c>
      <c r="E96" s="223" t="s">
        <v>19</v>
      </c>
      <c r="F96" s="224" t="s">
        <v>540</v>
      </c>
      <c r="G96" s="221"/>
      <c r="H96" s="225">
        <v>183</v>
      </c>
      <c r="I96" s="226"/>
      <c r="J96" s="221"/>
      <c r="K96" s="221"/>
      <c r="L96" s="227"/>
      <c r="M96" s="228"/>
      <c r="N96" s="229"/>
      <c r="O96" s="229"/>
      <c r="P96" s="229"/>
      <c r="Q96" s="229"/>
      <c r="R96" s="229"/>
      <c r="S96" s="229"/>
      <c r="T96" s="230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1" t="s">
        <v>144</v>
      </c>
      <c r="AU96" s="231" t="s">
        <v>88</v>
      </c>
      <c r="AV96" s="13" t="s">
        <v>88</v>
      </c>
      <c r="AW96" s="13" t="s">
        <v>37</v>
      </c>
      <c r="AX96" s="13" t="s">
        <v>78</v>
      </c>
      <c r="AY96" s="231" t="s">
        <v>129</v>
      </c>
    </row>
    <row r="97" spans="1:51" s="14" customFormat="1" ht="12">
      <c r="A97" s="14"/>
      <c r="B97" s="232"/>
      <c r="C97" s="233"/>
      <c r="D97" s="222" t="s">
        <v>144</v>
      </c>
      <c r="E97" s="234" t="s">
        <v>19</v>
      </c>
      <c r="F97" s="235" t="s">
        <v>146</v>
      </c>
      <c r="G97" s="233"/>
      <c r="H97" s="234" t="s">
        <v>19</v>
      </c>
      <c r="I97" s="236"/>
      <c r="J97" s="233"/>
      <c r="K97" s="233"/>
      <c r="L97" s="237"/>
      <c r="M97" s="238"/>
      <c r="N97" s="239"/>
      <c r="O97" s="239"/>
      <c r="P97" s="239"/>
      <c r="Q97" s="239"/>
      <c r="R97" s="239"/>
      <c r="S97" s="239"/>
      <c r="T97" s="240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1" t="s">
        <v>144</v>
      </c>
      <c r="AU97" s="241" t="s">
        <v>88</v>
      </c>
      <c r="AV97" s="14" t="s">
        <v>86</v>
      </c>
      <c r="AW97" s="14" t="s">
        <v>37</v>
      </c>
      <c r="AX97" s="14" t="s">
        <v>78</v>
      </c>
      <c r="AY97" s="241" t="s">
        <v>129</v>
      </c>
    </row>
    <row r="98" spans="1:51" s="13" customFormat="1" ht="12">
      <c r="A98" s="13"/>
      <c r="B98" s="220"/>
      <c r="C98" s="221"/>
      <c r="D98" s="222" t="s">
        <v>144</v>
      </c>
      <c r="E98" s="223" t="s">
        <v>19</v>
      </c>
      <c r="F98" s="224" t="s">
        <v>541</v>
      </c>
      <c r="G98" s="221"/>
      <c r="H98" s="225">
        <v>93</v>
      </c>
      <c r="I98" s="226"/>
      <c r="J98" s="221"/>
      <c r="K98" s="221"/>
      <c r="L98" s="227"/>
      <c r="M98" s="228"/>
      <c r="N98" s="229"/>
      <c r="O98" s="229"/>
      <c r="P98" s="229"/>
      <c r="Q98" s="229"/>
      <c r="R98" s="229"/>
      <c r="S98" s="229"/>
      <c r="T98" s="23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1" t="s">
        <v>144</v>
      </c>
      <c r="AU98" s="231" t="s">
        <v>88</v>
      </c>
      <c r="AV98" s="13" t="s">
        <v>88</v>
      </c>
      <c r="AW98" s="13" t="s">
        <v>37</v>
      </c>
      <c r="AX98" s="13" t="s">
        <v>78</v>
      </c>
      <c r="AY98" s="231" t="s">
        <v>129</v>
      </c>
    </row>
    <row r="99" spans="1:51" s="14" customFormat="1" ht="12">
      <c r="A99" s="14"/>
      <c r="B99" s="232"/>
      <c r="C99" s="233"/>
      <c r="D99" s="222" t="s">
        <v>144</v>
      </c>
      <c r="E99" s="234" t="s">
        <v>19</v>
      </c>
      <c r="F99" s="235" t="s">
        <v>148</v>
      </c>
      <c r="G99" s="233"/>
      <c r="H99" s="234" t="s">
        <v>19</v>
      </c>
      <c r="I99" s="236"/>
      <c r="J99" s="233"/>
      <c r="K99" s="233"/>
      <c r="L99" s="237"/>
      <c r="M99" s="238"/>
      <c r="N99" s="239"/>
      <c r="O99" s="239"/>
      <c r="P99" s="239"/>
      <c r="Q99" s="239"/>
      <c r="R99" s="239"/>
      <c r="S99" s="239"/>
      <c r="T99" s="240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1" t="s">
        <v>144</v>
      </c>
      <c r="AU99" s="241" t="s">
        <v>88</v>
      </c>
      <c r="AV99" s="14" t="s">
        <v>86</v>
      </c>
      <c r="AW99" s="14" t="s">
        <v>37</v>
      </c>
      <c r="AX99" s="14" t="s">
        <v>78</v>
      </c>
      <c r="AY99" s="241" t="s">
        <v>129</v>
      </c>
    </row>
    <row r="100" spans="1:51" s="15" customFormat="1" ht="12">
      <c r="A100" s="15"/>
      <c r="B100" s="242"/>
      <c r="C100" s="243"/>
      <c r="D100" s="222" t="s">
        <v>144</v>
      </c>
      <c r="E100" s="244" t="s">
        <v>19</v>
      </c>
      <c r="F100" s="245" t="s">
        <v>149</v>
      </c>
      <c r="G100" s="243"/>
      <c r="H100" s="246">
        <v>276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T100" s="252" t="s">
        <v>144</v>
      </c>
      <c r="AU100" s="252" t="s">
        <v>88</v>
      </c>
      <c r="AV100" s="15" t="s">
        <v>135</v>
      </c>
      <c r="AW100" s="15" t="s">
        <v>37</v>
      </c>
      <c r="AX100" s="15" t="s">
        <v>86</v>
      </c>
      <c r="AY100" s="252" t="s">
        <v>129</v>
      </c>
    </row>
    <row r="101" spans="1:65" s="2" customFormat="1" ht="49.05" customHeight="1">
      <c r="A101" s="39"/>
      <c r="B101" s="40"/>
      <c r="C101" s="206" t="s">
        <v>135</v>
      </c>
      <c r="D101" s="206" t="s">
        <v>131</v>
      </c>
      <c r="E101" s="207" t="s">
        <v>150</v>
      </c>
      <c r="F101" s="208" t="s">
        <v>151</v>
      </c>
      <c r="G101" s="209" t="s">
        <v>134</v>
      </c>
      <c r="H101" s="210">
        <v>183</v>
      </c>
      <c r="I101" s="211"/>
      <c r="J101" s="212">
        <f>ROUND(I101*H101,2)</f>
        <v>0</v>
      </c>
      <c r="K101" s="213"/>
      <c r="L101" s="45"/>
      <c r="M101" s="214" t="s">
        <v>19</v>
      </c>
      <c r="N101" s="215" t="s">
        <v>49</v>
      </c>
      <c r="O101" s="85"/>
      <c r="P101" s="216">
        <f>O101*H101</f>
        <v>0</v>
      </c>
      <c r="Q101" s="216">
        <v>9E-05</v>
      </c>
      <c r="R101" s="216">
        <f>Q101*H101</f>
        <v>0.016470000000000002</v>
      </c>
      <c r="S101" s="216">
        <v>0.23</v>
      </c>
      <c r="T101" s="217">
        <f>S101*H101</f>
        <v>42.09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8" t="s">
        <v>135</v>
      </c>
      <c r="AT101" s="218" t="s">
        <v>131</v>
      </c>
      <c r="AU101" s="218" t="s">
        <v>88</v>
      </c>
      <c r="AY101" s="18" t="s">
        <v>129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8" t="s">
        <v>86</v>
      </c>
      <c r="BK101" s="219">
        <f>ROUND(I101*H101,2)</f>
        <v>0</v>
      </c>
      <c r="BL101" s="18" t="s">
        <v>135</v>
      </c>
      <c r="BM101" s="218" t="s">
        <v>152</v>
      </c>
    </row>
    <row r="102" spans="1:65" s="2" customFormat="1" ht="37.8" customHeight="1">
      <c r="A102" s="39"/>
      <c r="B102" s="40"/>
      <c r="C102" s="206" t="s">
        <v>153</v>
      </c>
      <c r="D102" s="206" t="s">
        <v>131</v>
      </c>
      <c r="E102" s="207" t="s">
        <v>154</v>
      </c>
      <c r="F102" s="208" t="s">
        <v>155</v>
      </c>
      <c r="G102" s="209" t="s">
        <v>156</v>
      </c>
      <c r="H102" s="210">
        <v>64</v>
      </c>
      <c r="I102" s="211"/>
      <c r="J102" s="212">
        <f>ROUND(I102*H102,2)</f>
        <v>0</v>
      </c>
      <c r="K102" s="213"/>
      <c r="L102" s="45"/>
      <c r="M102" s="214" t="s">
        <v>19</v>
      </c>
      <c r="N102" s="215" t="s">
        <v>49</v>
      </c>
      <c r="O102" s="85"/>
      <c r="P102" s="216">
        <f>O102*H102</f>
        <v>0</v>
      </c>
      <c r="Q102" s="216">
        <v>0</v>
      </c>
      <c r="R102" s="216">
        <f>Q102*H102</f>
        <v>0</v>
      </c>
      <c r="S102" s="216">
        <v>0.29</v>
      </c>
      <c r="T102" s="217">
        <f>S102*H102</f>
        <v>18.56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8" t="s">
        <v>135</v>
      </c>
      <c r="AT102" s="218" t="s">
        <v>131</v>
      </c>
      <c r="AU102" s="218" t="s">
        <v>88</v>
      </c>
      <c r="AY102" s="18" t="s">
        <v>129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8" t="s">
        <v>86</v>
      </c>
      <c r="BK102" s="219">
        <f>ROUND(I102*H102,2)</f>
        <v>0</v>
      </c>
      <c r="BL102" s="18" t="s">
        <v>135</v>
      </c>
      <c r="BM102" s="218" t="s">
        <v>157</v>
      </c>
    </row>
    <row r="103" spans="1:65" s="2" customFormat="1" ht="37.8" customHeight="1">
      <c r="A103" s="39"/>
      <c r="B103" s="40"/>
      <c r="C103" s="206" t="s">
        <v>158</v>
      </c>
      <c r="D103" s="206" t="s">
        <v>131</v>
      </c>
      <c r="E103" s="207" t="s">
        <v>159</v>
      </c>
      <c r="F103" s="208" t="s">
        <v>160</v>
      </c>
      <c r="G103" s="209" t="s">
        <v>161</v>
      </c>
      <c r="H103" s="210">
        <v>110.065</v>
      </c>
      <c r="I103" s="211"/>
      <c r="J103" s="212">
        <f>ROUND(I103*H103,2)</f>
        <v>0</v>
      </c>
      <c r="K103" s="213"/>
      <c r="L103" s="45"/>
      <c r="M103" s="214" t="s">
        <v>19</v>
      </c>
      <c r="N103" s="215" t="s">
        <v>49</v>
      </c>
      <c r="O103" s="85"/>
      <c r="P103" s="216">
        <f>O103*H103</f>
        <v>0</v>
      </c>
      <c r="Q103" s="216">
        <v>0</v>
      </c>
      <c r="R103" s="216">
        <f>Q103*H103</f>
        <v>0</v>
      </c>
      <c r="S103" s="216">
        <v>0</v>
      </c>
      <c r="T103" s="217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8" t="s">
        <v>135</v>
      </c>
      <c r="AT103" s="218" t="s">
        <v>131</v>
      </c>
      <c r="AU103" s="218" t="s">
        <v>88</v>
      </c>
      <c r="AY103" s="18" t="s">
        <v>129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8" t="s">
        <v>86</v>
      </c>
      <c r="BK103" s="219">
        <f>ROUND(I103*H103,2)</f>
        <v>0</v>
      </c>
      <c r="BL103" s="18" t="s">
        <v>135</v>
      </c>
      <c r="BM103" s="218" t="s">
        <v>162</v>
      </c>
    </row>
    <row r="104" spans="1:51" s="13" customFormat="1" ht="12">
      <c r="A104" s="13"/>
      <c r="B104" s="220"/>
      <c r="C104" s="221"/>
      <c r="D104" s="222" t="s">
        <v>144</v>
      </c>
      <c r="E104" s="223" t="s">
        <v>19</v>
      </c>
      <c r="F104" s="224" t="s">
        <v>542</v>
      </c>
      <c r="G104" s="221"/>
      <c r="H104" s="225">
        <v>165.13</v>
      </c>
      <c r="I104" s="226"/>
      <c r="J104" s="221"/>
      <c r="K104" s="221"/>
      <c r="L104" s="227"/>
      <c r="M104" s="228"/>
      <c r="N104" s="229"/>
      <c r="O104" s="229"/>
      <c r="P104" s="229"/>
      <c r="Q104" s="229"/>
      <c r="R104" s="229"/>
      <c r="S104" s="229"/>
      <c r="T104" s="230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1" t="s">
        <v>144</v>
      </c>
      <c r="AU104" s="231" t="s">
        <v>88</v>
      </c>
      <c r="AV104" s="13" t="s">
        <v>88</v>
      </c>
      <c r="AW104" s="13" t="s">
        <v>37</v>
      </c>
      <c r="AX104" s="13" t="s">
        <v>78</v>
      </c>
      <c r="AY104" s="231" t="s">
        <v>129</v>
      </c>
    </row>
    <row r="105" spans="1:51" s="14" customFormat="1" ht="12">
      <c r="A105" s="14"/>
      <c r="B105" s="232"/>
      <c r="C105" s="233"/>
      <c r="D105" s="222" t="s">
        <v>144</v>
      </c>
      <c r="E105" s="234" t="s">
        <v>19</v>
      </c>
      <c r="F105" s="235" t="s">
        <v>164</v>
      </c>
      <c r="G105" s="233"/>
      <c r="H105" s="234" t="s">
        <v>19</v>
      </c>
      <c r="I105" s="236"/>
      <c r="J105" s="233"/>
      <c r="K105" s="233"/>
      <c r="L105" s="237"/>
      <c r="M105" s="238"/>
      <c r="N105" s="239"/>
      <c r="O105" s="239"/>
      <c r="P105" s="239"/>
      <c r="Q105" s="239"/>
      <c r="R105" s="239"/>
      <c r="S105" s="239"/>
      <c r="T105" s="240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1" t="s">
        <v>144</v>
      </c>
      <c r="AU105" s="241" t="s">
        <v>88</v>
      </c>
      <c r="AV105" s="14" t="s">
        <v>86</v>
      </c>
      <c r="AW105" s="14" t="s">
        <v>37</v>
      </c>
      <c r="AX105" s="14" t="s">
        <v>78</v>
      </c>
      <c r="AY105" s="241" t="s">
        <v>129</v>
      </c>
    </row>
    <row r="106" spans="1:51" s="13" customFormat="1" ht="12">
      <c r="A106" s="13"/>
      <c r="B106" s="220"/>
      <c r="C106" s="221"/>
      <c r="D106" s="222" t="s">
        <v>144</v>
      </c>
      <c r="E106" s="223" t="s">
        <v>19</v>
      </c>
      <c r="F106" s="224" t="s">
        <v>543</v>
      </c>
      <c r="G106" s="221"/>
      <c r="H106" s="225">
        <v>55</v>
      </c>
      <c r="I106" s="226"/>
      <c r="J106" s="221"/>
      <c r="K106" s="221"/>
      <c r="L106" s="227"/>
      <c r="M106" s="228"/>
      <c r="N106" s="229"/>
      <c r="O106" s="229"/>
      <c r="P106" s="229"/>
      <c r="Q106" s="229"/>
      <c r="R106" s="229"/>
      <c r="S106" s="229"/>
      <c r="T106" s="230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1" t="s">
        <v>144</v>
      </c>
      <c r="AU106" s="231" t="s">
        <v>88</v>
      </c>
      <c r="AV106" s="13" t="s">
        <v>88</v>
      </c>
      <c r="AW106" s="13" t="s">
        <v>37</v>
      </c>
      <c r="AX106" s="13" t="s">
        <v>78</v>
      </c>
      <c r="AY106" s="231" t="s">
        <v>129</v>
      </c>
    </row>
    <row r="107" spans="1:51" s="14" customFormat="1" ht="12">
      <c r="A107" s="14"/>
      <c r="B107" s="232"/>
      <c r="C107" s="233"/>
      <c r="D107" s="222" t="s">
        <v>144</v>
      </c>
      <c r="E107" s="234" t="s">
        <v>19</v>
      </c>
      <c r="F107" s="235" t="s">
        <v>166</v>
      </c>
      <c r="G107" s="233"/>
      <c r="H107" s="234" t="s">
        <v>19</v>
      </c>
      <c r="I107" s="236"/>
      <c r="J107" s="233"/>
      <c r="K107" s="233"/>
      <c r="L107" s="237"/>
      <c r="M107" s="238"/>
      <c r="N107" s="239"/>
      <c r="O107" s="239"/>
      <c r="P107" s="239"/>
      <c r="Q107" s="239"/>
      <c r="R107" s="239"/>
      <c r="S107" s="239"/>
      <c r="T107" s="240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1" t="s">
        <v>144</v>
      </c>
      <c r="AU107" s="241" t="s">
        <v>88</v>
      </c>
      <c r="AV107" s="14" t="s">
        <v>86</v>
      </c>
      <c r="AW107" s="14" t="s">
        <v>37</v>
      </c>
      <c r="AX107" s="14" t="s">
        <v>78</v>
      </c>
      <c r="AY107" s="241" t="s">
        <v>129</v>
      </c>
    </row>
    <row r="108" spans="1:51" s="15" customFormat="1" ht="12">
      <c r="A108" s="15"/>
      <c r="B108" s="242"/>
      <c r="C108" s="243"/>
      <c r="D108" s="222" t="s">
        <v>144</v>
      </c>
      <c r="E108" s="244" t="s">
        <v>19</v>
      </c>
      <c r="F108" s="245" t="s">
        <v>149</v>
      </c>
      <c r="G108" s="243"/>
      <c r="H108" s="246">
        <v>220.13</v>
      </c>
      <c r="I108" s="247"/>
      <c r="J108" s="243"/>
      <c r="K108" s="243"/>
      <c r="L108" s="248"/>
      <c r="M108" s="249"/>
      <c r="N108" s="250"/>
      <c r="O108" s="250"/>
      <c r="P108" s="250"/>
      <c r="Q108" s="250"/>
      <c r="R108" s="250"/>
      <c r="S108" s="250"/>
      <c r="T108" s="251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52" t="s">
        <v>144</v>
      </c>
      <c r="AU108" s="252" t="s">
        <v>88</v>
      </c>
      <c r="AV108" s="15" t="s">
        <v>135</v>
      </c>
      <c r="AW108" s="15" t="s">
        <v>37</v>
      </c>
      <c r="AX108" s="15" t="s">
        <v>86</v>
      </c>
      <c r="AY108" s="252" t="s">
        <v>129</v>
      </c>
    </row>
    <row r="109" spans="1:51" s="13" customFormat="1" ht="12">
      <c r="A109" s="13"/>
      <c r="B109" s="220"/>
      <c r="C109" s="221"/>
      <c r="D109" s="222" t="s">
        <v>144</v>
      </c>
      <c r="E109" s="221"/>
      <c r="F109" s="224" t="s">
        <v>544</v>
      </c>
      <c r="G109" s="221"/>
      <c r="H109" s="225">
        <v>110.065</v>
      </c>
      <c r="I109" s="226"/>
      <c r="J109" s="221"/>
      <c r="K109" s="221"/>
      <c r="L109" s="227"/>
      <c r="M109" s="228"/>
      <c r="N109" s="229"/>
      <c r="O109" s="229"/>
      <c r="P109" s="229"/>
      <c r="Q109" s="229"/>
      <c r="R109" s="229"/>
      <c r="S109" s="229"/>
      <c r="T109" s="23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1" t="s">
        <v>144</v>
      </c>
      <c r="AU109" s="231" t="s">
        <v>88</v>
      </c>
      <c r="AV109" s="13" t="s">
        <v>88</v>
      </c>
      <c r="AW109" s="13" t="s">
        <v>4</v>
      </c>
      <c r="AX109" s="13" t="s">
        <v>86</v>
      </c>
      <c r="AY109" s="231" t="s">
        <v>129</v>
      </c>
    </row>
    <row r="110" spans="1:65" s="2" customFormat="1" ht="37.8" customHeight="1">
      <c r="A110" s="39"/>
      <c r="B110" s="40"/>
      <c r="C110" s="206" t="s">
        <v>168</v>
      </c>
      <c r="D110" s="206" t="s">
        <v>131</v>
      </c>
      <c r="E110" s="207" t="s">
        <v>169</v>
      </c>
      <c r="F110" s="208" t="s">
        <v>170</v>
      </c>
      <c r="G110" s="209" t="s">
        <v>161</v>
      </c>
      <c r="H110" s="210">
        <v>110.065</v>
      </c>
      <c r="I110" s="211"/>
      <c r="J110" s="212">
        <f>ROUND(I110*H110,2)</f>
        <v>0</v>
      </c>
      <c r="K110" s="213"/>
      <c r="L110" s="45"/>
      <c r="M110" s="214" t="s">
        <v>19</v>
      </c>
      <c r="N110" s="215" t="s">
        <v>49</v>
      </c>
      <c r="O110" s="85"/>
      <c r="P110" s="216">
        <f>O110*H110</f>
        <v>0</v>
      </c>
      <c r="Q110" s="216">
        <v>0</v>
      </c>
      <c r="R110" s="216">
        <f>Q110*H110</f>
        <v>0</v>
      </c>
      <c r="S110" s="216">
        <v>0</v>
      </c>
      <c r="T110" s="217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8" t="s">
        <v>135</v>
      </c>
      <c r="AT110" s="218" t="s">
        <v>131</v>
      </c>
      <c r="AU110" s="218" t="s">
        <v>88</v>
      </c>
      <c r="AY110" s="18" t="s">
        <v>129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8" t="s">
        <v>86</v>
      </c>
      <c r="BK110" s="219">
        <f>ROUND(I110*H110,2)</f>
        <v>0</v>
      </c>
      <c r="BL110" s="18" t="s">
        <v>135</v>
      </c>
      <c r="BM110" s="218" t="s">
        <v>171</v>
      </c>
    </row>
    <row r="111" spans="1:51" s="13" customFormat="1" ht="12">
      <c r="A111" s="13"/>
      <c r="B111" s="220"/>
      <c r="C111" s="221"/>
      <c r="D111" s="222" t="s">
        <v>144</v>
      </c>
      <c r="E111" s="221"/>
      <c r="F111" s="224" t="s">
        <v>544</v>
      </c>
      <c r="G111" s="221"/>
      <c r="H111" s="225">
        <v>110.065</v>
      </c>
      <c r="I111" s="226"/>
      <c r="J111" s="221"/>
      <c r="K111" s="221"/>
      <c r="L111" s="227"/>
      <c r="M111" s="228"/>
      <c r="N111" s="229"/>
      <c r="O111" s="229"/>
      <c r="P111" s="229"/>
      <c r="Q111" s="229"/>
      <c r="R111" s="229"/>
      <c r="S111" s="229"/>
      <c r="T111" s="230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1" t="s">
        <v>144</v>
      </c>
      <c r="AU111" s="231" t="s">
        <v>88</v>
      </c>
      <c r="AV111" s="13" t="s">
        <v>88</v>
      </c>
      <c r="AW111" s="13" t="s">
        <v>4</v>
      </c>
      <c r="AX111" s="13" t="s">
        <v>86</v>
      </c>
      <c r="AY111" s="231" t="s">
        <v>129</v>
      </c>
    </row>
    <row r="112" spans="1:65" s="2" customFormat="1" ht="37.8" customHeight="1">
      <c r="A112" s="39"/>
      <c r="B112" s="40"/>
      <c r="C112" s="206" t="s">
        <v>172</v>
      </c>
      <c r="D112" s="206" t="s">
        <v>131</v>
      </c>
      <c r="E112" s="207" t="s">
        <v>173</v>
      </c>
      <c r="F112" s="208" t="s">
        <v>174</v>
      </c>
      <c r="G112" s="209" t="s">
        <v>161</v>
      </c>
      <c r="H112" s="210">
        <v>22.013</v>
      </c>
      <c r="I112" s="211"/>
      <c r="J112" s="212">
        <f>ROUND(I112*H112,2)</f>
        <v>0</v>
      </c>
      <c r="K112" s="213"/>
      <c r="L112" s="45"/>
      <c r="M112" s="214" t="s">
        <v>19</v>
      </c>
      <c r="N112" s="215" t="s">
        <v>49</v>
      </c>
      <c r="O112" s="85"/>
      <c r="P112" s="216">
        <f>O112*H112</f>
        <v>0</v>
      </c>
      <c r="Q112" s="216">
        <v>0</v>
      </c>
      <c r="R112" s="216">
        <f>Q112*H112</f>
        <v>0</v>
      </c>
      <c r="S112" s="216">
        <v>0</v>
      </c>
      <c r="T112" s="217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8" t="s">
        <v>135</v>
      </c>
      <c r="AT112" s="218" t="s">
        <v>131</v>
      </c>
      <c r="AU112" s="218" t="s">
        <v>88</v>
      </c>
      <c r="AY112" s="18" t="s">
        <v>129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8" t="s">
        <v>86</v>
      </c>
      <c r="BK112" s="219">
        <f>ROUND(I112*H112,2)</f>
        <v>0</v>
      </c>
      <c r="BL112" s="18" t="s">
        <v>135</v>
      </c>
      <c r="BM112" s="218" t="s">
        <v>175</v>
      </c>
    </row>
    <row r="113" spans="1:51" s="13" customFormat="1" ht="12">
      <c r="A113" s="13"/>
      <c r="B113" s="220"/>
      <c r="C113" s="221"/>
      <c r="D113" s="222" t="s">
        <v>144</v>
      </c>
      <c r="E113" s="223" t="s">
        <v>19</v>
      </c>
      <c r="F113" s="224" t="s">
        <v>542</v>
      </c>
      <c r="G113" s="221"/>
      <c r="H113" s="225">
        <v>165.13</v>
      </c>
      <c r="I113" s="226"/>
      <c r="J113" s="221"/>
      <c r="K113" s="221"/>
      <c r="L113" s="227"/>
      <c r="M113" s="228"/>
      <c r="N113" s="229"/>
      <c r="O113" s="229"/>
      <c r="P113" s="229"/>
      <c r="Q113" s="229"/>
      <c r="R113" s="229"/>
      <c r="S113" s="229"/>
      <c r="T113" s="23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1" t="s">
        <v>144</v>
      </c>
      <c r="AU113" s="231" t="s">
        <v>88</v>
      </c>
      <c r="AV113" s="13" t="s">
        <v>88</v>
      </c>
      <c r="AW113" s="13" t="s">
        <v>37</v>
      </c>
      <c r="AX113" s="13" t="s">
        <v>78</v>
      </c>
      <c r="AY113" s="231" t="s">
        <v>129</v>
      </c>
    </row>
    <row r="114" spans="1:51" s="14" customFormat="1" ht="12">
      <c r="A114" s="14"/>
      <c r="B114" s="232"/>
      <c r="C114" s="233"/>
      <c r="D114" s="222" t="s">
        <v>144</v>
      </c>
      <c r="E114" s="234" t="s">
        <v>19</v>
      </c>
      <c r="F114" s="235" t="s">
        <v>164</v>
      </c>
      <c r="G114" s="233"/>
      <c r="H114" s="234" t="s">
        <v>19</v>
      </c>
      <c r="I114" s="236"/>
      <c r="J114" s="233"/>
      <c r="K114" s="233"/>
      <c r="L114" s="237"/>
      <c r="M114" s="238"/>
      <c r="N114" s="239"/>
      <c r="O114" s="239"/>
      <c r="P114" s="239"/>
      <c r="Q114" s="239"/>
      <c r="R114" s="239"/>
      <c r="S114" s="239"/>
      <c r="T114" s="240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1" t="s">
        <v>144</v>
      </c>
      <c r="AU114" s="241" t="s">
        <v>88</v>
      </c>
      <c r="AV114" s="14" t="s">
        <v>86</v>
      </c>
      <c r="AW114" s="14" t="s">
        <v>37</v>
      </c>
      <c r="AX114" s="14" t="s">
        <v>78</v>
      </c>
      <c r="AY114" s="241" t="s">
        <v>129</v>
      </c>
    </row>
    <row r="115" spans="1:51" s="13" customFormat="1" ht="12">
      <c r="A115" s="13"/>
      <c r="B115" s="220"/>
      <c r="C115" s="221"/>
      <c r="D115" s="222" t="s">
        <v>144</v>
      </c>
      <c r="E115" s="223" t="s">
        <v>19</v>
      </c>
      <c r="F115" s="224" t="s">
        <v>543</v>
      </c>
      <c r="G115" s="221"/>
      <c r="H115" s="225">
        <v>55</v>
      </c>
      <c r="I115" s="226"/>
      <c r="J115" s="221"/>
      <c r="K115" s="221"/>
      <c r="L115" s="227"/>
      <c r="M115" s="228"/>
      <c r="N115" s="229"/>
      <c r="O115" s="229"/>
      <c r="P115" s="229"/>
      <c r="Q115" s="229"/>
      <c r="R115" s="229"/>
      <c r="S115" s="229"/>
      <c r="T115" s="230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1" t="s">
        <v>144</v>
      </c>
      <c r="AU115" s="231" t="s">
        <v>88</v>
      </c>
      <c r="AV115" s="13" t="s">
        <v>88</v>
      </c>
      <c r="AW115" s="13" t="s">
        <v>37</v>
      </c>
      <c r="AX115" s="13" t="s">
        <v>78</v>
      </c>
      <c r="AY115" s="231" t="s">
        <v>129</v>
      </c>
    </row>
    <row r="116" spans="1:51" s="14" customFormat="1" ht="12">
      <c r="A116" s="14"/>
      <c r="B116" s="232"/>
      <c r="C116" s="233"/>
      <c r="D116" s="222" t="s">
        <v>144</v>
      </c>
      <c r="E116" s="234" t="s">
        <v>19</v>
      </c>
      <c r="F116" s="235" t="s">
        <v>166</v>
      </c>
      <c r="G116" s="233"/>
      <c r="H116" s="234" t="s">
        <v>19</v>
      </c>
      <c r="I116" s="236"/>
      <c r="J116" s="233"/>
      <c r="K116" s="233"/>
      <c r="L116" s="237"/>
      <c r="M116" s="238"/>
      <c r="N116" s="239"/>
      <c r="O116" s="239"/>
      <c r="P116" s="239"/>
      <c r="Q116" s="239"/>
      <c r="R116" s="239"/>
      <c r="S116" s="239"/>
      <c r="T116" s="240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1" t="s">
        <v>144</v>
      </c>
      <c r="AU116" s="241" t="s">
        <v>88</v>
      </c>
      <c r="AV116" s="14" t="s">
        <v>86</v>
      </c>
      <c r="AW116" s="14" t="s">
        <v>37</v>
      </c>
      <c r="AX116" s="14" t="s">
        <v>78</v>
      </c>
      <c r="AY116" s="241" t="s">
        <v>129</v>
      </c>
    </row>
    <row r="117" spans="1:51" s="15" customFormat="1" ht="12">
      <c r="A117" s="15"/>
      <c r="B117" s="242"/>
      <c r="C117" s="243"/>
      <c r="D117" s="222" t="s">
        <v>144</v>
      </c>
      <c r="E117" s="244" t="s">
        <v>19</v>
      </c>
      <c r="F117" s="245" t="s">
        <v>149</v>
      </c>
      <c r="G117" s="243"/>
      <c r="H117" s="246">
        <v>220.13</v>
      </c>
      <c r="I117" s="247"/>
      <c r="J117" s="243"/>
      <c r="K117" s="243"/>
      <c r="L117" s="248"/>
      <c r="M117" s="249"/>
      <c r="N117" s="250"/>
      <c r="O117" s="250"/>
      <c r="P117" s="250"/>
      <c r="Q117" s="250"/>
      <c r="R117" s="250"/>
      <c r="S117" s="250"/>
      <c r="T117" s="251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52" t="s">
        <v>144</v>
      </c>
      <c r="AU117" s="252" t="s">
        <v>88</v>
      </c>
      <c r="AV117" s="15" t="s">
        <v>135</v>
      </c>
      <c r="AW117" s="15" t="s">
        <v>37</v>
      </c>
      <c r="AX117" s="15" t="s">
        <v>86</v>
      </c>
      <c r="AY117" s="252" t="s">
        <v>129</v>
      </c>
    </row>
    <row r="118" spans="1:51" s="13" customFormat="1" ht="12">
      <c r="A118" s="13"/>
      <c r="B118" s="220"/>
      <c r="C118" s="221"/>
      <c r="D118" s="222" t="s">
        <v>144</v>
      </c>
      <c r="E118" s="221"/>
      <c r="F118" s="224" t="s">
        <v>545</v>
      </c>
      <c r="G118" s="221"/>
      <c r="H118" s="225">
        <v>22.013</v>
      </c>
      <c r="I118" s="226"/>
      <c r="J118" s="221"/>
      <c r="K118" s="221"/>
      <c r="L118" s="227"/>
      <c r="M118" s="228"/>
      <c r="N118" s="229"/>
      <c r="O118" s="229"/>
      <c r="P118" s="229"/>
      <c r="Q118" s="229"/>
      <c r="R118" s="229"/>
      <c r="S118" s="229"/>
      <c r="T118" s="230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1" t="s">
        <v>144</v>
      </c>
      <c r="AU118" s="231" t="s">
        <v>88</v>
      </c>
      <c r="AV118" s="13" t="s">
        <v>88</v>
      </c>
      <c r="AW118" s="13" t="s">
        <v>4</v>
      </c>
      <c r="AX118" s="13" t="s">
        <v>86</v>
      </c>
      <c r="AY118" s="231" t="s">
        <v>129</v>
      </c>
    </row>
    <row r="119" spans="1:65" s="2" customFormat="1" ht="62.7" customHeight="1">
      <c r="A119" s="39"/>
      <c r="B119" s="40"/>
      <c r="C119" s="206" t="s">
        <v>179</v>
      </c>
      <c r="D119" s="206" t="s">
        <v>131</v>
      </c>
      <c r="E119" s="207" t="s">
        <v>191</v>
      </c>
      <c r="F119" s="208" t="s">
        <v>192</v>
      </c>
      <c r="G119" s="209" t="s">
        <v>161</v>
      </c>
      <c r="H119" s="210">
        <v>220.13</v>
      </c>
      <c r="I119" s="211"/>
      <c r="J119" s="212">
        <f>ROUND(I119*H119,2)</f>
        <v>0</v>
      </c>
      <c r="K119" s="213"/>
      <c r="L119" s="45"/>
      <c r="M119" s="214" t="s">
        <v>19</v>
      </c>
      <c r="N119" s="215" t="s">
        <v>49</v>
      </c>
      <c r="O119" s="85"/>
      <c r="P119" s="216">
        <f>O119*H119</f>
        <v>0</v>
      </c>
      <c r="Q119" s="216">
        <v>0</v>
      </c>
      <c r="R119" s="216">
        <f>Q119*H119</f>
        <v>0</v>
      </c>
      <c r="S119" s="216">
        <v>0</v>
      </c>
      <c r="T119" s="217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8" t="s">
        <v>135</v>
      </c>
      <c r="AT119" s="218" t="s">
        <v>131</v>
      </c>
      <c r="AU119" s="218" t="s">
        <v>88</v>
      </c>
      <c r="AY119" s="18" t="s">
        <v>129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8" t="s">
        <v>86</v>
      </c>
      <c r="BK119" s="219">
        <f>ROUND(I119*H119,2)</f>
        <v>0</v>
      </c>
      <c r="BL119" s="18" t="s">
        <v>135</v>
      </c>
      <c r="BM119" s="218" t="s">
        <v>193</v>
      </c>
    </row>
    <row r="120" spans="1:51" s="13" customFormat="1" ht="12">
      <c r="A120" s="13"/>
      <c r="B120" s="220"/>
      <c r="C120" s="221"/>
      <c r="D120" s="222" t="s">
        <v>144</v>
      </c>
      <c r="E120" s="223" t="s">
        <v>19</v>
      </c>
      <c r="F120" s="224" t="s">
        <v>542</v>
      </c>
      <c r="G120" s="221"/>
      <c r="H120" s="225">
        <v>165.13</v>
      </c>
      <c r="I120" s="226"/>
      <c r="J120" s="221"/>
      <c r="K120" s="221"/>
      <c r="L120" s="227"/>
      <c r="M120" s="228"/>
      <c r="N120" s="229"/>
      <c r="O120" s="229"/>
      <c r="P120" s="229"/>
      <c r="Q120" s="229"/>
      <c r="R120" s="229"/>
      <c r="S120" s="229"/>
      <c r="T120" s="230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1" t="s">
        <v>144</v>
      </c>
      <c r="AU120" s="231" t="s">
        <v>88</v>
      </c>
      <c r="AV120" s="13" t="s">
        <v>88</v>
      </c>
      <c r="AW120" s="13" t="s">
        <v>37</v>
      </c>
      <c r="AX120" s="13" t="s">
        <v>78</v>
      </c>
      <c r="AY120" s="231" t="s">
        <v>129</v>
      </c>
    </row>
    <row r="121" spans="1:51" s="14" customFormat="1" ht="12">
      <c r="A121" s="14"/>
      <c r="B121" s="232"/>
      <c r="C121" s="233"/>
      <c r="D121" s="222" t="s">
        <v>144</v>
      </c>
      <c r="E121" s="234" t="s">
        <v>19</v>
      </c>
      <c r="F121" s="235" t="s">
        <v>164</v>
      </c>
      <c r="G121" s="233"/>
      <c r="H121" s="234" t="s">
        <v>19</v>
      </c>
      <c r="I121" s="236"/>
      <c r="J121" s="233"/>
      <c r="K121" s="233"/>
      <c r="L121" s="237"/>
      <c r="M121" s="238"/>
      <c r="N121" s="239"/>
      <c r="O121" s="239"/>
      <c r="P121" s="239"/>
      <c r="Q121" s="239"/>
      <c r="R121" s="239"/>
      <c r="S121" s="239"/>
      <c r="T121" s="240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1" t="s">
        <v>144</v>
      </c>
      <c r="AU121" s="241" t="s">
        <v>88</v>
      </c>
      <c r="AV121" s="14" t="s">
        <v>86</v>
      </c>
      <c r="AW121" s="14" t="s">
        <v>37</v>
      </c>
      <c r="AX121" s="14" t="s">
        <v>78</v>
      </c>
      <c r="AY121" s="241" t="s">
        <v>129</v>
      </c>
    </row>
    <row r="122" spans="1:51" s="13" customFormat="1" ht="12">
      <c r="A122" s="13"/>
      <c r="B122" s="220"/>
      <c r="C122" s="221"/>
      <c r="D122" s="222" t="s">
        <v>144</v>
      </c>
      <c r="E122" s="223" t="s">
        <v>19</v>
      </c>
      <c r="F122" s="224" t="s">
        <v>543</v>
      </c>
      <c r="G122" s="221"/>
      <c r="H122" s="225">
        <v>55</v>
      </c>
      <c r="I122" s="226"/>
      <c r="J122" s="221"/>
      <c r="K122" s="221"/>
      <c r="L122" s="227"/>
      <c r="M122" s="228"/>
      <c r="N122" s="229"/>
      <c r="O122" s="229"/>
      <c r="P122" s="229"/>
      <c r="Q122" s="229"/>
      <c r="R122" s="229"/>
      <c r="S122" s="229"/>
      <c r="T122" s="230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1" t="s">
        <v>144</v>
      </c>
      <c r="AU122" s="231" t="s">
        <v>88</v>
      </c>
      <c r="AV122" s="13" t="s">
        <v>88</v>
      </c>
      <c r="AW122" s="13" t="s">
        <v>37</v>
      </c>
      <c r="AX122" s="13" t="s">
        <v>78</v>
      </c>
      <c r="AY122" s="231" t="s">
        <v>129</v>
      </c>
    </row>
    <row r="123" spans="1:51" s="14" customFormat="1" ht="12">
      <c r="A123" s="14"/>
      <c r="B123" s="232"/>
      <c r="C123" s="233"/>
      <c r="D123" s="222" t="s">
        <v>144</v>
      </c>
      <c r="E123" s="234" t="s">
        <v>19</v>
      </c>
      <c r="F123" s="235" t="s">
        <v>166</v>
      </c>
      <c r="G123" s="233"/>
      <c r="H123" s="234" t="s">
        <v>19</v>
      </c>
      <c r="I123" s="236"/>
      <c r="J123" s="233"/>
      <c r="K123" s="233"/>
      <c r="L123" s="237"/>
      <c r="M123" s="238"/>
      <c r="N123" s="239"/>
      <c r="O123" s="239"/>
      <c r="P123" s="239"/>
      <c r="Q123" s="239"/>
      <c r="R123" s="239"/>
      <c r="S123" s="239"/>
      <c r="T123" s="240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1" t="s">
        <v>144</v>
      </c>
      <c r="AU123" s="241" t="s">
        <v>88</v>
      </c>
      <c r="AV123" s="14" t="s">
        <v>86</v>
      </c>
      <c r="AW123" s="14" t="s">
        <v>37</v>
      </c>
      <c r="AX123" s="14" t="s">
        <v>78</v>
      </c>
      <c r="AY123" s="241" t="s">
        <v>129</v>
      </c>
    </row>
    <row r="124" spans="1:51" s="15" customFormat="1" ht="12">
      <c r="A124" s="15"/>
      <c r="B124" s="242"/>
      <c r="C124" s="243"/>
      <c r="D124" s="222" t="s">
        <v>144</v>
      </c>
      <c r="E124" s="244" t="s">
        <v>19</v>
      </c>
      <c r="F124" s="245" t="s">
        <v>149</v>
      </c>
      <c r="G124" s="243"/>
      <c r="H124" s="246">
        <v>220.13</v>
      </c>
      <c r="I124" s="247"/>
      <c r="J124" s="243"/>
      <c r="K124" s="243"/>
      <c r="L124" s="248"/>
      <c r="M124" s="249"/>
      <c r="N124" s="250"/>
      <c r="O124" s="250"/>
      <c r="P124" s="250"/>
      <c r="Q124" s="250"/>
      <c r="R124" s="250"/>
      <c r="S124" s="250"/>
      <c r="T124" s="251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52" t="s">
        <v>144</v>
      </c>
      <c r="AU124" s="252" t="s">
        <v>88</v>
      </c>
      <c r="AV124" s="15" t="s">
        <v>135</v>
      </c>
      <c r="AW124" s="15" t="s">
        <v>37</v>
      </c>
      <c r="AX124" s="15" t="s">
        <v>86</v>
      </c>
      <c r="AY124" s="252" t="s">
        <v>129</v>
      </c>
    </row>
    <row r="125" spans="1:65" s="2" customFormat="1" ht="62.7" customHeight="1">
      <c r="A125" s="39"/>
      <c r="B125" s="40"/>
      <c r="C125" s="206" t="s">
        <v>184</v>
      </c>
      <c r="D125" s="206" t="s">
        <v>131</v>
      </c>
      <c r="E125" s="207" t="s">
        <v>195</v>
      </c>
      <c r="F125" s="208" t="s">
        <v>196</v>
      </c>
      <c r="G125" s="209" t="s">
        <v>161</v>
      </c>
      <c r="H125" s="210">
        <v>2201.3</v>
      </c>
      <c r="I125" s="211"/>
      <c r="J125" s="212">
        <f>ROUND(I125*H125,2)</f>
        <v>0</v>
      </c>
      <c r="K125" s="213"/>
      <c r="L125" s="45"/>
      <c r="M125" s="214" t="s">
        <v>19</v>
      </c>
      <c r="N125" s="215" t="s">
        <v>49</v>
      </c>
      <c r="O125" s="85"/>
      <c r="P125" s="216">
        <f>O125*H125</f>
        <v>0</v>
      </c>
      <c r="Q125" s="216">
        <v>0</v>
      </c>
      <c r="R125" s="216">
        <f>Q125*H125</f>
        <v>0</v>
      </c>
      <c r="S125" s="216">
        <v>0</v>
      </c>
      <c r="T125" s="217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8" t="s">
        <v>135</v>
      </c>
      <c r="AT125" s="218" t="s">
        <v>131</v>
      </c>
      <c r="AU125" s="218" t="s">
        <v>88</v>
      </c>
      <c r="AY125" s="18" t="s">
        <v>129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18" t="s">
        <v>86</v>
      </c>
      <c r="BK125" s="219">
        <f>ROUND(I125*H125,2)</f>
        <v>0</v>
      </c>
      <c r="BL125" s="18" t="s">
        <v>135</v>
      </c>
      <c r="BM125" s="218" t="s">
        <v>197</v>
      </c>
    </row>
    <row r="126" spans="1:51" s="13" customFormat="1" ht="12">
      <c r="A126" s="13"/>
      <c r="B126" s="220"/>
      <c r="C126" s="221"/>
      <c r="D126" s="222" t="s">
        <v>144</v>
      </c>
      <c r="E126" s="221"/>
      <c r="F126" s="224" t="s">
        <v>546</v>
      </c>
      <c r="G126" s="221"/>
      <c r="H126" s="225">
        <v>2201.3</v>
      </c>
      <c r="I126" s="226"/>
      <c r="J126" s="221"/>
      <c r="K126" s="221"/>
      <c r="L126" s="227"/>
      <c r="M126" s="228"/>
      <c r="N126" s="229"/>
      <c r="O126" s="229"/>
      <c r="P126" s="229"/>
      <c r="Q126" s="229"/>
      <c r="R126" s="229"/>
      <c r="S126" s="229"/>
      <c r="T126" s="23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1" t="s">
        <v>144</v>
      </c>
      <c r="AU126" s="231" t="s">
        <v>88</v>
      </c>
      <c r="AV126" s="13" t="s">
        <v>88</v>
      </c>
      <c r="AW126" s="13" t="s">
        <v>4</v>
      </c>
      <c r="AX126" s="13" t="s">
        <v>86</v>
      </c>
      <c r="AY126" s="231" t="s">
        <v>129</v>
      </c>
    </row>
    <row r="127" spans="1:65" s="2" customFormat="1" ht="37.8" customHeight="1">
      <c r="A127" s="39"/>
      <c r="B127" s="40"/>
      <c r="C127" s="206" t="s">
        <v>190</v>
      </c>
      <c r="D127" s="206" t="s">
        <v>131</v>
      </c>
      <c r="E127" s="207" t="s">
        <v>200</v>
      </c>
      <c r="F127" s="208" t="s">
        <v>201</v>
      </c>
      <c r="G127" s="209" t="s">
        <v>161</v>
      </c>
      <c r="H127" s="210">
        <v>220.13</v>
      </c>
      <c r="I127" s="211"/>
      <c r="J127" s="212">
        <f>ROUND(I127*H127,2)</f>
        <v>0</v>
      </c>
      <c r="K127" s="213"/>
      <c r="L127" s="45"/>
      <c r="M127" s="214" t="s">
        <v>19</v>
      </c>
      <c r="N127" s="215" t="s">
        <v>49</v>
      </c>
      <c r="O127" s="85"/>
      <c r="P127" s="216">
        <f>O127*H127</f>
        <v>0</v>
      </c>
      <c r="Q127" s="216">
        <v>0</v>
      </c>
      <c r="R127" s="216">
        <f>Q127*H127</f>
        <v>0</v>
      </c>
      <c r="S127" s="216">
        <v>0</v>
      </c>
      <c r="T127" s="217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8" t="s">
        <v>135</v>
      </c>
      <c r="AT127" s="218" t="s">
        <v>131</v>
      </c>
      <c r="AU127" s="218" t="s">
        <v>88</v>
      </c>
      <c r="AY127" s="18" t="s">
        <v>129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18" t="s">
        <v>86</v>
      </c>
      <c r="BK127" s="219">
        <f>ROUND(I127*H127,2)</f>
        <v>0</v>
      </c>
      <c r="BL127" s="18" t="s">
        <v>135</v>
      </c>
      <c r="BM127" s="218" t="s">
        <v>202</v>
      </c>
    </row>
    <row r="128" spans="1:65" s="2" customFormat="1" ht="37.8" customHeight="1">
      <c r="A128" s="39"/>
      <c r="B128" s="40"/>
      <c r="C128" s="206" t="s">
        <v>194</v>
      </c>
      <c r="D128" s="206" t="s">
        <v>131</v>
      </c>
      <c r="E128" s="207" t="s">
        <v>204</v>
      </c>
      <c r="F128" s="208" t="s">
        <v>205</v>
      </c>
      <c r="G128" s="209" t="s">
        <v>161</v>
      </c>
      <c r="H128" s="210">
        <v>220.13</v>
      </c>
      <c r="I128" s="211"/>
      <c r="J128" s="212">
        <f>ROUND(I128*H128,2)</f>
        <v>0</v>
      </c>
      <c r="K128" s="213"/>
      <c r="L128" s="45"/>
      <c r="M128" s="214" t="s">
        <v>19</v>
      </c>
      <c r="N128" s="215" t="s">
        <v>49</v>
      </c>
      <c r="O128" s="85"/>
      <c r="P128" s="216">
        <f>O128*H128</f>
        <v>0</v>
      </c>
      <c r="Q128" s="216">
        <v>0</v>
      </c>
      <c r="R128" s="216">
        <f>Q128*H128</f>
        <v>0</v>
      </c>
      <c r="S128" s="216">
        <v>0</v>
      </c>
      <c r="T128" s="217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8" t="s">
        <v>135</v>
      </c>
      <c r="AT128" s="218" t="s">
        <v>131</v>
      </c>
      <c r="AU128" s="218" t="s">
        <v>88</v>
      </c>
      <c r="AY128" s="18" t="s">
        <v>129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18" t="s">
        <v>86</v>
      </c>
      <c r="BK128" s="219">
        <f>ROUND(I128*H128,2)</f>
        <v>0</v>
      </c>
      <c r="BL128" s="18" t="s">
        <v>135</v>
      </c>
      <c r="BM128" s="218" t="s">
        <v>206</v>
      </c>
    </row>
    <row r="129" spans="1:65" s="2" customFormat="1" ht="37.8" customHeight="1">
      <c r="A129" s="39"/>
      <c r="B129" s="40"/>
      <c r="C129" s="206" t="s">
        <v>199</v>
      </c>
      <c r="D129" s="206" t="s">
        <v>131</v>
      </c>
      <c r="E129" s="207" t="s">
        <v>207</v>
      </c>
      <c r="F129" s="208" t="s">
        <v>208</v>
      </c>
      <c r="G129" s="209" t="s">
        <v>209</v>
      </c>
      <c r="H129" s="210">
        <v>440.26</v>
      </c>
      <c r="I129" s="211"/>
      <c r="J129" s="212">
        <f>ROUND(I129*H129,2)</f>
        <v>0</v>
      </c>
      <c r="K129" s="213"/>
      <c r="L129" s="45"/>
      <c r="M129" s="214" t="s">
        <v>19</v>
      </c>
      <c r="N129" s="215" t="s">
        <v>49</v>
      </c>
      <c r="O129" s="85"/>
      <c r="P129" s="216">
        <f>O129*H129</f>
        <v>0</v>
      </c>
      <c r="Q129" s="216">
        <v>0</v>
      </c>
      <c r="R129" s="216">
        <f>Q129*H129</f>
        <v>0</v>
      </c>
      <c r="S129" s="216">
        <v>0</v>
      </c>
      <c r="T129" s="21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8" t="s">
        <v>135</v>
      </c>
      <c r="AT129" s="218" t="s">
        <v>131</v>
      </c>
      <c r="AU129" s="218" t="s">
        <v>88</v>
      </c>
      <c r="AY129" s="18" t="s">
        <v>129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18" t="s">
        <v>86</v>
      </c>
      <c r="BK129" s="219">
        <f>ROUND(I129*H129,2)</f>
        <v>0</v>
      </c>
      <c r="BL129" s="18" t="s">
        <v>135</v>
      </c>
      <c r="BM129" s="218" t="s">
        <v>210</v>
      </c>
    </row>
    <row r="130" spans="1:51" s="13" customFormat="1" ht="12">
      <c r="A130" s="13"/>
      <c r="B130" s="220"/>
      <c r="C130" s="221"/>
      <c r="D130" s="222" t="s">
        <v>144</v>
      </c>
      <c r="E130" s="221"/>
      <c r="F130" s="224" t="s">
        <v>547</v>
      </c>
      <c r="G130" s="221"/>
      <c r="H130" s="225">
        <v>440.26</v>
      </c>
      <c r="I130" s="226"/>
      <c r="J130" s="221"/>
      <c r="K130" s="221"/>
      <c r="L130" s="227"/>
      <c r="M130" s="228"/>
      <c r="N130" s="229"/>
      <c r="O130" s="229"/>
      <c r="P130" s="229"/>
      <c r="Q130" s="229"/>
      <c r="R130" s="229"/>
      <c r="S130" s="229"/>
      <c r="T130" s="23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1" t="s">
        <v>144</v>
      </c>
      <c r="AU130" s="231" t="s">
        <v>88</v>
      </c>
      <c r="AV130" s="13" t="s">
        <v>88</v>
      </c>
      <c r="AW130" s="13" t="s">
        <v>4</v>
      </c>
      <c r="AX130" s="13" t="s">
        <v>86</v>
      </c>
      <c r="AY130" s="231" t="s">
        <v>129</v>
      </c>
    </row>
    <row r="131" spans="1:65" s="2" customFormat="1" ht="49.05" customHeight="1">
      <c r="A131" s="39"/>
      <c r="B131" s="40"/>
      <c r="C131" s="206" t="s">
        <v>203</v>
      </c>
      <c r="D131" s="206" t="s">
        <v>131</v>
      </c>
      <c r="E131" s="207" t="s">
        <v>213</v>
      </c>
      <c r="F131" s="208" t="s">
        <v>214</v>
      </c>
      <c r="G131" s="209" t="s">
        <v>161</v>
      </c>
      <c r="H131" s="210">
        <v>55</v>
      </c>
      <c r="I131" s="211"/>
      <c r="J131" s="212">
        <f>ROUND(I131*H131,2)</f>
        <v>0</v>
      </c>
      <c r="K131" s="213"/>
      <c r="L131" s="45"/>
      <c r="M131" s="214" t="s">
        <v>19</v>
      </c>
      <c r="N131" s="215" t="s">
        <v>49</v>
      </c>
      <c r="O131" s="85"/>
      <c r="P131" s="216">
        <f>O131*H131</f>
        <v>0</v>
      </c>
      <c r="Q131" s="216">
        <v>0</v>
      </c>
      <c r="R131" s="216">
        <f>Q131*H131</f>
        <v>0</v>
      </c>
      <c r="S131" s="216">
        <v>0</v>
      </c>
      <c r="T131" s="21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8" t="s">
        <v>135</v>
      </c>
      <c r="AT131" s="218" t="s">
        <v>131</v>
      </c>
      <c r="AU131" s="218" t="s">
        <v>88</v>
      </c>
      <c r="AY131" s="18" t="s">
        <v>129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8" t="s">
        <v>86</v>
      </c>
      <c r="BK131" s="219">
        <f>ROUND(I131*H131,2)</f>
        <v>0</v>
      </c>
      <c r="BL131" s="18" t="s">
        <v>135</v>
      </c>
      <c r="BM131" s="218" t="s">
        <v>215</v>
      </c>
    </row>
    <row r="132" spans="1:51" s="13" customFormat="1" ht="12">
      <c r="A132" s="13"/>
      <c r="B132" s="220"/>
      <c r="C132" s="221"/>
      <c r="D132" s="222" t="s">
        <v>144</v>
      </c>
      <c r="E132" s="223" t="s">
        <v>19</v>
      </c>
      <c r="F132" s="224" t="s">
        <v>543</v>
      </c>
      <c r="G132" s="221"/>
      <c r="H132" s="225">
        <v>55</v>
      </c>
      <c r="I132" s="226"/>
      <c r="J132" s="221"/>
      <c r="K132" s="221"/>
      <c r="L132" s="227"/>
      <c r="M132" s="228"/>
      <c r="N132" s="229"/>
      <c r="O132" s="229"/>
      <c r="P132" s="229"/>
      <c r="Q132" s="229"/>
      <c r="R132" s="229"/>
      <c r="S132" s="229"/>
      <c r="T132" s="23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1" t="s">
        <v>144</v>
      </c>
      <c r="AU132" s="231" t="s">
        <v>88</v>
      </c>
      <c r="AV132" s="13" t="s">
        <v>88</v>
      </c>
      <c r="AW132" s="13" t="s">
        <v>37</v>
      </c>
      <c r="AX132" s="13" t="s">
        <v>78</v>
      </c>
      <c r="AY132" s="231" t="s">
        <v>129</v>
      </c>
    </row>
    <row r="133" spans="1:51" s="15" customFormat="1" ht="12">
      <c r="A133" s="15"/>
      <c r="B133" s="242"/>
      <c r="C133" s="243"/>
      <c r="D133" s="222" t="s">
        <v>144</v>
      </c>
      <c r="E133" s="244" t="s">
        <v>19</v>
      </c>
      <c r="F133" s="245" t="s">
        <v>216</v>
      </c>
      <c r="G133" s="243"/>
      <c r="H133" s="246">
        <v>55</v>
      </c>
      <c r="I133" s="247"/>
      <c r="J133" s="243"/>
      <c r="K133" s="243"/>
      <c r="L133" s="248"/>
      <c r="M133" s="249"/>
      <c r="N133" s="250"/>
      <c r="O133" s="250"/>
      <c r="P133" s="250"/>
      <c r="Q133" s="250"/>
      <c r="R133" s="250"/>
      <c r="S133" s="250"/>
      <c r="T133" s="251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52" t="s">
        <v>144</v>
      </c>
      <c r="AU133" s="252" t="s">
        <v>88</v>
      </c>
      <c r="AV133" s="15" t="s">
        <v>135</v>
      </c>
      <c r="AW133" s="15" t="s">
        <v>37</v>
      </c>
      <c r="AX133" s="15" t="s">
        <v>86</v>
      </c>
      <c r="AY133" s="252" t="s">
        <v>129</v>
      </c>
    </row>
    <row r="134" spans="1:65" s="2" customFormat="1" ht="14.4" customHeight="1">
      <c r="A134" s="39"/>
      <c r="B134" s="40"/>
      <c r="C134" s="253" t="s">
        <v>8</v>
      </c>
      <c r="D134" s="253" t="s">
        <v>218</v>
      </c>
      <c r="E134" s="254" t="s">
        <v>219</v>
      </c>
      <c r="F134" s="255" t="s">
        <v>220</v>
      </c>
      <c r="G134" s="256" t="s">
        <v>209</v>
      </c>
      <c r="H134" s="257">
        <v>99</v>
      </c>
      <c r="I134" s="258"/>
      <c r="J134" s="259">
        <f>ROUND(I134*H134,2)</f>
        <v>0</v>
      </c>
      <c r="K134" s="260"/>
      <c r="L134" s="261"/>
      <c r="M134" s="262" t="s">
        <v>19</v>
      </c>
      <c r="N134" s="263" t="s">
        <v>49</v>
      </c>
      <c r="O134" s="85"/>
      <c r="P134" s="216">
        <f>O134*H134</f>
        <v>0</v>
      </c>
      <c r="Q134" s="216">
        <v>0</v>
      </c>
      <c r="R134" s="216">
        <f>Q134*H134</f>
        <v>0</v>
      </c>
      <c r="S134" s="216">
        <v>0</v>
      </c>
      <c r="T134" s="21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8" t="s">
        <v>172</v>
      </c>
      <c r="AT134" s="218" t="s">
        <v>218</v>
      </c>
      <c r="AU134" s="218" t="s">
        <v>88</v>
      </c>
      <c r="AY134" s="18" t="s">
        <v>129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18" t="s">
        <v>86</v>
      </c>
      <c r="BK134" s="219">
        <f>ROUND(I134*H134,2)</f>
        <v>0</v>
      </c>
      <c r="BL134" s="18" t="s">
        <v>135</v>
      </c>
      <c r="BM134" s="218" t="s">
        <v>221</v>
      </c>
    </row>
    <row r="135" spans="1:51" s="13" customFormat="1" ht="12">
      <c r="A135" s="13"/>
      <c r="B135" s="220"/>
      <c r="C135" s="221"/>
      <c r="D135" s="222" t="s">
        <v>144</v>
      </c>
      <c r="E135" s="221"/>
      <c r="F135" s="224" t="s">
        <v>548</v>
      </c>
      <c r="G135" s="221"/>
      <c r="H135" s="225">
        <v>99</v>
      </c>
      <c r="I135" s="226"/>
      <c r="J135" s="221"/>
      <c r="K135" s="221"/>
      <c r="L135" s="227"/>
      <c r="M135" s="228"/>
      <c r="N135" s="229"/>
      <c r="O135" s="229"/>
      <c r="P135" s="229"/>
      <c r="Q135" s="229"/>
      <c r="R135" s="229"/>
      <c r="S135" s="229"/>
      <c r="T135" s="23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1" t="s">
        <v>144</v>
      </c>
      <c r="AU135" s="231" t="s">
        <v>88</v>
      </c>
      <c r="AV135" s="13" t="s">
        <v>88</v>
      </c>
      <c r="AW135" s="13" t="s">
        <v>4</v>
      </c>
      <c r="AX135" s="13" t="s">
        <v>86</v>
      </c>
      <c r="AY135" s="231" t="s">
        <v>129</v>
      </c>
    </row>
    <row r="136" spans="1:65" s="2" customFormat="1" ht="24.15" customHeight="1">
      <c r="A136" s="39"/>
      <c r="B136" s="40"/>
      <c r="C136" s="206" t="s">
        <v>212</v>
      </c>
      <c r="D136" s="206" t="s">
        <v>131</v>
      </c>
      <c r="E136" s="207" t="s">
        <v>234</v>
      </c>
      <c r="F136" s="208" t="s">
        <v>235</v>
      </c>
      <c r="G136" s="209" t="s">
        <v>134</v>
      </c>
      <c r="H136" s="210">
        <v>337</v>
      </c>
      <c r="I136" s="211"/>
      <c r="J136" s="212">
        <f>ROUND(I136*H136,2)</f>
        <v>0</v>
      </c>
      <c r="K136" s="213"/>
      <c r="L136" s="45"/>
      <c r="M136" s="214" t="s">
        <v>19</v>
      </c>
      <c r="N136" s="215" t="s">
        <v>49</v>
      </c>
      <c r="O136" s="85"/>
      <c r="P136" s="216">
        <f>O136*H136</f>
        <v>0</v>
      </c>
      <c r="Q136" s="216">
        <v>0</v>
      </c>
      <c r="R136" s="216">
        <f>Q136*H136</f>
        <v>0</v>
      </c>
      <c r="S136" s="216">
        <v>0</v>
      </c>
      <c r="T136" s="21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8" t="s">
        <v>135</v>
      </c>
      <c r="AT136" s="218" t="s">
        <v>131</v>
      </c>
      <c r="AU136" s="218" t="s">
        <v>88</v>
      </c>
      <c r="AY136" s="18" t="s">
        <v>129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8" t="s">
        <v>86</v>
      </c>
      <c r="BK136" s="219">
        <f>ROUND(I136*H136,2)</f>
        <v>0</v>
      </c>
      <c r="BL136" s="18" t="s">
        <v>135</v>
      </c>
      <c r="BM136" s="218" t="s">
        <v>236</v>
      </c>
    </row>
    <row r="137" spans="1:65" s="2" customFormat="1" ht="37.8" customHeight="1">
      <c r="A137" s="39"/>
      <c r="B137" s="40"/>
      <c r="C137" s="206" t="s">
        <v>217</v>
      </c>
      <c r="D137" s="206" t="s">
        <v>131</v>
      </c>
      <c r="E137" s="207" t="s">
        <v>237</v>
      </c>
      <c r="F137" s="208" t="s">
        <v>238</v>
      </c>
      <c r="G137" s="209" t="s">
        <v>134</v>
      </c>
      <c r="H137" s="210">
        <v>90</v>
      </c>
      <c r="I137" s="211"/>
      <c r="J137" s="212">
        <f>ROUND(I137*H137,2)</f>
        <v>0</v>
      </c>
      <c r="K137" s="213"/>
      <c r="L137" s="45"/>
      <c r="M137" s="214" t="s">
        <v>19</v>
      </c>
      <c r="N137" s="215" t="s">
        <v>49</v>
      </c>
      <c r="O137" s="85"/>
      <c r="P137" s="216">
        <f>O137*H137</f>
        <v>0</v>
      </c>
      <c r="Q137" s="216">
        <v>0</v>
      </c>
      <c r="R137" s="216">
        <f>Q137*H137</f>
        <v>0</v>
      </c>
      <c r="S137" s="216">
        <v>0</v>
      </c>
      <c r="T137" s="21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8" t="s">
        <v>135</v>
      </c>
      <c r="AT137" s="218" t="s">
        <v>131</v>
      </c>
      <c r="AU137" s="218" t="s">
        <v>88</v>
      </c>
      <c r="AY137" s="18" t="s">
        <v>129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18" t="s">
        <v>86</v>
      </c>
      <c r="BK137" s="219">
        <f>ROUND(I137*H137,2)</f>
        <v>0</v>
      </c>
      <c r="BL137" s="18" t="s">
        <v>135</v>
      </c>
      <c r="BM137" s="218" t="s">
        <v>239</v>
      </c>
    </row>
    <row r="138" spans="1:65" s="2" customFormat="1" ht="37.8" customHeight="1">
      <c r="A138" s="39"/>
      <c r="B138" s="40"/>
      <c r="C138" s="206" t="s">
        <v>223</v>
      </c>
      <c r="D138" s="206" t="s">
        <v>131</v>
      </c>
      <c r="E138" s="207" t="s">
        <v>241</v>
      </c>
      <c r="F138" s="208" t="s">
        <v>242</v>
      </c>
      <c r="G138" s="209" t="s">
        <v>134</v>
      </c>
      <c r="H138" s="210">
        <v>90</v>
      </c>
      <c r="I138" s="211"/>
      <c r="J138" s="212">
        <f>ROUND(I138*H138,2)</f>
        <v>0</v>
      </c>
      <c r="K138" s="213"/>
      <c r="L138" s="45"/>
      <c r="M138" s="214" t="s">
        <v>19</v>
      </c>
      <c r="N138" s="215" t="s">
        <v>49</v>
      </c>
      <c r="O138" s="85"/>
      <c r="P138" s="216">
        <f>O138*H138</f>
        <v>0</v>
      </c>
      <c r="Q138" s="216">
        <v>0</v>
      </c>
      <c r="R138" s="216">
        <f>Q138*H138</f>
        <v>0</v>
      </c>
      <c r="S138" s="216">
        <v>0</v>
      </c>
      <c r="T138" s="21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8" t="s">
        <v>135</v>
      </c>
      <c r="AT138" s="218" t="s">
        <v>131</v>
      </c>
      <c r="AU138" s="218" t="s">
        <v>88</v>
      </c>
      <c r="AY138" s="18" t="s">
        <v>129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18" t="s">
        <v>86</v>
      </c>
      <c r="BK138" s="219">
        <f>ROUND(I138*H138,2)</f>
        <v>0</v>
      </c>
      <c r="BL138" s="18" t="s">
        <v>135</v>
      </c>
      <c r="BM138" s="218" t="s">
        <v>243</v>
      </c>
    </row>
    <row r="139" spans="1:65" s="2" customFormat="1" ht="14.4" customHeight="1">
      <c r="A139" s="39"/>
      <c r="B139" s="40"/>
      <c r="C139" s="253" t="s">
        <v>228</v>
      </c>
      <c r="D139" s="253" t="s">
        <v>218</v>
      </c>
      <c r="E139" s="254" t="s">
        <v>245</v>
      </c>
      <c r="F139" s="255" t="s">
        <v>246</v>
      </c>
      <c r="G139" s="256" t="s">
        <v>247</v>
      </c>
      <c r="H139" s="257">
        <v>1.8</v>
      </c>
      <c r="I139" s="258"/>
      <c r="J139" s="259">
        <f>ROUND(I139*H139,2)</f>
        <v>0</v>
      </c>
      <c r="K139" s="260"/>
      <c r="L139" s="261"/>
      <c r="M139" s="262" t="s">
        <v>19</v>
      </c>
      <c r="N139" s="263" t="s">
        <v>49</v>
      </c>
      <c r="O139" s="85"/>
      <c r="P139" s="216">
        <f>O139*H139</f>
        <v>0</v>
      </c>
      <c r="Q139" s="216">
        <v>0.001</v>
      </c>
      <c r="R139" s="216">
        <f>Q139*H139</f>
        <v>0.0018000000000000002</v>
      </c>
      <c r="S139" s="216">
        <v>0</v>
      </c>
      <c r="T139" s="21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8" t="s">
        <v>172</v>
      </c>
      <c r="AT139" s="218" t="s">
        <v>218</v>
      </c>
      <c r="AU139" s="218" t="s">
        <v>88</v>
      </c>
      <c r="AY139" s="18" t="s">
        <v>129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18" t="s">
        <v>86</v>
      </c>
      <c r="BK139" s="219">
        <f>ROUND(I139*H139,2)</f>
        <v>0</v>
      </c>
      <c r="BL139" s="18" t="s">
        <v>135</v>
      </c>
      <c r="BM139" s="218" t="s">
        <v>248</v>
      </c>
    </row>
    <row r="140" spans="1:51" s="13" customFormat="1" ht="12">
      <c r="A140" s="13"/>
      <c r="B140" s="220"/>
      <c r="C140" s="221"/>
      <c r="D140" s="222" t="s">
        <v>144</v>
      </c>
      <c r="E140" s="221"/>
      <c r="F140" s="224" t="s">
        <v>549</v>
      </c>
      <c r="G140" s="221"/>
      <c r="H140" s="225">
        <v>1.8</v>
      </c>
      <c r="I140" s="226"/>
      <c r="J140" s="221"/>
      <c r="K140" s="221"/>
      <c r="L140" s="227"/>
      <c r="M140" s="228"/>
      <c r="N140" s="229"/>
      <c r="O140" s="229"/>
      <c r="P140" s="229"/>
      <c r="Q140" s="229"/>
      <c r="R140" s="229"/>
      <c r="S140" s="229"/>
      <c r="T140" s="23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1" t="s">
        <v>144</v>
      </c>
      <c r="AU140" s="231" t="s">
        <v>88</v>
      </c>
      <c r="AV140" s="13" t="s">
        <v>88</v>
      </c>
      <c r="AW140" s="13" t="s">
        <v>4</v>
      </c>
      <c r="AX140" s="13" t="s">
        <v>86</v>
      </c>
      <c r="AY140" s="231" t="s">
        <v>129</v>
      </c>
    </row>
    <row r="141" spans="1:65" s="2" customFormat="1" ht="14.4" customHeight="1">
      <c r="A141" s="39"/>
      <c r="B141" s="40"/>
      <c r="C141" s="206" t="s">
        <v>233</v>
      </c>
      <c r="D141" s="206" t="s">
        <v>131</v>
      </c>
      <c r="E141" s="207" t="s">
        <v>251</v>
      </c>
      <c r="F141" s="208" t="s">
        <v>252</v>
      </c>
      <c r="G141" s="209" t="s">
        <v>161</v>
      </c>
      <c r="H141" s="210">
        <v>9</v>
      </c>
      <c r="I141" s="211"/>
      <c r="J141" s="212">
        <f>ROUND(I141*H141,2)</f>
        <v>0</v>
      </c>
      <c r="K141" s="213"/>
      <c r="L141" s="45"/>
      <c r="M141" s="214" t="s">
        <v>19</v>
      </c>
      <c r="N141" s="215" t="s">
        <v>49</v>
      </c>
      <c r="O141" s="85"/>
      <c r="P141" s="216">
        <f>O141*H141</f>
        <v>0</v>
      </c>
      <c r="Q141" s="216">
        <v>0</v>
      </c>
      <c r="R141" s="216">
        <f>Q141*H141</f>
        <v>0</v>
      </c>
      <c r="S141" s="216">
        <v>0</v>
      </c>
      <c r="T141" s="21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8" t="s">
        <v>135</v>
      </c>
      <c r="AT141" s="218" t="s">
        <v>131</v>
      </c>
      <c r="AU141" s="218" t="s">
        <v>88</v>
      </c>
      <c r="AY141" s="18" t="s">
        <v>129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18" t="s">
        <v>86</v>
      </c>
      <c r="BK141" s="219">
        <f>ROUND(I141*H141,2)</f>
        <v>0</v>
      </c>
      <c r="BL141" s="18" t="s">
        <v>135</v>
      </c>
      <c r="BM141" s="218" t="s">
        <v>253</v>
      </c>
    </row>
    <row r="142" spans="1:63" s="12" customFormat="1" ht="22.8" customHeight="1">
      <c r="A142" s="12"/>
      <c r="B142" s="190"/>
      <c r="C142" s="191"/>
      <c r="D142" s="192" t="s">
        <v>77</v>
      </c>
      <c r="E142" s="204" t="s">
        <v>140</v>
      </c>
      <c r="F142" s="204" t="s">
        <v>550</v>
      </c>
      <c r="G142" s="191"/>
      <c r="H142" s="191"/>
      <c r="I142" s="194"/>
      <c r="J142" s="205">
        <f>BK142</f>
        <v>0</v>
      </c>
      <c r="K142" s="191"/>
      <c r="L142" s="196"/>
      <c r="M142" s="197"/>
      <c r="N142" s="198"/>
      <c r="O142" s="198"/>
      <c r="P142" s="199">
        <f>SUM(P143:P145)</f>
        <v>0</v>
      </c>
      <c r="Q142" s="198"/>
      <c r="R142" s="199">
        <f>SUM(R143:R145)</f>
        <v>4.93893</v>
      </c>
      <c r="S142" s="198"/>
      <c r="T142" s="200">
        <f>SUM(T143:T145)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1" t="s">
        <v>86</v>
      </c>
      <c r="AT142" s="202" t="s">
        <v>77</v>
      </c>
      <c r="AU142" s="202" t="s">
        <v>86</v>
      </c>
      <c r="AY142" s="201" t="s">
        <v>129</v>
      </c>
      <c r="BK142" s="203">
        <f>SUM(BK143:BK145)</f>
        <v>0</v>
      </c>
    </row>
    <row r="143" spans="1:65" s="2" customFormat="1" ht="24.15" customHeight="1">
      <c r="A143" s="39"/>
      <c r="B143" s="40"/>
      <c r="C143" s="206" t="s">
        <v>7</v>
      </c>
      <c r="D143" s="206" t="s">
        <v>131</v>
      </c>
      <c r="E143" s="207" t="s">
        <v>551</v>
      </c>
      <c r="F143" s="208" t="s">
        <v>552</v>
      </c>
      <c r="G143" s="209" t="s">
        <v>156</v>
      </c>
      <c r="H143" s="210">
        <v>9</v>
      </c>
      <c r="I143" s="211"/>
      <c r="J143" s="212">
        <f>ROUND(I143*H143,2)</f>
        <v>0</v>
      </c>
      <c r="K143" s="213"/>
      <c r="L143" s="45"/>
      <c r="M143" s="214" t="s">
        <v>19</v>
      </c>
      <c r="N143" s="215" t="s">
        <v>49</v>
      </c>
      <c r="O143" s="85"/>
      <c r="P143" s="216">
        <f>O143*H143</f>
        <v>0</v>
      </c>
      <c r="Q143" s="216">
        <v>0.24127</v>
      </c>
      <c r="R143" s="216">
        <f>Q143*H143</f>
        <v>2.17143</v>
      </c>
      <c r="S143" s="216">
        <v>0</v>
      </c>
      <c r="T143" s="217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8" t="s">
        <v>135</v>
      </c>
      <c r="AT143" s="218" t="s">
        <v>131</v>
      </c>
      <c r="AU143" s="218" t="s">
        <v>88</v>
      </c>
      <c r="AY143" s="18" t="s">
        <v>129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18" t="s">
        <v>86</v>
      </c>
      <c r="BK143" s="219">
        <f>ROUND(I143*H143,2)</f>
        <v>0</v>
      </c>
      <c r="BL143" s="18" t="s">
        <v>135</v>
      </c>
      <c r="BM143" s="218" t="s">
        <v>553</v>
      </c>
    </row>
    <row r="144" spans="1:65" s="2" customFormat="1" ht="24.15" customHeight="1">
      <c r="A144" s="39"/>
      <c r="B144" s="40"/>
      <c r="C144" s="253" t="s">
        <v>240</v>
      </c>
      <c r="D144" s="253" t="s">
        <v>218</v>
      </c>
      <c r="E144" s="254" t="s">
        <v>554</v>
      </c>
      <c r="F144" s="255" t="s">
        <v>555</v>
      </c>
      <c r="G144" s="256" t="s">
        <v>300</v>
      </c>
      <c r="H144" s="257">
        <v>45</v>
      </c>
      <c r="I144" s="258"/>
      <c r="J144" s="259">
        <f>ROUND(I144*H144,2)</f>
        <v>0</v>
      </c>
      <c r="K144" s="260"/>
      <c r="L144" s="261"/>
      <c r="M144" s="262" t="s">
        <v>19</v>
      </c>
      <c r="N144" s="263" t="s">
        <v>49</v>
      </c>
      <c r="O144" s="85"/>
      <c r="P144" s="216">
        <f>O144*H144</f>
        <v>0</v>
      </c>
      <c r="Q144" s="216">
        <v>0.0615</v>
      </c>
      <c r="R144" s="216">
        <f>Q144*H144</f>
        <v>2.7675</v>
      </c>
      <c r="S144" s="216">
        <v>0</v>
      </c>
      <c r="T144" s="21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8" t="s">
        <v>172</v>
      </c>
      <c r="AT144" s="218" t="s">
        <v>218</v>
      </c>
      <c r="AU144" s="218" t="s">
        <v>88</v>
      </c>
      <c r="AY144" s="18" t="s">
        <v>129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18" t="s">
        <v>86</v>
      </c>
      <c r="BK144" s="219">
        <f>ROUND(I144*H144,2)</f>
        <v>0</v>
      </c>
      <c r="BL144" s="18" t="s">
        <v>135</v>
      </c>
      <c r="BM144" s="218" t="s">
        <v>556</v>
      </c>
    </row>
    <row r="145" spans="1:51" s="13" customFormat="1" ht="12">
      <c r="A145" s="13"/>
      <c r="B145" s="220"/>
      <c r="C145" s="221"/>
      <c r="D145" s="222" t="s">
        <v>144</v>
      </c>
      <c r="E145" s="221"/>
      <c r="F145" s="224" t="s">
        <v>557</v>
      </c>
      <c r="G145" s="221"/>
      <c r="H145" s="225">
        <v>45</v>
      </c>
      <c r="I145" s="226"/>
      <c r="J145" s="221"/>
      <c r="K145" s="221"/>
      <c r="L145" s="227"/>
      <c r="M145" s="228"/>
      <c r="N145" s="229"/>
      <c r="O145" s="229"/>
      <c r="P145" s="229"/>
      <c r="Q145" s="229"/>
      <c r="R145" s="229"/>
      <c r="S145" s="229"/>
      <c r="T145" s="23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1" t="s">
        <v>144</v>
      </c>
      <c r="AU145" s="231" t="s">
        <v>88</v>
      </c>
      <c r="AV145" s="13" t="s">
        <v>88</v>
      </c>
      <c r="AW145" s="13" t="s">
        <v>4</v>
      </c>
      <c r="AX145" s="13" t="s">
        <v>86</v>
      </c>
      <c r="AY145" s="231" t="s">
        <v>129</v>
      </c>
    </row>
    <row r="146" spans="1:63" s="12" customFormat="1" ht="22.8" customHeight="1">
      <c r="A146" s="12"/>
      <c r="B146" s="190"/>
      <c r="C146" s="191"/>
      <c r="D146" s="192" t="s">
        <v>77</v>
      </c>
      <c r="E146" s="204" t="s">
        <v>153</v>
      </c>
      <c r="F146" s="204" t="s">
        <v>260</v>
      </c>
      <c r="G146" s="191"/>
      <c r="H146" s="191"/>
      <c r="I146" s="194"/>
      <c r="J146" s="205">
        <f>BK146</f>
        <v>0</v>
      </c>
      <c r="K146" s="191"/>
      <c r="L146" s="196"/>
      <c r="M146" s="197"/>
      <c r="N146" s="198"/>
      <c r="O146" s="198"/>
      <c r="P146" s="199">
        <f>SUM(P147:P179)</f>
        <v>0</v>
      </c>
      <c r="Q146" s="198"/>
      <c r="R146" s="199">
        <f>SUM(R147:R179)</f>
        <v>60.07171959000001</v>
      </c>
      <c r="S146" s="198"/>
      <c r="T146" s="200">
        <f>SUM(T147:T179)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1" t="s">
        <v>86</v>
      </c>
      <c r="AT146" s="202" t="s">
        <v>77</v>
      </c>
      <c r="AU146" s="202" t="s">
        <v>86</v>
      </c>
      <c r="AY146" s="201" t="s">
        <v>129</v>
      </c>
      <c r="BK146" s="203">
        <f>SUM(BK147:BK179)</f>
        <v>0</v>
      </c>
    </row>
    <row r="147" spans="1:65" s="2" customFormat="1" ht="24.15" customHeight="1">
      <c r="A147" s="39"/>
      <c r="B147" s="40"/>
      <c r="C147" s="206" t="s">
        <v>244</v>
      </c>
      <c r="D147" s="206" t="s">
        <v>131</v>
      </c>
      <c r="E147" s="207" t="s">
        <v>262</v>
      </c>
      <c r="F147" s="208" t="s">
        <v>263</v>
      </c>
      <c r="G147" s="209" t="s">
        <v>134</v>
      </c>
      <c r="H147" s="210">
        <v>227.5</v>
      </c>
      <c r="I147" s="211"/>
      <c r="J147" s="212">
        <f>ROUND(I147*H147,2)</f>
        <v>0</v>
      </c>
      <c r="K147" s="213"/>
      <c r="L147" s="45"/>
      <c r="M147" s="214" t="s">
        <v>19</v>
      </c>
      <c r="N147" s="215" t="s">
        <v>49</v>
      </c>
      <c r="O147" s="85"/>
      <c r="P147" s="216">
        <f>O147*H147</f>
        <v>0</v>
      </c>
      <c r="Q147" s="216">
        <v>0</v>
      </c>
      <c r="R147" s="216">
        <f>Q147*H147</f>
        <v>0</v>
      </c>
      <c r="S147" s="216">
        <v>0</v>
      </c>
      <c r="T147" s="217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8" t="s">
        <v>135</v>
      </c>
      <c r="AT147" s="218" t="s">
        <v>131</v>
      </c>
      <c r="AU147" s="218" t="s">
        <v>88</v>
      </c>
      <c r="AY147" s="18" t="s">
        <v>129</v>
      </c>
      <c r="BE147" s="219">
        <f>IF(N147="základní",J147,0)</f>
        <v>0</v>
      </c>
      <c r="BF147" s="219">
        <f>IF(N147="snížená",J147,0)</f>
        <v>0</v>
      </c>
      <c r="BG147" s="219">
        <f>IF(N147="zákl. přenesená",J147,0)</f>
        <v>0</v>
      </c>
      <c r="BH147" s="219">
        <f>IF(N147="sníž. přenesená",J147,0)</f>
        <v>0</v>
      </c>
      <c r="BI147" s="219">
        <f>IF(N147="nulová",J147,0)</f>
        <v>0</v>
      </c>
      <c r="BJ147" s="18" t="s">
        <v>86</v>
      </c>
      <c r="BK147" s="219">
        <f>ROUND(I147*H147,2)</f>
        <v>0</v>
      </c>
      <c r="BL147" s="18" t="s">
        <v>135</v>
      </c>
      <c r="BM147" s="218" t="s">
        <v>264</v>
      </c>
    </row>
    <row r="148" spans="1:51" s="13" customFormat="1" ht="12">
      <c r="A148" s="13"/>
      <c r="B148" s="220"/>
      <c r="C148" s="221"/>
      <c r="D148" s="222" t="s">
        <v>144</v>
      </c>
      <c r="E148" s="223" t="s">
        <v>19</v>
      </c>
      <c r="F148" s="224" t="s">
        <v>558</v>
      </c>
      <c r="G148" s="221"/>
      <c r="H148" s="225">
        <v>97</v>
      </c>
      <c r="I148" s="226"/>
      <c r="J148" s="221"/>
      <c r="K148" s="221"/>
      <c r="L148" s="227"/>
      <c r="M148" s="228"/>
      <c r="N148" s="229"/>
      <c r="O148" s="229"/>
      <c r="P148" s="229"/>
      <c r="Q148" s="229"/>
      <c r="R148" s="229"/>
      <c r="S148" s="229"/>
      <c r="T148" s="23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1" t="s">
        <v>144</v>
      </c>
      <c r="AU148" s="231" t="s">
        <v>88</v>
      </c>
      <c r="AV148" s="13" t="s">
        <v>88</v>
      </c>
      <c r="AW148" s="13" t="s">
        <v>37</v>
      </c>
      <c r="AX148" s="13" t="s">
        <v>78</v>
      </c>
      <c r="AY148" s="231" t="s">
        <v>129</v>
      </c>
    </row>
    <row r="149" spans="1:51" s="14" customFormat="1" ht="12">
      <c r="A149" s="14"/>
      <c r="B149" s="232"/>
      <c r="C149" s="233"/>
      <c r="D149" s="222" t="s">
        <v>144</v>
      </c>
      <c r="E149" s="234" t="s">
        <v>19</v>
      </c>
      <c r="F149" s="235" t="s">
        <v>266</v>
      </c>
      <c r="G149" s="233"/>
      <c r="H149" s="234" t="s">
        <v>19</v>
      </c>
      <c r="I149" s="236"/>
      <c r="J149" s="233"/>
      <c r="K149" s="233"/>
      <c r="L149" s="237"/>
      <c r="M149" s="238"/>
      <c r="N149" s="239"/>
      <c r="O149" s="239"/>
      <c r="P149" s="239"/>
      <c r="Q149" s="239"/>
      <c r="R149" s="239"/>
      <c r="S149" s="239"/>
      <c r="T149" s="240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1" t="s">
        <v>144</v>
      </c>
      <c r="AU149" s="241" t="s">
        <v>88</v>
      </c>
      <c r="AV149" s="14" t="s">
        <v>86</v>
      </c>
      <c r="AW149" s="14" t="s">
        <v>37</v>
      </c>
      <c r="AX149" s="14" t="s">
        <v>78</v>
      </c>
      <c r="AY149" s="241" t="s">
        <v>129</v>
      </c>
    </row>
    <row r="150" spans="1:51" s="13" customFormat="1" ht="12">
      <c r="A150" s="13"/>
      <c r="B150" s="220"/>
      <c r="C150" s="221"/>
      <c r="D150" s="222" t="s">
        <v>144</v>
      </c>
      <c r="E150" s="223" t="s">
        <v>19</v>
      </c>
      <c r="F150" s="224" t="s">
        <v>559</v>
      </c>
      <c r="G150" s="221"/>
      <c r="H150" s="225">
        <v>130.5</v>
      </c>
      <c r="I150" s="226"/>
      <c r="J150" s="221"/>
      <c r="K150" s="221"/>
      <c r="L150" s="227"/>
      <c r="M150" s="228"/>
      <c r="N150" s="229"/>
      <c r="O150" s="229"/>
      <c r="P150" s="229"/>
      <c r="Q150" s="229"/>
      <c r="R150" s="229"/>
      <c r="S150" s="229"/>
      <c r="T150" s="23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1" t="s">
        <v>144</v>
      </c>
      <c r="AU150" s="231" t="s">
        <v>88</v>
      </c>
      <c r="AV150" s="13" t="s">
        <v>88</v>
      </c>
      <c r="AW150" s="13" t="s">
        <v>37</v>
      </c>
      <c r="AX150" s="13" t="s">
        <v>78</v>
      </c>
      <c r="AY150" s="231" t="s">
        <v>129</v>
      </c>
    </row>
    <row r="151" spans="1:51" s="14" customFormat="1" ht="12">
      <c r="A151" s="14"/>
      <c r="B151" s="232"/>
      <c r="C151" s="233"/>
      <c r="D151" s="222" t="s">
        <v>144</v>
      </c>
      <c r="E151" s="234" t="s">
        <v>19</v>
      </c>
      <c r="F151" s="235" t="s">
        <v>148</v>
      </c>
      <c r="G151" s="233"/>
      <c r="H151" s="234" t="s">
        <v>19</v>
      </c>
      <c r="I151" s="236"/>
      <c r="J151" s="233"/>
      <c r="K151" s="233"/>
      <c r="L151" s="237"/>
      <c r="M151" s="238"/>
      <c r="N151" s="239"/>
      <c r="O151" s="239"/>
      <c r="P151" s="239"/>
      <c r="Q151" s="239"/>
      <c r="R151" s="239"/>
      <c r="S151" s="239"/>
      <c r="T151" s="240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1" t="s">
        <v>144</v>
      </c>
      <c r="AU151" s="241" t="s">
        <v>88</v>
      </c>
      <c r="AV151" s="14" t="s">
        <v>86</v>
      </c>
      <c r="AW151" s="14" t="s">
        <v>37</v>
      </c>
      <c r="AX151" s="14" t="s">
        <v>78</v>
      </c>
      <c r="AY151" s="241" t="s">
        <v>129</v>
      </c>
    </row>
    <row r="152" spans="1:51" s="15" customFormat="1" ht="12">
      <c r="A152" s="15"/>
      <c r="B152" s="242"/>
      <c r="C152" s="243"/>
      <c r="D152" s="222" t="s">
        <v>144</v>
      </c>
      <c r="E152" s="244" t="s">
        <v>19</v>
      </c>
      <c r="F152" s="245" t="s">
        <v>149</v>
      </c>
      <c r="G152" s="243"/>
      <c r="H152" s="246">
        <v>227.5</v>
      </c>
      <c r="I152" s="247"/>
      <c r="J152" s="243"/>
      <c r="K152" s="243"/>
      <c r="L152" s="248"/>
      <c r="M152" s="249"/>
      <c r="N152" s="250"/>
      <c r="O152" s="250"/>
      <c r="P152" s="250"/>
      <c r="Q152" s="250"/>
      <c r="R152" s="250"/>
      <c r="S152" s="250"/>
      <c r="T152" s="251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52" t="s">
        <v>144</v>
      </c>
      <c r="AU152" s="252" t="s">
        <v>88</v>
      </c>
      <c r="AV152" s="15" t="s">
        <v>135</v>
      </c>
      <c r="AW152" s="15" t="s">
        <v>37</v>
      </c>
      <c r="AX152" s="15" t="s">
        <v>86</v>
      </c>
      <c r="AY152" s="252" t="s">
        <v>129</v>
      </c>
    </row>
    <row r="153" spans="1:65" s="2" customFormat="1" ht="24.15" customHeight="1">
      <c r="A153" s="39"/>
      <c r="B153" s="40"/>
      <c r="C153" s="206" t="s">
        <v>250</v>
      </c>
      <c r="D153" s="206" t="s">
        <v>131</v>
      </c>
      <c r="E153" s="207" t="s">
        <v>273</v>
      </c>
      <c r="F153" s="208" t="s">
        <v>274</v>
      </c>
      <c r="G153" s="209" t="s">
        <v>134</v>
      </c>
      <c r="H153" s="210">
        <v>97</v>
      </c>
      <c r="I153" s="211"/>
      <c r="J153" s="212">
        <f>ROUND(I153*H153,2)</f>
        <v>0</v>
      </c>
      <c r="K153" s="213"/>
      <c r="L153" s="45"/>
      <c r="M153" s="214" t="s">
        <v>19</v>
      </c>
      <c r="N153" s="215" t="s">
        <v>49</v>
      </c>
      <c r="O153" s="85"/>
      <c r="P153" s="216">
        <f>O153*H153</f>
        <v>0</v>
      </c>
      <c r="Q153" s="216">
        <v>0</v>
      </c>
      <c r="R153" s="216">
        <f>Q153*H153</f>
        <v>0</v>
      </c>
      <c r="S153" s="216">
        <v>0</v>
      </c>
      <c r="T153" s="217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8" t="s">
        <v>135</v>
      </c>
      <c r="AT153" s="218" t="s">
        <v>131</v>
      </c>
      <c r="AU153" s="218" t="s">
        <v>88</v>
      </c>
      <c r="AY153" s="18" t="s">
        <v>129</v>
      </c>
      <c r="BE153" s="219">
        <f>IF(N153="základní",J153,0)</f>
        <v>0</v>
      </c>
      <c r="BF153" s="219">
        <f>IF(N153="snížená",J153,0)</f>
        <v>0</v>
      </c>
      <c r="BG153" s="219">
        <f>IF(N153="zákl. přenesená",J153,0)</f>
        <v>0</v>
      </c>
      <c r="BH153" s="219">
        <f>IF(N153="sníž. přenesená",J153,0)</f>
        <v>0</v>
      </c>
      <c r="BI153" s="219">
        <f>IF(N153="nulová",J153,0)</f>
        <v>0</v>
      </c>
      <c r="BJ153" s="18" t="s">
        <v>86</v>
      </c>
      <c r="BK153" s="219">
        <f>ROUND(I153*H153,2)</f>
        <v>0</v>
      </c>
      <c r="BL153" s="18" t="s">
        <v>135</v>
      </c>
      <c r="BM153" s="218" t="s">
        <v>275</v>
      </c>
    </row>
    <row r="154" spans="1:65" s="2" customFormat="1" ht="24.15" customHeight="1">
      <c r="A154" s="39"/>
      <c r="B154" s="40"/>
      <c r="C154" s="206" t="s">
        <v>255</v>
      </c>
      <c r="D154" s="206" t="s">
        <v>131</v>
      </c>
      <c r="E154" s="207" t="s">
        <v>277</v>
      </c>
      <c r="F154" s="208" t="s">
        <v>278</v>
      </c>
      <c r="G154" s="209" t="s">
        <v>134</v>
      </c>
      <c r="H154" s="210">
        <v>97</v>
      </c>
      <c r="I154" s="211"/>
      <c r="J154" s="212">
        <f>ROUND(I154*H154,2)</f>
        <v>0</v>
      </c>
      <c r="K154" s="213"/>
      <c r="L154" s="45"/>
      <c r="M154" s="214" t="s">
        <v>19</v>
      </c>
      <c r="N154" s="215" t="s">
        <v>49</v>
      </c>
      <c r="O154" s="85"/>
      <c r="P154" s="216">
        <f>O154*H154</f>
        <v>0</v>
      </c>
      <c r="Q154" s="216">
        <v>0</v>
      </c>
      <c r="R154" s="216">
        <f>Q154*H154</f>
        <v>0</v>
      </c>
      <c r="S154" s="216">
        <v>0</v>
      </c>
      <c r="T154" s="21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8" t="s">
        <v>135</v>
      </c>
      <c r="AT154" s="218" t="s">
        <v>131</v>
      </c>
      <c r="AU154" s="218" t="s">
        <v>88</v>
      </c>
      <c r="AY154" s="18" t="s">
        <v>129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18" t="s">
        <v>86</v>
      </c>
      <c r="BK154" s="219">
        <f>ROUND(I154*H154,2)</f>
        <v>0</v>
      </c>
      <c r="BL154" s="18" t="s">
        <v>135</v>
      </c>
      <c r="BM154" s="218" t="s">
        <v>279</v>
      </c>
    </row>
    <row r="155" spans="1:65" s="2" customFormat="1" ht="37.8" customHeight="1">
      <c r="A155" s="39"/>
      <c r="B155" s="40"/>
      <c r="C155" s="206" t="s">
        <v>261</v>
      </c>
      <c r="D155" s="206" t="s">
        <v>131</v>
      </c>
      <c r="E155" s="207" t="s">
        <v>281</v>
      </c>
      <c r="F155" s="208" t="s">
        <v>282</v>
      </c>
      <c r="G155" s="209" t="s">
        <v>134</v>
      </c>
      <c r="H155" s="210">
        <v>97</v>
      </c>
      <c r="I155" s="211"/>
      <c r="J155" s="212">
        <f>ROUND(I155*H155,2)</f>
        <v>0</v>
      </c>
      <c r="K155" s="213"/>
      <c r="L155" s="45"/>
      <c r="M155" s="214" t="s">
        <v>19</v>
      </c>
      <c r="N155" s="215" t="s">
        <v>49</v>
      </c>
      <c r="O155" s="85"/>
      <c r="P155" s="216">
        <f>O155*H155</f>
        <v>0</v>
      </c>
      <c r="Q155" s="216">
        <v>0</v>
      </c>
      <c r="R155" s="216">
        <f>Q155*H155</f>
        <v>0</v>
      </c>
      <c r="S155" s="216">
        <v>0</v>
      </c>
      <c r="T155" s="21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8" t="s">
        <v>135</v>
      </c>
      <c r="AT155" s="218" t="s">
        <v>131</v>
      </c>
      <c r="AU155" s="218" t="s">
        <v>88</v>
      </c>
      <c r="AY155" s="18" t="s">
        <v>129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18" t="s">
        <v>86</v>
      </c>
      <c r="BK155" s="219">
        <f>ROUND(I155*H155,2)</f>
        <v>0</v>
      </c>
      <c r="BL155" s="18" t="s">
        <v>135</v>
      </c>
      <c r="BM155" s="218" t="s">
        <v>283</v>
      </c>
    </row>
    <row r="156" spans="1:51" s="13" customFormat="1" ht="12">
      <c r="A156" s="13"/>
      <c r="B156" s="220"/>
      <c r="C156" s="221"/>
      <c r="D156" s="222" t="s">
        <v>144</v>
      </c>
      <c r="E156" s="223" t="s">
        <v>19</v>
      </c>
      <c r="F156" s="224" t="s">
        <v>560</v>
      </c>
      <c r="G156" s="221"/>
      <c r="H156" s="225">
        <v>97</v>
      </c>
      <c r="I156" s="226"/>
      <c r="J156" s="221"/>
      <c r="K156" s="221"/>
      <c r="L156" s="227"/>
      <c r="M156" s="228"/>
      <c r="N156" s="229"/>
      <c r="O156" s="229"/>
      <c r="P156" s="229"/>
      <c r="Q156" s="229"/>
      <c r="R156" s="229"/>
      <c r="S156" s="229"/>
      <c r="T156" s="23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1" t="s">
        <v>144</v>
      </c>
      <c r="AU156" s="231" t="s">
        <v>88</v>
      </c>
      <c r="AV156" s="13" t="s">
        <v>88</v>
      </c>
      <c r="AW156" s="13" t="s">
        <v>37</v>
      </c>
      <c r="AX156" s="13" t="s">
        <v>78</v>
      </c>
      <c r="AY156" s="231" t="s">
        <v>129</v>
      </c>
    </row>
    <row r="157" spans="1:51" s="15" customFormat="1" ht="12">
      <c r="A157" s="15"/>
      <c r="B157" s="242"/>
      <c r="C157" s="243"/>
      <c r="D157" s="222" t="s">
        <v>144</v>
      </c>
      <c r="E157" s="244" t="s">
        <v>19</v>
      </c>
      <c r="F157" s="245" t="s">
        <v>149</v>
      </c>
      <c r="G157" s="243"/>
      <c r="H157" s="246">
        <v>97</v>
      </c>
      <c r="I157" s="247"/>
      <c r="J157" s="243"/>
      <c r="K157" s="243"/>
      <c r="L157" s="248"/>
      <c r="M157" s="249"/>
      <c r="N157" s="250"/>
      <c r="O157" s="250"/>
      <c r="P157" s="250"/>
      <c r="Q157" s="250"/>
      <c r="R157" s="250"/>
      <c r="S157" s="250"/>
      <c r="T157" s="251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52" t="s">
        <v>144</v>
      </c>
      <c r="AU157" s="252" t="s">
        <v>88</v>
      </c>
      <c r="AV157" s="15" t="s">
        <v>135</v>
      </c>
      <c r="AW157" s="15" t="s">
        <v>37</v>
      </c>
      <c r="AX157" s="15" t="s">
        <v>86</v>
      </c>
      <c r="AY157" s="252" t="s">
        <v>129</v>
      </c>
    </row>
    <row r="158" spans="1:65" s="2" customFormat="1" ht="37.8" customHeight="1">
      <c r="A158" s="39"/>
      <c r="B158" s="40"/>
      <c r="C158" s="206" t="s">
        <v>268</v>
      </c>
      <c r="D158" s="206" t="s">
        <v>131</v>
      </c>
      <c r="E158" s="207" t="s">
        <v>285</v>
      </c>
      <c r="F158" s="208" t="s">
        <v>286</v>
      </c>
      <c r="G158" s="209" t="s">
        <v>134</v>
      </c>
      <c r="H158" s="210">
        <v>97</v>
      </c>
      <c r="I158" s="211"/>
      <c r="J158" s="212">
        <f>ROUND(I158*H158,2)</f>
        <v>0</v>
      </c>
      <c r="K158" s="213"/>
      <c r="L158" s="45"/>
      <c r="M158" s="214" t="s">
        <v>19</v>
      </c>
      <c r="N158" s="215" t="s">
        <v>49</v>
      </c>
      <c r="O158" s="85"/>
      <c r="P158" s="216">
        <f>O158*H158</f>
        <v>0</v>
      </c>
      <c r="Q158" s="216">
        <v>0</v>
      </c>
      <c r="R158" s="216">
        <f>Q158*H158</f>
        <v>0</v>
      </c>
      <c r="S158" s="216">
        <v>0</v>
      </c>
      <c r="T158" s="21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8" t="s">
        <v>135</v>
      </c>
      <c r="AT158" s="218" t="s">
        <v>131</v>
      </c>
      <c r="AU158" s="218" t="s">
        <v>88</v>
      </c>
      <c r="AY158" s="18" t="s">
        <v>129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18" t="s">
        <v>86</v>
      </c>
      <c r="BK158" s="219">
        <f>ROUND(I158*H158,2)</f>
        <v>0</v>
      </c>
      <c r="BL158" s="18" t="s">
        <v>135</v>
      </c>
      <c r="BM158" s="218" t="s">
        <v>287</v>
      </c>
    </row>
    <row r="159" spans="1:65" s="2" customFormat="1" ht="37.8" customHeight="1">
      <c r="A159" s="39"/>
      <c r="B159" s="40"/>
      <c r="C159" s="206" t="s">
        <v>272</v>
      </c>
      <c r="D159" s="206" t="s">
        <v>131</v>
      </c>
      <c r="E159" s="207" t="s">
        <v>289</v>
      </c>
      <c r="F159" s="208" t="s">
        <v>290</v>
      </c>
      <c r="G159" s="209" t="s">
        <v>134</v>
      </c>
      <c r="H159" s="210">
        <v>50.063</v>
      </c>
      <c r="I159" s="211"/>
      <c r="J159" s="212">
        <f>ROUND(I159*H159,2)</f>
        <v>0</v>
      </c>
      <c r="K159" s="213"/>
      <c r="L159" s="45"/>
      <c r="M159" s="214" t="s">
        <v>19</v>
      </c>
      <c r="N159" s="215" t="s">
        <v>49</v>
      </c>
      <c r="O159" s="85"/>
      <c r="P159" s="216">
        <f>O159*H159</f>
        <v>0</v>
      </c>
      <c r="Q159" s="216">
        <v>0.11793</v>
      </c>
      <c r="R159" s="216">
        <f>Q159*H159</f>
        <v>5.90392959</v>
      </c>
      <c r="S159" s="216">
        <v>0</v>
      </c>
      <c r="T159" s="217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8" t="s">
        <v>135</v>
      </c>
      <c r="AT159" s="218" t="s">
        <v>131</v>
      </c>
      <c r="AU159" s="218" t="s">
        <v>88</v>
      </c>
      <c r="AY159" s="18" t="s">
        <v>129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18" t="s">
        <v>86</v>
      </c>
      <c r="BK159" s="219">
        <f>ROUND(I159*H159,2)</f>
        <v>0</v>
      </c>
      <c r="BL159" s="18" t="s">
        <v>135</v>
      </c>
      <c r="BM159" s="218" t="s">
        <v>291</v>
      </c>
    </row>
    <row r="160" spans="1:51" s="13" customFormat="1" ht="12">
      <c r="A160" s="13"/>
      <c r="B160" s="220"/>
      <c r="C160" s="221"/>
      <c r="D160" s="222" t="s">
        <v>144</v>
      </c>
      <c r="E160" s="223" t="s">
        <v>19</v>
      </c>
      <c r="F160" s="224" t="s">
        <v>292</v>
      </c>
      <c r="G160" s="221"/>
      <c r="H160" s="225">
        <v>25.37</v>
      </c>
      <c r="I160" s="226"/>
      <c r="J160" s="221"/>
      <c r="K160" s="221"/>
      <c r="L160" s="227"/>
      <c r="M160" s="228"/>
      <c r="N160" s="229"/>
      <c r="O160" s="229"/>
      <c r="P160" s="229"/>
      <c r="Q160" s="229"/>
      <c r="R160" s="229"/>
      <c r="S160" s="229"/>
      <c r="T160" s="23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1" t="s">
        <v>144</v>
      </c>
      <c r="AU160" s="231" t="s">
        <v>88</v>
      </c>
      <c r="AV160" s="13" t="s">
        <v>88</v>
      </c>
      <c r="AW160" s="13" t="s">
        <v>37</v>
      </c>
      <c r="AX160" s="13" t="s">
        <v>78</v>
      </c>
      <c r="AY160" s="231" t="s">
        <v>129</v>
      </c>
    </row>
    <row r="161" spans="1:51" s="13" customFormat="1" ht="12">
      <c r="A161" s="13"/>
      <c r="B161" s="220"/>
      <c r="C161" s="221"/>
      <c r="D161" s="222" t="s">
        <v>144</v>
      </c>
      <c r="E161" s="223" t="s">
        <v>19</v>
      </c>
      <c r="F161" s="224" t="s">
        <v>293</v>
      </c>
      <c r="G161" s="221"/>
      <c r="H161" s="225">
        <v>5.9</v>
      </c>
      <c r="I161" s="226"/>
      <c r="J161" s="221"/>
      <c r="K161" s="221"/>
      <c r="L161" s="227"/>
      <c r="M161" s="228"/>
      <c r="N161" s="229"/>
      <c r="O161" s="229"/>
      <c r="P161" s="229"/>
      <c r="Q161" s="229"/>
      <c r="R161" s="229"/>
      <c r="S161" s="229"/>
      <c r="T161" s="23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1" t="s">
        <v>144</v>
      </c>
      <c r="AU161" s="231" t="s">
        <v>88</v>
      </c>
      <c r="AV161" s="13" t="s">
        <v>88</v>
      </c>
      <c r="AW161" s="13" t="s">
        <v>37</v>
      </c>
      <c r="AX161" s="13" t="s">
        <v>78</v>
      </c>
      <c r="AY161" s="231" t="s">
        <v>129</v>
      </c>
    </row>
    <row r="162" spans="1:51" s="13" customFormat="1" ht="12">
      <c r="A162" s="13"/>
      <c r="B162" s="220"/>
      <c r="C162" s="221"/>
      <c r="D162" s="222" t="s">
        <v>144</v>
      </c>
      <c r="E162" s="223" t="s">
        <v>19</v>
      </c>
      <c r="F162" s="224" t="s">
        <v>294</v>
      </c>
      <c r="G162" s="221"/>
      <c r="H162" s="225">
        <v>6.343</v>
      </c>
      <c r="I162" s="226"/>
      <c r="J162" s="221"/>
      <c r="K162" s="221"/>
      <c r="L162" s="227"/>
      <c r="M162" s="228"/>
      <c r="N162" s="229"/>
      <c r="O162" s="229"/>
      <c r="P162" s="229"/>
      <c r="Q162" s="229"/>
      <c r="R162" s="229"/>
      <c r="S162" s="229"/>
      <c r="T162" s="23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1" t="s">
        <v>144</v>
      </c>
      <c r="AU162" s="231" t="s">
        <v>88</v>
      </c>
      <c r="AV162" s="13" t="s">
        <v>88</v>
      </c>
      <c r="AW162" s="13" t="s">
        <v>37</v>
      </c>
      <c r="AX162" s="13" t="s">
        <v>78</v>
      </c>
      <c r="AY162" s="231" t="s">
        <v>129</v>
      </c>
    </row>
    <row r="163" spans="1:51" s="13" customFormat="1" ht="12">
      <c r="A163" s="13"/>
      <c r="B163" s="220"/>
      <c r="C163" s="221"/>
      <c r="D163" s="222" t="s">
        <v>144</v>
      </c>
      <c r="E163" s="223" t="s">
        <v>19</v>
      </c>
      <c r="F163" s="224" t="s">
        <v>295</v>
      </c>
      <c r="G163" s="221"/>
      <c r="H163" s="225">
        <v>6</v>
      </c>
      <c r="I163" s="226"/>
      <c r="J163" s="221"/>
      <c r="K163" s="221"/>
      <c r="L163" s="227"/>
      <c r="M163" s="228"/>
      <c r="N163" s="229"/>
      <c r="O163" s="229"/>
      <c r="P163" s="229"/>
      <c r="Q163" s="229"/>
      <c r="R163" s="229"/>
      <c r="S163" s="229"/>
      <c r="T163" s="23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1" t="s">
        <v>144</v>
      </c>
      <c r="AU163" s="231" t="s">
        <v>88</v>
      </c>
      <c r="AV163" s="13" t="s">
        <v>88</v>
      </c>
      <c r="AW163" s="13" t="s">
        <v>37</v>
      </c>
      <c r="AX163" s="13" t="s">
        <v>78</v>
      </c>
      <c r="AY163" s="231" t="s">
        <v>129</v>
      </c>
    </row>
    <row r="164" spans="1:51" s="13" customFormat="1" ht="12">
      <c r="A164" s="13"/>
      <c r="B164" s="220"/>
      <c r="C164" s="221"/>
      <c r="D164" s="222" t="s">
        <v>144</v>
      </c>
      <c r="E164" s="223" t="s">
        <v>19</v>
      </c>
      <c r="F164" s="224" t="s">
        <v>296</v>
      </c>
      <c r="G164" s="221"/>
      <c r="H164" s="225">
        <v>6.45</v>
      </c>
      <c r="I164" s="226"/>
      <c r="J164" s="221"/>
      <c r="K164" s="221"/>
      <c r="L164" s="227"/>
      <c r="M164" s="228"/>
      <c r="N164" s="229"/>
      <c r="O164" s="229"/>
      <c r="P164" s="229"/>
      <c r="Q164" s="229"/>
      <c r="R164" s="229"/>
      <c r="S164" s="229"/>
      <c r="T164" s="23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1" t="s">
        <v>144</v>
      </c>
      <c r="AU164" s="231" t="s">
        <v>88</v>
      </c>
      <c r="AV164" s="13" t="s">
        <v>88</v>
      </c>
      <c r="AW164" s="13" t="s">
        <v>37</v>
      </c>
      <c r="AX164" s="13" t="s">
        <v>78</v>
      </c>
      <c r="AY164" s="231" t="s">
        <v>129</v>
      </c>
    </row>
    <row r="165" spans="1:51" s="15" customFormat="1" ht="12">
      <c r="A165" s="15"/>
      <c r="B165" s="242"/>
      <c r="C165" s="243"/>
      <c r="D165" s="222" t="s">
        <v>144</v>
      </c>
      <c r="E165" s="244" t="s">
        <v>19</v>
      </c>
      <c r="F165" s="245" t="s">
        <v>149</v>
      </c>
      <c r="G165" s="243"/>
      <c r="H165" s="246">
        <v>50.063</v>
      </c>
      <c r="I165" s="247"/>
      <c r="J165" s="243"/>
      <c r="K165" s="243"/>
      <c r="L165" s="248"/>
      <c r="M165" s="249"/>
      <c r="N165" s="250"/>
      <c r="O165" s="250"/>
      <c r="P165" s="250"/>
      <c r="Q165" s="250"/>
      <c r="R165" s="250"/>
      <c r="S165" s="250"/>
      <c r="T165" s="251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52" t="s">
        <v>144</v>
      </c>
      <c r="AU165" s="252" t="s">
        <v>88</v>
      </c>
      <c r="AV165" s="15" t="s">
        <v>135</v>
      </c>
      <c r="AW165" s="15" t="s">
        <v>37</v>
      </c>
      <c r="AX165" s="15" t="s">
        <v>86</v>
      </c>
      <c r="AY165" s="252" t="s">
        <v>129</v>
      </c>
    </row>
    <row r="166" spans="1:65" s="2" customFormat="1" ht="24.15" customHeight="1">
      <c r="A166" s="39"/>
      <c r="B166" s="40"/>
      <c r="C166" s="253" t="s">
        <v>276</v>
      </c>
      <c r="D166" s="253" t="s">
        <v>218</v>
      </c>
      <c r="E166" s="254" t="s">
        <v>298</v>
      </c>
      <c r="F166" s="255" t="s">
        <v>299</v>
      </c>
      <c r="G166" s="256" t="s">
        <v>300</v>
      </c>
      <c r="H166" s="257">
        <v>4</v>
      </c>
      <c r="I166" s="258"/>
      <c r="J166" s="259">
        <f>ROUND(I166*H166,2)</f>
        <v>0</v>
      </c>
      <c r="K166" s="260"/>
      <c r="L166" s="261"/>
      <c r="M166" s="262" t="s">
        <v>19</v>
      </c>
      <c r="N166" s="263" t="s">
        <v>49</v>
      </c>
      <c r="O166" s="85"/>
      <c r="P166" s="216">
        <f>O166*H166</f>
        <v>0</v>
      </c>
      <c r="Q166" s="216">
        <v>3.8294</v>
      </c>
      <c r="R166" s="216">
        <f>Q166*H166</f>
        <v>15.3176</v>
      </c>
      <c r="S166" s="216">
        <v>0</v>
      </c>
      <c r="T166" s="217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18" t="s">
        <v>172</v>
      </c>
      <c r="AT166" s="218" t="s">
        <v>218</v>
      </c>
      <c r="AU166" s="218" t="s">
        <v>88</v>
      </c>
      <c r="AY166" s="18" t="s">
        <v>129</v>
      </c>
      <c r="BE166" s="219">
        <f>IF(N166="základní",J166,0)</f>
        <v>0</v>
      </c>
      <c r="BF166" s="219">
        <f>IF(N166="snížená",J166,0)</f>
        <v>0</v>
      </c>
      <c r="BG166" s="219">
        <f>IF(N166="zákl. přenesená",J166,0)</f>
        <v>0</v>
      </c>
      <c r="BH166" s="219">
        <f>IF(N166="sníž. přenesená",J166,0)</f>
        <v>0</v>
      </c>
      <c r="BI166" s="219">
        <f>IF(N166="nulová",J166,0)</f>
        <v>0</v>
      </c>
      <c r="BJ166" s="18" t="s">
        <v>86</v>
      </c>
      <c r="BK166" s="219">
        <f>ROUND(I166*H166,2)</f>
        <v>0</v>
      </c>
      <c r="BL166" s="18" t="s">
        <v>135</v>
      </c>
      <c r="BM166" s="218" t="s">
        <v>301</v>
      </c>
    </row>
    <row r="167" spans="1:65" s="2" customFormat="1" ht="24.15" customHeight="1">
      <c r="A167" s="39"/>
      <c r="B167" s="40"/>
      <c r="C167" s="253" t="s">
        <v>280</v>
      </c>
      <c r="D167" s="253" t="s">
        <v>218</v>
      </c>
      <c r="E167" s="254" t="s">
        <v>303</v>
      </c>
      <c r="F167" s="255" t="s">
        <v>304</v>
      </c>
      <c r="G167" s="256" t="s">
        <v>300</v>
      </c>
      <c r="H167" s="257">
        <v>1</v>
      </c>
      <c r="I167" s="258"/>
      <c r="J167" s="259">
        <f>ROUND(I167*H167,2)</f>
        <v>0</v>
      </c>
      <c r="K167" s="260"/>
      <c r="L167" s="261"/>
      <c r="M167" s="262" t="s">
        <v>19</v>
      </c>
      <c r="N167" s="263" t="s">
        <v>49</v>
      </c>
      <c r="O167" s="85"/>
      <c r="P167" s="216">
        <f>O167*H167</f>
        <v>0</v>
      </c>
      <c r="Q167" s="216">
        <v>3.9628</v>
      </c>
      <c r="R167" s="216">
        <f>Q167*H167</f>
        <v>3.9628</v>
      </c>
      <c r="S167" s="216">
        <v>0</v>
      </c>
      <c r="T167" s="217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8" t="s">
        <v>172</v>
      </c>
      <c r="AT167" s="218" t="s">
        <v>218</v>
      </c>
      <c r="AU167" s="218" t="s">
        <v>88</v>
      </c>
      <c r="AY167" s="18" t="s">
        <v>129</v>
      </c>
      <c r="BE167" s="219">
        <f>IF(N167="základní",J167,0)</f>
        <v>0</v>
      </c>
      <c r="BF167" s="219">
        <f>IF(N167="snížená",J167,0)</f>
        <v>0</v>
      </c>
      <c r="BG167" s="219">
        <f>IF(N167="zákl. přenesená",J167,0)</f>
        <v>0</v>
      </c>
      <c r="BH167" s="219">
        <f>IF(N167="sníž. přenesená",J167,0)</f>
        <v>0</v>
      </c>
      <c r="BI167" s="219">
        <f>IF(N167="nulová",J167,0)</f>
        <v>0</v>
      </c>
      <c r="BJ167" s="18" t="s">
        <v>86</v>
      </c>
      <c r="BK167" s="219">
        <f>ROUND(I167*H167,2)</f>
        <v>0</v>
      </c>
      <c r="BL167" s="18" t="s">
        <v>135</v>
      </c>
      <c r="BM167" s="218" t="s">
        <v>305</v>
      </c>
    </row>
    <row r="168" spans="1:65" s="2" customFormat="1" ht="24.15" customHeight="1">
      <c r="A168" s="39"/>
      <c r="B168" s="40"/>
      <c r="C168" s="253" t="s">
        <v>284</v>
      </c>
      <c r="D168" s="253" t="s">
        <v>218</v>
      </c>
      <c r="E168" s="254" t="s">
        <v>307</v>
      </c>
      <c r="F168" s="255" t="s">
        <v>308</v>
      </c>
      <c r="G168" s="256" t="s">
        <v>300</v>
      </c>
      <c r="H168" s="257">
        <v>1</v>
      </c>
      <c r="I168" s="258"/>
      <c r="J168" s="259">
        <f>ROUND(I168*H168,2)</f>
        <v>0</v>
      </c>
      <c r="K168" s="260"/>
      <c r="L168" s="261"/>
      <c r="M168" s="262" t="s">
        <v>19</v>
      </c>
      <c r="N168" s="263" t="s">
        <v>49</v>
      </c>
      <c r="O168" s="85"/>
      <c r="P168" s="216">
        <f>O168*H168</f>
        <v>0</v>
      </c>
      <c r="Q168" s="216">
        <v>3.6964</v>
      </c>
      <c r="R168" s="216">
        <f>Q168*H168</f>
        <v>3.6964</v>
      </c>
      <c r="S168" s="216">
        <v>0</v>
      </c>
      <c r="T168" s="217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8" t="s">
        <v>172</v>
      </c>
      <c r="AT168" s="218" t="s">
        <v>218</v>
      </c>
      <c r="AU168" s="218" t="s">
        <v>88</v>
      </c>
      <c r="AY168" s="18" t="s">
        <v>129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18" t="s">
        <v>86</v>
      </c>
      <c r="BK168" s="219">
        <f>ROUND(I168*H168,2)</f>
        <v>0</v>
      </c>
      <c r="BL168" s="18" t="s">
        <v>135</v>
      </c>
      <c r="BM168" s="218" t="s">
        <v>309</v>
      </c>
    </row>
    <row r="169" spans="1:65" s="2" customFormat="1" ht="24.15" customHeight="1">
      <c r="A169" s="39"/>
      <c r="B169" s="40"/>
      <c r="C169" s="253" t="s">
        <v>288</v>
      </c>
      <c r="D169" s="253" t="s">
        <v>218</v>
      </c>
      <c r="E169" s="254" t="s">
        <v>311</v>
      </c>
      <c r="F169" s="255" t="s">
        <v>312</v>
      </c>
      <c r="G169" s="256" t="s">
        <v>300</v>
      </c>
      <c r="H169" s="257">
        <v>4</v>
      </c>
      <c r="I169" s="258"/>
      <c r="J169" s="259">
        <f>ROUND(I169*H169,2)</f>
        <v>0</v>
      </c>
      <c r="K169" s="260"/>
      <c r="L169" s="261"/>
      <c r="M169" s="262" t="s">
        <v>19</v>
      </c>
      <c r="N169" s="263" t="s">
        <v>49</v>
      </c>
      <c r="O169" s="85"/>
      <c r="P169" s="216">
        <f>O169*H169</f>
        <v>0</v>
      </c>
      <c r="Q169" s="216">
        <v>0.312</v>
      </c>
      <c r="R169" s="216">
        <f>Q169*H169</f>
        <v>1.248</v>
      </c>
      <c r="S169" s="216">
        <v>0</v>
      </c>
      <c r="T169" s="217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8" t="s">
        <v>172</v>
      </c>
      <c r="AT169" s="218" t="s">
        <v>218</v>
      </c>
      <c r="AU169" s="218" t="s">
        <v>88</v>
      </c>
      <c r="AY169" s="18" t="s">
        <v>129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18" t="s">
        <v>86</v>
      </c>
      <c r="BK169" s="219">
        <f>ROUND(I169*H169,2)</f>
        <v>0</v>
      </c>
      <c r="BL169" s="18" t="s">
        <v>135</v>
      </c>
      <c r="BM169" s="218" t="s">
        <v>313</v>
      </c>
    </row>
    <row r="170" spans="1:65" s="2" customFormat="1" ht="24.15" customHeight="1">
      <c r="A170" s="39"/>
      <c r="B170" s="40"/>
      <c r="C170" s="253" t="s">
        <v>297</v>
      </c>
      <c r="D170" s="253" t="s">
        <v>218</v>
      </c>
      <c r="E170" s="254" t="s">
        <v>315</v>
      </c>
      <c r="F170" s="255" t="s">
        <v>316</v>
      </c>
      <c r="G170" s="256" t="s">
        <v>300</v>
      </c>
      <c r="H170" s="257">
        <v>4</v>
      </c>
      <c r="I170" s="258"/>
      <c r="J170" s="259">
        <f>ROUND(I170*H170,2)</f>
        <v>0</v>
      </c>
      <c r="K170" s="260"/>
      <c r="L170" s="261"/>
      <c r="M170" s="262" t="s">
        <v>19</v>
      </c>
      <c r="N170" s="263" t="s">
        <v>49</v>
      </c>
      <c r="O170" s="85"/>
      <c r="P170" s="216">
        <f>O170*H170</f>
        <v>0</v>
      </c>
      <c r="Q170" s="216">
        <v>0.335</v>
      </c>
      <c r="R170" s="216">
        <f>Q170*H170</f>
        <v>1.34</v>
      </c>
      <c r="S170" s="216">
        <v>0</v>
      </c>
      <c r="T170" s="217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8" t="s">
        <v>172</v>
      </c>
      <c r="AT170" s="218" t="s">
        <v>218</v>
      </c>
      <c r="AU170" s="218" t="s">
        <v>88</v>
      </c>
      <c r="AY170" s="18" t="s">
        <v>129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18" t="s">
        <v>86</v>
      </c>
      <c r="BK170" s="219">
        <f>ROUND(I170*H170,2)</f>
        <v>0</v>
      </c>
      <c r="BL170" s="18" t="s">
        <v>135</v>
      </c>
      <c r="BM170" s="218" t="s">
        <v>317</v>
      </c>
    </row>
    <row r="171" spans="1:65" s="2" customFormat="1" ht="76.35" customHeight="1">
      <c r="A171" s="39"/>
      <c r="B171" s="40"/>
      <c r="C171" s="206" t="s">
        <v>302</v>
      </c>
      <c r="D171" s="206" t="s">
        <v>131</v>
      </c>
      <c r="E171" s="207" t="s">
        <v>319</v>
      </c>
      <c r="F171" s="208" t="s">
        <v>320</v>
      </c>
      <c r="G171" s="209" t="s">
        <v>134</v>
      </c>
      <c r="H171" s="210">
        <v>130.5</v>
      </c>
      <c r="I171" s="211"/>
      <c r="J171" s="212">
        <f>ROUND(I171*H171,2)</f>
        <v>0</v>
      </c>
      <c r="K171" s="213"/>
      <c r="L171" s="45"/>
      <c r="M171" s="214" t="s">
        <v>19</v>
      </c>
      <c r="N171" s="215" t="s">
        <v>49</v>
      </c>
      <c r="O171" s="85"/>
      <c r="P171" s="216">
        <f>O171*H171</f>
        <v>0</v>
      </c>
      <c r="Q171" s="216">
        <v>0.08425</v>
      </c>
      <c r="R171" s="216">
        <f>Q171*H171</f>
        <v>10.994625000000001</v>
      </c>
      <c r="S171" s="216">
        <v>0</v>
      </c>
      <c r="T171" s="217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8" t="s">
        <v>135</v>
      </c>
      <c r="AT171" s="218" t="s">
        <v>131</v>
      </c>
      <c r="AU171" s="218" t="s">
        <v>88</v>
      </c>
      <c r="AY171" s="18" t="s">
        <v>129</v>
      </c>
      <c r="BE171" s="219">
        <f>IF(N171="základní",J171,0)</f>
        <v>0</v>
      </c>
      <c r="BF171" s="219">
        <f>IF(N171="snížená",J171,0)</f>
        <v>0</v>
      </c>
      <c r="BG171" s="219">
        <f>IF(N171="zákl. přenesená",J171,0)</f>
        <v>0</v>
      </c>
      <c r="BH171" s="219">
        <f>IF(N171="sníž. přenesená",J171,0)</f>
        <v>0</v>
      </c>
      <c r="BI171" s="219">
        <f>IF(N171="nulová",J171,0)</f>
        <v>0</v>
      </c>
      <c r="BJ171" s="18" t="s">
        <v>86</v>
      </c>
      <c r="BK171" s="219">
        <f>ROUND(I171*H171,2)</f>
        <v>0</v>
      </c>
      <c r="BL171" s="18" t="s">
        <v>135</v>
      </c>
      <c r="BM171" s="218" t="s">
        <v>321</v>
      </c>
    </row>
    <row r="172" spans="1:51" s="13" customFormat="1" ht="12">
      <c r="A172" s="13"/>
      <c r="B172" s="220"/>
      <c r="C172" s="221"/>
      <c r="D172" s="222" t="s">
        <v>144</v>
      </c>
      <c r="E172" s="223" t="s">
        <v>19</v>
      </c>
      <c r="F172" s="224" t="s">
        <v>561</v>
      </c>
      <c r="G172" s="221"/>
      <c r="H172" s="225">
        <v>119</v>
      </c>
      <c r="I172" s="226"/>
      <c r="J172" s="221"/>
      <c r="K172" s="221"/>
      <c r="L172" s="227"/>
      <c r="M172" s="228"/>
      <c r="N172" s="229"/>
      <c r="O172" s="229"/>
      <c r="P172" s="229"/>
      <c r="Q172" s="229"/>
      <c r="R172" s="229"/>
      <c r="S172" s="229"/>
      <c r="T172" s="23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1" t="s">
        <v>144</v>
      </c>
      <c r="AU172" s="231" t="s">
        <v>88</v>
      </c>
      <c r="AV172" s="13" t="s">
        <v>88</v>
      </c>
      <c r="AW172" s="13" t="s">
        <v>37</v>
      </c>
      <c r="AX172" s="13" t="s">
        <v>78</v>
      </c>
      <c r="AY172" s="231" t="s">
        <v>129</v>
      </c>
    </row>
    <row r="173" spans="1:51" s="13" customFormat="1" ht="12">
      <c r="A173" s="13"/>
      <c r="B173" s="220"/>
      <c r="C173" s="221"/>
      <c r="D173" s="222" t="s">
        <v>144</v>
      </c>
      <c r="E173" s="223" t="s">
        <v>19</v>
      </c>
      <c r="F173" s="224" t="s">
        <v>323</v>
      </c>
      <c r="G173" s="221"/>
      <c r="H173" s="225">
        <v>4.8</v>
      </c>
      <c r="I173" s="226"/>
      <c r="J173" s="221"/>
      <c r="K173" s="221"/>
      <c r="L173" s="227"/>
      <c r="M173" s="228"/>
      <c r="N173" s="229"/>
      <c r="O173" s="229"/>
      <c r="P173" s="229"/>
      <c r="Q173" s="229"/>
      <c r="R173" s="229"/>
      <c r="S173" s="229"/>
      <c r="T173" s="23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1" t="s">
        <v>144</v>
      </c>
      <c r="AU173" s="231" t="s">
        <v>88</v>
      </c>
      <c r="AV173" s="13" t="s">
        <v>88</v>
      </c>
      <c r="AW173" s="13" t="s">
        <v>37</v>
      </c>
      <c r="AX173" s="13" t="s">
        <v>78</v>
      </c>
      <c r="AY173" s="231" t="s">
        <v>129</v>
      </c>
    </row>
    <row r="174" spans="1:51" s="13" customFormat="1" ht="12">
      <c r="A174" s="13"/>
      <c r="B174" s="220"/>
      <c r="C174" s="221"/>
      <c r="D174" s="222" t="s">
        <v>144</v>
      </c>
      <c r="E174" s="223" t="s">
        <v>19</v>
      </c>
      <c r="F174" s="224" t="s">
        <v>562</v>
      </c>
      <c r="G174" s="221"/>
      <c r="H174" s="225">
        <v>6.7</v>
      </c>
      <c r="I174" s="226"/>
      <c r="J174" s="221"/>
      <c r="K174" s="221"/>
      <c r="L174" s="227"/>
      <c r="M174" s="228"/>
      <c r="N174" s="229"/>
      <c r="O174" s="229"/>
      <c r="P174" s="229"/>
      <c r="Q174" s="229"/>
      <c r="R174" s="229"/>
      <c r="S174" s="229"/>
      <c r="T174" s="23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1" t="s">
        <v>144</v>
      </c>
      <c r="AU174" s="231" t="s">
        <v>88</v>
      </c>
      <c r="AV174" s="13" t="s">
        <v>88</v>
      </c>
      <c r="AW174" s="13" t="s">
        <v>37</v>
      </c>
      <c r="AX174" s="13" t="s">
        <v>78</v>
      </c>
      <c r="AY174" s="231" t="s">
        <v>129</v>
      </c>
    </row>
    <row r="175" spans="1:51" s="15" customFormat="1" ht="12">
      <c r="A175" s="15"/>
      <c r="B175" s="242"/>
      <c r="C175" s="243"/>
      <c r="D175" s="222" t="s">
        <v>144</v>
      </c>
      <c r="E175" s="244" t="s">
        <v>19</v>
      </c>
      <c r="F175" s="245" t="s">
        <v>149</v>
      </c>
      <c r="G175" s="243"/>
      <c r="H175" s="246">
        <v>130.5</v>
      </c>
      <c r="I175" s="247"/>
      <c r="J175" s="243"/>
      <c r="K175" s="243"/>
      <c r="L175" s="248"/>
      <c r="M175" s="249"/>
      <c r="N175" s="250"/>
      <c r="O175" s="250"/>
      <c r="P175" s="250"/>
      <c r="Q175" s="250"/>
      <c r="R175" s="250"/>
      <c r="S175" s="250"/>
      <c r="T175" s="251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52" t="s">
        <v>144</v>
      </c>
      <c r="AU175" s="252" t="s">
        <v>88</v>
      </c>
      <c r="AV175" s="15" t="s">
        <v>135</v>
      </c>
      <c r="AW175" s="15" t="s">
        <v>37</v>
      </c>
      <c r="AX175" s="15" t="s">
        <v>86</v>
      </c>
      <c r="AY175" s="252" t="s">
        <v>129</v>
      </c>
    </row>
    <row r="176" spans="1:65" s="2" customFormat="1" ht="14.4" customHeight="1">
      <c r="A176" s="39"/>
      <c r="B176" s="40"/>
      <c r="C176" s="253" t="s">
        <v>306</v>
      </c>
      <c r="D176" s="253" t="s">
        <v>218</v>
      </c>
      <c r="E176" s="254" t="s">
        <v>326</v>
      </c>
      <c r="F176" s="255" t="s">
        <v>327</v>
      </c>
      <c r="G176" s="256" t="s">
        <v>134</v>
      </c>
      <c r="H176" s="257">
        <v>122.57</v>
      </c>
      <c r="I176" s="258"/>
      <c r="J176" s="259">
        <f>ROUND(I176*H176,2)</f>
        <v>0</v>
      </c>
      <c r="K176" s="260"/>
      <c r="L176" s="261"/>
      <c r="M176" s="262" t="s">
        <v>19</v>
      </c>
      <c r="N176" s="263" t="s">
        <v>49</v>
      </c>
      <c r="O176" s="85"/>
      <c r="P176" s="216">
        <f>O176*H176</f>
        <v>0</v>
      </c>
      <c r="Q176" s="216">
        <v>0.131</v>
      </c>
      <c r="R176" s="216">
        <f>Q176*H176</f>
        <v>16.05667</v>
      </c>
      <c r="S176" s="216">
        <v>0</v>
      </c>
      <c r="T176" s="217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8" t="s">
        <v>172</v>
      </c>
      <c r="AT176" s="218" t="s">
        <v>218</v>
      </c>
      <c r="AU176" s="218" t="s">
        <v>88</v>
      </c>
      <c r="AY176" s="18" t="s">
        <v>129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18" t="s">
        <v>86</v>
      </c>
      <c r="BK176" s="219">
        <f>ROUND(I176*H176,2)</f>
        <v>0</v>
      </c>
      <c r="BL176" s="18" t="s">
        <v>135</v>
      </c>
      <c r="BM176" s="218" t="s">
        <v>328</v>
      </c>
    </row>
    <row r="177" spans="1:51" s="13" customFormat="1" ht="12">
      <c r="A177" s="13"/>
      <c r="B177" s="220"/>
      <c r="C177" s="221"/>
      <c r="D177" s="222" t="s">
        <v>144</v>
      </c>
      <c r="E177" s="221"/>
      <c r="F177" s="224" t="s">
        <v>563</v>
      </c>
      <c r="G177" s="221"/>
      <c r="H177" s="225">
        <v>122.57</v>
      </c>
      <c r="I177" s="226"/>
      <c r="J177" s="221"/>
      <c r="K177" s="221"/>
      <c r="L177" s="227"/>
      <c r="M177" s="228"/>
      <c r="N177" s="229"/>
      <c r="O177" s="229"/>
      <c r="P177" s="229"/>
      <c r="Q177" s="229"/>
      <c r="R177" s="229"/>
      <c r="S177" s="229"/>
      <c r="T177" s="23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1" t="s">
        <v>144</v>
      </c>
      <c r="AU177" s="231" t="s">
        <v>88</v>
      </c>
      <c r="AV177" s="13" t="s">
        <v>88</v>
      </c>
      <c r="AW177" s="13" t="s">
        <v>4</v>
      </c>
      <c r="AX177" s="13" t="s">
        <v>86</v>
      </c>
      <c r="AY177" s="231" t="s">
        <v>129</v>
      </c>
    </row>
    <row r="178" spans="1:65" s="2" customFormat="1" ht="24.15" customHeight="1">
      <c r="A178" s="39"/>
      <c r="B178" s="40"/>
      <c r="C178" s="253" t="s">
        <v>310</v>
      </c>
      <c r="D178" s="253" t="s">
        <v>218</v>
      </c>
      <c r="E178" s="254" t="s">
        <v>331</v>
      </c>
      <c r="F178" s="255" t="s">
        <v>332</v>
      </c>
      <c r="G178" s="256" t="s">
        <v>134</v>
      </c>
      <c r="H178" s="257">
        <v>11.845</v>
      </c>
      <c r="I178" s="258"/>
      <c r="J178" s="259">
        <f>ROUND(I178*H178,2)</f>
        <v>0</v>
      </c>
      <c r="K178" s="260"/>
      <c r="L178" s="261"/>
      <c r="M178" s="262" t="s">
        <v>19</v>
      </c>
      <c r="N178" s="263" t="s">
        <v>49</v>
      </c>
      <c r="O178" s="85"/>
      <c r="P178" s="216">
        <f>O178*H178</f>
        <v>0</v>
      </c>
      <c r="Q178" s="216">
        <v>0.131</v>
      </c>
      <c r="R178" s="216">
        <f>Q178*H178</f>
        <v>1.551695</v>
      </c>
      <c r="S178" s="216">
        <v>0</v>
      </c>
      <c r="T178" s="217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8" t="s">
        <v>172</v>
      </c>
      <c r="AT178" s="218" t="s">
        <v>218</v>
      </c>
      <c r="AU178" s="218" t="s">
        <v>88</v>
      </c>
      <c r="AY178" s="18" t="s">
        <v>129</v>
      </c>
      <c r="BE178" s="219">
        <f>IF(N178="základní",J178,0)</f>
        <v>0</v>
      </c>
      <c r="BF178" s="219">
        <f>IF(N178="snížená",J178,0)</f>
        <v>0</v>
      </c>
      <c r="BG178" s="219">
        <f>IF(N178="zákl. přenesená",J178,0)</f>
        <v>0</v>
      </c>
      <c r="BH178" s="219">
        <f>IF(N178="sníž. přenesená",J178,0)</f>
        <v>0</v>
      </c>
      <c r="BI178" s="219">
        <f>IF(N178="nulová",J178,0)</f>
        <v>0</v>
      </c>
      <c r="BJ178" s="18" t="s">
        <v>86</v>
      </c>
      <c r="BK178" s="219">
        <f>ROUND(I178*H178,2)</f>
        <v>0</v>
      </c>
      <c r="BL178" s="18" t="s">
        <v>135</v>
      </c>
      <c r="BM178" s="218" t="s">
        <v>333</v>
      </c>
    </row>
    <row r="179" spans="1:51" s="13" customFormat="1" ht="12">
      <c r="A179" s="13"/>
      <c r="B179" s="220"/>
      <c r="C179" s="221"/>
      <c r="D179" s="222" t="s">
        <v>144</v>
      </c>
      <c r="E179" s="221"/>
      <c r="F179" s="224" t="s">
        <v>564</v>
      </c>
      <c r="G179" s="221"/>
      <c r="H179" s="225">
        <v>11.845</v>
      </c>
      <c r="I179" s="226"/>
      <c r="J179" s="221"/>
      <c r="K179" s="221"/>
      <c r="L179" s="227"/>
      <c r="M179" s="228"/>
      <c r="N179" s="229"/>
      <c r="O179" s="229"/>
      <c r="P179" s="229"/>
      <c r="Q179" s="229"/>
      <c r="R179" s="229"/>
      <c r="S179" s="229"/>
      <c r="T179" s="23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1" t="s">
        <v>144</v>
      </c>
      <c r="AU179" s="231" t="s">
        <v>88</v>
      </c>
      <c r="AV179" s="13" t="s">
        <v>88</v>
      </c>
      <c r="AW179" s="13" t="s">
        <v>4</v>
      </c>
      <c r="AX179" s="13" t="s">
        <v>86</v>
      </c>
      <c r="AY179" s="231" t="s">
        <v>129</v>
      </c>
    </row>
    <row r="180" spans="1:63" s="12" customFormat="1" ht="22.8" customHeight="1">
      <c r="A180" s="12"/>
      <c r="B180" s="190"/>
      <c r="C180" s="191"/>
      <c r="D180" s="192" t="s">
        <v>77</v>
      </c>
      <c r="E180" s="204" t="s">
        <v>179</v>
      </c>
      <c r="F180" s="204" t="s">
        <v>389</v>
      </c>
      <c r="G180" s="191"/>
      <c r="H180" s="191"/>
      <c r="I180" s="194"/>
      <c r="J180" s="205">
        <f>BK180</f>
        <v>0</v>
      </c>
      <c r="K180" s="191"/>
      <c r="L180" s="196"/>
      <c r="M180" s="197"/>
      <c r="N180" s="198"/>
      <c r="O180" s="198"/>
      <c r="P180" s="199">
        <f>SUM(P181:P204)</f>
        <v>0</v>
      </c>
      <c r="Q180" s="198"/>
      <c r="R180" s="199">
        <f>SUM(R181:R204)</f>
        <v>29.760335659999996</v>
      </c>
      <c r="S180" s="198"/>
      <c r="T180" s="200">
        <f>SUM(T181:T204)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01" t="s">
        <v>86</v>
      </c>
      <c r="AT180" s="202" t="s">
        <v>77</v>
      </c>
      <c r="AU180" s="202" t="s">
        <v>86</v>
      </c>
      <c r="AY180" s="201" t="s">
        <v>129</v>
      </c>
      <c r="BK180" s="203">
        <f>SUM(BK181:BK204)</f>
        <v>0</v>
      </c>
    </row>
    <row r="181" spans="1:65" s="2" customFormat="1" ht="24.15" customHeight="1">
      <c r="A181" s="39"/>
      <c r="B181" s="40"/>
      <c r="C181" s="206" t="s">
        <v>314</v>
      </c>
      <c r="D181" s="206" t="s">
        <v>131</v>
      </c>
      <c r="E181" s="207" t="s">
        <v>391</v>
      </c>
      <c r="F181" s="208" t="s">
        <v>392</v>
      </c>
      <c r="G181" s="209" t="s">
        <v>300</v>
      </c>
      <c r="H181" s="210">
        <v>1</v>
      </c>
      <c r="I181" s="211"/>
      <c r="J181" s="212">
        <f>ROUND(I181*H181,2)</f>
        <v>0</v>
      </c>
      <c r="K181" s="213"/>
      <c r="L181" s="45"/>
      <c r="M181" s="214" t="s">
        <v>19</v>
      </c>
      <c r="N181" s="215" t="s">
        <v>49</v>
      </c>
      <c r="O181" s="85"/>
      <c r="P181" s="216">
        <f>O181*H181</f>
        <v>0</v>
      </c>
      <c r="Q181" s="216">
        <v>0.0007</v>
      </c>
      <c r="R181" s="216">
        <f>Q181*H181</f>
        <v>0.0007</v>
      </c>
      <c r="S181" s="216">
        <v>0</v>
      </c>
      <c r="T181" s="217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8" t="s">
        <v>135</v>
      </c>
      <c r="AT181" s="218" t="s">
        <v>131</v>
      </c>
      <c r="AU181" s="218" t="s">
        <v>88</v>
      </c>
      <c r="AY181" s="18" t="s">
        <v>129</v>
      </c>
      <c r="BE181" s="219">
        <f>IF(N181="základní",J181,0)</f>
        <v>0</v>
      </c>
      <c r="BF181" s="219">
        <f>IF(N181="snížená",J181,0)</f>
        <v>0</v>
      </c>
      <c r="BG181" s="219">
        <f>IF(N181="zákl. přenesená",J181,0)</f>
        <v>0</v>
      </c>
      <c r="BH181" s="219">
        <f>IF(N181="sníž. přenesená",J181,0)</f>
        <v>0</v>
      </c>
      <c r="BI181" s="219">
        <f>IF(N181="nulová",J181,0)</f>
        <v>0</v>
      </c>
      <c r="BJ181" s="18" t="s">
        <v>86</v>
      </c>
      <c r="BK181" s="219">
        <f>ROUND(I181*H181,2)</f>
        <v>0</v>
      </c>
      <c r="BL181" s="18" t="s">
        <v>135</v>
      </c>
      <c r="BM181" s="218" t="s">
        <v>393</v>
      </c>
    </row>
    <row r="182" spans="1:65" s="2" customFormat="1" ht="14.4" customHeight="1">
      <c r="A182" s="39"/>
      <c r="B182" s="40"/>
      <c r="C182" s="253" t="s">
        <v>318</v>
      </c>
      <c r="D182" s="253" t="s">
        <v>218</v>
      </c>
      <c r="E182" s="254" t="s">
        <v>395</v>
      </c>
      <c r="F182" s="255" t="s">
        <v>396</v>
      </c>
      <c r="G182" s="256" t="s">
        <v>300</v>
      </c>
      <c r="H182" s="257">
        <v>1</v>
      </c>
      <c r="I182" s="258"/>
      <c r="J182" s="259">
        <f>ROUND(I182*H182,2)</f>
        <v>0</v>
      </c>
      <c r="K182" s="260"/>
      <c r="L182" s="261"/>
      <c r="M182" s="262" t="s">
        <v>19</v>
      </c>
      <c r="N182" s="263" t="s">
        <v>49</v>
      </c>
      <c r="O182" s="85"/>
      <c r="P182" s="216">
        <f>O182*H182</f>
        <v>0</v>
      </c>
      <c r="Q182" s="216">
        <v>0.0036</v>
      </c>
      <c r="R182" s="216">
        <f>Q182*H182</f>
        <v>0.0036</v>
      </c>
      <c r="S182" s="216">
        <v>0</v>
      </c>
      <c r="T182" s="217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8" t="s">
        <v>172</v>
      </c>
      <c r="AT182" s="218" t="s">
        <v>218</v>
      </c>
      <c r="AU182" s="218" t="s">
        <v>88</v>
      </c>
      <c r="AY182" s="18" t="s">
        <v>129</v>
      </c>
      <c r="BE182" s="219">
        <f>IF(N182="základní",J182,0)</f>
        <v>0</v>
      </c>
      <c r="BF182" s="219">
        <f>IF(N182="snížená",J182,0)</f>
        <v>0</v>
      </c>
      <c r="BG182" s="219">
        <f>IF(N182="zákl. přenesená",J182,0)</f>
        <v>0</v>
      </c>
      <c r="BH182" s="219">
        <f>IF(N182="sníž. přenesená",J182,0)</f>
        <v>0</v>
      </c>
      <c r="BI182" s="219">
        <f>IF(N182="nulová",J182,0)</f>
        <v>0</v>
      </c>
      <c r="BJ182" s="18" t="s">
        <v>86</v>
      </c>
      <c r="BK182" s="219">
        <f>ROUND(I182*H182,2)</f>
        <v>0</v>
      </c>
      <c r="BL182" s="18" t="s">
        <v>135</v>
      </c>
      <c r="BM182" s="218" t="s">
        <v>397</v>
      </c>
    </row>
    <row r="183" spans="1:65" s="2" customFormat="1" ht="24.15" customHeight="1">
      <c r="A183" s="39"/>
      <c r="B183" s="40"/>
      <c r="C183" s="206" t="s">
        <v>325</v>
      </c>
      <c r="D183" s="206" t="s">
        <v>131</v>
      </c>
      <c r="E183" s="207" t="s">
        <v>399</v>
      </c>
      <c r="F183" s="208" t="s">
        <v>400</v>
      </c>
      <c r="G183" s="209" t="s">
        <v>300</v>
      </c>
      <c r="H183" s="210">
        <v>1</v>
      </c>
      <c r="I183" s="211"/>
      <c r="J183" s="212">
        <f>ROUND(I183*H183,2)</f>
        <v>0</v>
      </c>
      <c r="K183" s="213"/>
      <c r="L183" s="45"/>
      <c r="M183" s="214" t="s">
        <v>19</v>
      </c>
      <c r="N183" s="215" t="s">
        <v>49</v>
      </c>
      <c r="O183" s="85"/>
      <c r="P183" s="216">
        <f>O183*H183</f>
        <v>0</v>
      </c>
      <c r="Q183" s="216">
        <v>0.109405</v>
      </c>
      <c r="R183" s="216">
        <f>Q183*H183</f>
        <v>0.109405</v>
      </c>
      <c r="S183" s="216">
        <v>0</v>
      </c>
      <c r="T183" s="217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18" t="s">
        <v>135</v>
      </c>
      <c r="AT183" s="218" t="s">
        <v>131</v>
      </c>
      <c r="AU183" s="218" t="s">
        <v>88</v>
      </c>
      <c r="AY183" s="18" t="s">
        <v>129</v>
      </c>
      <c r="BE183" s="219">
        <f>IF(N183="základní",J183,0)</f>
        <v>0</v>
      </c>
      <c r="BF183" s="219">
        <f>IF(N183="snížená",J183,0)</f>
        <v>0</v>
      </c>
      <c r="BG183" s="219">
        <f>IF(N183="zákl. přenesená",J183,0)</f>
        <v>0</v>
      </c>
      <c r="BH183" s="219">
        <f>IF(N183="sníž. přenesená",J183,0)</f>
        <v>0</v>
      </c>
      <c r="BI183" s="219">
        <f>IF(N183="nulová",J183,0)</f>
        <v>0</v>
      </c>
      <c r="BJ183" s="18" t="s">
        <v>86</v>
      </c>
      <c r="BK183" s="219">
        <f>ROUND(I183*H183,2)</f>
        <v>0</v>
      </c>
      <c r="BL183" s="18" t="s">
        <v>135</v>
      </c>
      <c r="BM183" s="218" t="s">
        <v>401</v>
      </c>
    </row>
    <row r="184" spans="1:65" s="2" customFormat="1" ht="14.4" customHeight="1">
      <c r="A184" s="39"/>
      <c r="B184" s="40"/>
      <c r="C184" s="253" t="s">
        <v>330</v>
      </c>
      <c r="D184" s="253" t="s">
        <v>218</v>
      </c>
      <c r="E184" s="254" t="s">
        <v>403</v>
      </c>
      <c r="F184" s="255" t="s">
        <v>404</v>
      </c>
      <c r="G184" s="256" t="s">
        <v>300</v>
      </c>
      <c r="H184" s="257">
        <v>1</v>
      </c>
      <c r="I184" s="258"/>
      <c r="J184" s="259">
        <f>ROUND(I184*H184,2)</f>
        <v>0</v>
      </c>
      <c r="K184" s="260"/>
      <c r="L184" s="261"/>
      <c r="M184" s="262" t="s">
        <v>19</v>
      </c>
      <c r="N184" s="263" t="s">
        <v>49</v>
      </c>
      <c r="O184" s="85"/>
      <c r="P184" s="216">
        <f>O184*H184</f>
        <v>0</v>
      </c>
      <c r="Q184" s="216">
        <v>0.0061</v>
      </c>
      <c r="R184" s="216">
        <f>Q184*H184</f>
        <v>0.0061</v>
      </c>
      <c r="S184" s="216">
        <v>0</v>
      </c>
      <c r="T184" s="217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8" t="s">
        <v>172</v>
      </c>
      <c r="AT184" s="218" t="s">
        <v>218</v>
      </c>
      <c r="AU184" s="218" t="s">
        <v>88</v>
      </c>
      <c r="AY184" s="18" t="s">
        <v>129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18" t="s">
        <v>86</v>
      </c>
      <c r="BK184" s="219">
        <f>ROUND(I184*H184,2)</f>
        <v>0</v>
      </c>
      <c r="BL184" s="18" t="s">
        <v>135</v>
      </c>
      <c r="BM184" s="218" t="s">
        <v>405</v>
      </c>
    </row>
    <row r="185" spans="1:65" s="2" customFormat="1" ht="24.15" customHeight="1">
      <c r="A185" s="39"/>
      <c r="B185" s="40"/>
      <c r="C185" s="206" t="s">
        <v>335</v>
      </c>
      <c r="D185" s="206" t="s">
        <v>131</v>
      </c>
      <c r="E185" s="207" t="s">
        <v>407</v>
      </c>
      <c r="F185" s="208" t="s">
        <v>408</v>
      </c>
      <c r="G185" s="209" t="s">
        <v>134</v>
      </c>
      <c r="H185" s="210">
        <v>29.5</v>
      </c>
      <c r="I185" s="211"/>
      <c r="J185" s="212">
        <f>ROUND(I185*H185,2)</f>
        <v>0</v>
      </c>
      <c r="K185" s="213"/>
      <c r="L185" s="45"/>
      <c r="M185" s="214" t="s">
        <v>19</v>
      </c>
      <c r="N185" s="215" t="s">
        <v>49</v>
      </c>
      <c r="O185" s="85"/>
      <c r="P185" s="216">
        <f>O185*H185</f>
        <v>0</v>
      </c>
      <c r="Q185" s="216">
        <v>0.00085</v>
      </c>
      <c r="R185" s="216">
        <f>Q185*H185</f>
        <v>0.025075</v>
      </c>
      <c r="S185" s="216">
        <v>0</v>
      </c>
      <c r="T185" s="217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8" t="s">
        <v>135</v>
      </c>
      <c r="AT185" s="218" t="s">
        <v>131</v>
      </c>
      <c r="AU185" s="218" t="s">
        <v>88</v>
      </c>
      <c r="AY185" s="18" t="s">
        <v>129</v>
      </c>
      <c r="BE185" s="219">
        <f>IF(N185="základní",J185,0)</f>
        <v>0</v>
      </c>
      <c r="BF185" s="219">
        <f>IF(N185="snížená",J185,0)</f>
        <v>0</v>
      </c>
      <c r="BG185" s="219">
        <f>IF(N185="zákl. přenesená",J185,0)</f>
        <v>0</v>
      </c>
      <c r="BH185" s="219">
        <f>IF(N185="sníž. přenesená",J185,0)</f>
        <v>0</v>
      </c>
      <c r="BI185" s="219">
        <f>IF(N185="nulová",J185,0)</f>
        <v>0</v>
      </c>
      <c r="BJ185" s="18" t="s">
        <v>86</v>
      </c>
      <c r="BK185" s="219">
        <f>ROUND(I185*H185,2)</f>
        <v>0</v>
      </c>
      <c r="BL185" s="18" t="s">
        <v>135</v>
      </c>
      <c r="BM185" s="218" t="s">
        <v>409</v>
      </c>
    </row>
    <row r="186" spans="1:65" s="2" customFormat="1" ht="49.05" customHeight="1">
      <c r="A186" s="39"/>
      <c r="B186" s="40"/>
      <c r="C186" s="206" t="s">
        <v>339</v>
      </c>
      <c r="D186" s="206" t="s">
        <v>131</v>
      </c>
      <c r="E186" s="207" t="s">
        <v>411</v>
      </c>
      <c r="F186" s="208" t="s">
        <v>412</v>
      </c>
      <c r="G186" s="209" t="s">
        <v>156</v>
      </c>
      <c r="H186" s="210">
        <v>46</v>
      </c>
      <c r="I186" s="211"/>
      <c r="J186" s="212">
        <f>ROUND(I186*H186,2)</f>
        <v>0</v>
      </c>
      <c r="K186" s="213"/>
      <c r="L186" s="45"/>
      <c r="M186" s="214" t="s">
        <v>19</v>
      </c>
      <c r="N186" s="215" t="s">
        <v>49</v>
      </c>
      <c r="O186" s="85"/>
      <c r="P186" s="216">
        <f>O186*H186</f>
        <v>0</v>
      </c>
      <c r="Q186" s="216">
        <v>0.15539952</v>
      </c>
      <c r="R186" s="216">
        <f>Q186*H186</f>
        <v>7.148377920000001</v>
      </c>
      <c r="S186" s="216">
        <v>0</v>
      </c>
      <c r="T186" s="217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8" t="s">
        <v>135</v>
      </c>
      <c r="AT186" s="218" t="s">
        <v>131</v>
      </c>
      <c r="AU186" s="218" t="s">
        <v>88</v>
      </c>
      <c r="AY186" s="18" t="s">
        <v>129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18" t="s">
        <v>86</v>
      </c>
      <c r="BK186" s="219">
        <f>ROUND(I186*H186,2)</f>
        <v>0</v>
      </c>
      <c r="BL186" s="18" t="s">
        <v>135</v>
      </c>
      <c r="BM186" s="218" t="s">
        <v>413</v>
      </c>
    </row>
    <row r="187" spans="1:65" s="2" customFormat="1" ht="14.4" customHeight="1">
      <c r="A187" s="39"/>
      <c r="B187" s="40"/>
      <c r="C187" s="253" t="s">
        <v>345</v>
      </c>
      <c r="D187" s="253" t="s">
        <v>218</v>
      </c>
      <c r="E187" s="254" t="s">
        <v>415</v>
      </c>
      <c r="F187" s="255" t="s">
        <v>416</v>
      </c>
      <c r="G187" s="256" t="s">
        <v>156</v>
      </c>
      <c r="H187" s="257">
        <v>46.92</v>
      </c>
      <c r="I187" s="258"/>
      <c r="J187" s="259">
        <f>ROUND(I187*H187,2)</f>
        <v>0</v>
      </c>
      <c r="K187" s="260"/>
      <c r="L187" s="261"/>
      <c r="M187" s="262" t="s">
        <v>19</v>
      </c>
      <c r="N187" s="263" t="s">
        <v>49</v>
      </c>
      <c r="O187" s="85"/>
      <c r="P187" s="216">
        <f>O187*H187</f>
        <v>0</v>
      </c>
      <c r="Q187" s="216">
        <v>0.08</v>
      </c>
      <c r="R187" s="216">
        <f>Q187*H187</f>
        <v>3.7536</v>
      </c>
      <c r="S187" s="216">
        <v>0</v>
      </c>
      <c r="T187" s="217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18" t="s">
        <v>172</v>
      </c>
      <c r="AT187" s="218" t="s">
        <v>218</v>
      </c>
      <c r="AU187" s="218" t="s">
        <v>88</v>
      </c>
      <c r="AY187" s="18" t="s">
        <v>129</v>
      </c>
      <c r="BE187" s="219">
        <f>IF(N187="základní",J187,0)</f>
        <v>0</v>
      </c>
      <c r="BF187" s="219">
        <f>IF(N187="snížená",J187,0)</f>
        <v>0</v>
      </c>
      <c r="BG187" s="219">
        <f>IF(N187="zákl. přenesená",J187,0)</f>
        <v>0</v>
      </c>
      <c r="BH187" s="219">
        <f>IF(N187="sníž. přenesená",J187,0)</f>
        <v>0</v>
      </c>
      <c r="BI187" s="219">
        <f>IF(N187="nulová",J187,0)</f>
        <v>0</v>
      </c>
      <c r="BJ187" s="18" t="s">
        <v>86</v>
      </c>
      <c r="BK187" s="219">
        <f>ROUND(I187*H187,2)</f>
        <v>0</v>
      </c>
      <c r="BL187" s="18" t="s">
        <v>135</v>
      </c>
      <c r="BM187" s="218" t="s">
        <v>417</v>
      </c>
    </row>
    <row r="188" spans="1:51" s="13" customFormat="1" ht="12">
      <c r="A188" s="13"/>
      <c r="B188" s="220"/>
      <c r="C188" s="221"/>
      <c r="D188" s="222" t="s">
        <v>144</v>
      </c>
      <c r="E188" s="221"/>
      <c r="F188" s="224" t="s">
        <v>418</v>
      </c>
      <c r="G188" s="221"/>
      <c r="H188" s="225">
        <v>46.92</v>
      </c>
      <c r="I188" s="226"/>
      <c r="J188" s="221"/>
      <c r="K188" s="221"/>
      <c r="L188" s="227"/>
      <c r="M188" s="228"/>
      <c r="N188" s="229"/>
      <c r="O188" s="229"/>
      <c r="P188" s="229"/>
      <c r="Q188" s="229"/>
      <c r="R188" s="229"/>
      <c r="S188" s="229"/>
      <c r="T188" s="23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1" t="s">
        <v>144</v>
      </c>
      <c r="AU188" s="231" t="s">
        <v>88</v>
      </c>
      <c r="AV188" s="13" t="s">
        <v>88</v>
      </c>
      <c r="AW188" s="13" t="s">
        <v>4</v>
      </c>
      <c r="AX188" s="13" t="s">
        <v>86</v>
      </c>
      <c r="AY188" s="231" t="s">
        <v>129</v>
      </c>
    </row>
    <row r="189" spans="1:65" s="2" customFormat="1" ht="49.05" customHeight="1">
      <c r="A189" s="39"/>
      <c r="B189" s="40"/>
      <c r="C189" s="206" t="s">
        <v>349</v>
      </c>
      <c r="D189" s="206" t="s">
        <v>131</v>
      </c>
      <c r="E189" s="207" t="s">
        <v>420</v>
      </c>
      <c r="F189" s="208" t="s">
        <v>421</v>
      </c>
      <c r="G189" s="209" t="s">
        <v>156</v>
      </c>
      <c r="H189" s="210">
        <v>97</v>
      </c>
      <c r="I189" s="211"/>
      <c r="J189" s="212">
        <f>ROUND(I189*H189,2)</f>
        <v>0</v>
      </c>
      <c r="K189" s="213"/>
      <c r="L189" s="45"/>
      <c r="M189" s="214" t="s">
        <v>19</v>
      </c>
      <c r="N189" s="215" t="s">
        <v>49</v>
      </c>
      <c r="O189" s="85"/>
      <c r="P189" s="216">
        <f>O189*H189</f>
        <v>0</v>
      </c>
      <c r="Q189" s="216">
        <v>0.1294996</v>
      </c>
      <c r="R189" s="216">
        <f>Q189*H189</f>
        <v>12.5614612</v>
      </c>
      <c r="S189" s="216">
        <v>0</v>
      </c>
      <c r="T189" s="217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8" t="s">
        <v>135</v>
      </c>
      <c r="AT189" s="218" t="s">
        <v>131</v>
      </c>
      <c r="AU189" s="218" t="s">
        <v>88</v>
      </c>
      <c r="AY189" s="18" t="s">
        <v>129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18" t="s">
        <v>86</v>
      </c>
      <c r="BK189" s="219">
        <f>ROUND(I189*H189,2)</f>
        <v>0</v>
      </c>
      <c r="BL189" s="18" t="s">
        <v>135</v>
      </c>
      <c r="BM189" s="218" t="s">
        <v>422</v>
      </c>
    </row>
    <row r="190" spans="1:65" s="2" customFormat="1" ht="14.4" customHeight="1">
      <c r="A190" s="39"/>
      <c r="B190" s="40"/>
      <c r="C190" s="253" t="s">
        <v>353</v>
      </c>
      <c r="D190" s="253" t="s">
        <v>218</v>
      </c>
      <c r="E190" s="254" t="s">
        <v>424</v>
      </c>
      <c r="F190" s="255" t="s">
        <v>425</v>
      </c>
      <c r="G190" s="256" t="s">
        <v>156</v>
      </c>
      <c r="H190" s="257">
        <v>98.94</v>
      </c>
      <c r="I190" s="258"/>
      <c r="J190" s="259">
        <f>ROUND(I190*H190,2)</f>
        <v>0</v>
      </c>
      <c r="K190" s="260"/>
      <c r="L190" s="261"/>
      <c r="M190" s="262" t="s">
        <v>19</v>
      </c>
      <c r="N190" s="263" t="s">
        <v>49</v>
      </c>
      <c r="O190" s="85"/>
      <c r="P190" s="216">
        <f>O190*H190</f>
        <v>0</v>
      </c>
      <c r="Q190" s="216">
        <v>0.028</v>
      </c>
      <c r="R190" s="216">
        <f>Q190*H190</f>
        <v>2.77032</v>
      </c>
      <c r="S190" s="216">
        <v>0</v>
      </c>
      <c r="T190" s="217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18" t="s">
        <v>172</v>
      </c>
      <c r="AT190" s="218" t="s">
        <v>218</v>
      </c>
      <c r="AU190" s="218" t="s">
        <v>88</v>
      </c>
      <c r="AY190" s="18" t="s">
        <v>129</v>
      </c>
      <c r="BE190" s="219">
        <f>IF(N190="základní",J190,0)</f>
        <v>0</v>
      </c>
      <c r="BF190" s="219">
        <f>IF(N190="snížená",J190,0)</f>
        <v>0</v>
      </c>
      <c r="BG190" s="219">
        <f>IF(N190="zákl. přenesená",J190,0)</f>
        <v>0</v>
      </c>
      <c r="BH190" s="219">
        <f>IF(N190="sníž. přenesená",J190,0)</f>
        <v>0</v>
      </c>
      <c r="BI190" s="219">
        <f>IF(N190="nulová",J190,0)</f>
        <v>0</v>
      </c>
      <c r="BJ190" s="18" t="s">
        <v>86</v>
      </c>
      <c r="BK190" s="219">
        <f>ROUND(I190*H190,2)</f>
        <v>0</v>
      </c>
      <c r="BL190" s="18" t="s">
        <v>135</v>
      </c>
      <c r="BM190" s="218" t="s">
        <v>426</v>
      </c>
    </row>
    <row r="191" spans="1:51" s="13" customFormat="1" ht="12">
      <c r="A191" s="13"/>
      <c r="B191" s="220"/>
      <c r="C191" s="221"/>
      <c r="D191" s="222" t="s">
        <v>144</v>
      </c>
      <c r="E191" s="221"/>
      <c r="F191" s="224" t="s">
        <v>565</v>
      </c>
      <c r="G191" s="221"/>
      <c r="H191" s="225">
        <v>98.94</v>
      </c>
      <c r="I191" s="226"/>
      <c r="J191" s="221"/>
      <c r="K191" s="221"/>
      <c r="L191" s="227"/>
      <c r="M191" s="228"/>
      <c r="N191" s="229"/>
      <c r="O191" s="229"/>
      <c r="P191" s="229"/>
      <c r="Q191" s="229"/>
      <c r="R191" s="229"/>
      <c r="S191" s="229"/>
      <c r="T191" s="230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1" t="s">
        <v>144</v>
      </c>
      <c r="AU191" s="231" t="s">
        <v>88</v>
      </c>
      <c r="AV191" s="13" t="s">
        <v>88</v>
      </c>
      <c r="AW191" s="13" t="s">
        <v>4</v>
      </c>
      <c r="AX191" s="13" t="s">
        <v>86</v>
      </c>
      <c r="AY191" s="231" t="s">
        <v>129</v>
      </c>
    </row>
    <row r="192" spans="1:65" s="2" customFormat="1" ht="37.8" customHeight="1">
      <c r="A192" s="39"/>
      <c r="B192" s="40"/>
      <c r="C192" s="206" t="s">
        <v>357</v>
      </c>
      <c r="D192" s="206" t="s">
        <v>131</v>
      </c>
      <c r="E192" s="207" t="s">
        <v>429</v>
      </c>
      <c r="F192" s="208" t="s">
        <v>430</v>
      </c>
      <c r="G192" s="209" t="s">
        <v>156</v>
      </c>
      <c r="H192" s="210">
        <v>6.036</v>
      </c>
      <c r="I192" s="211"/>
      <c r="J192" s="212">
        <f>ROUND(I192*H192,2)</f>
        <v>0</v>
      </c>
      <c r="K192" s="213"/>
      <c r="L192" s="45"/>
      <c r="M192" s="214" t="s">
        <v>19</v>
      </c>
      <c r="N192" s="215" t="s">
        <v>49</v>
      </c>
      <c r="O192" s="85"/>
      <c r="P192" s="216">
        <f>O192*H192</f>
        <v>0</v>
      </c>
      <c r="Q192" s="216">
        <v>0.34613</v>
      </c>
      <c r="R192" s="216">
        <f>Q192*H192</f>
        <v>2.0892406799999996</v>
      </c>
      <c r="S192" s="216">
        <v>0</v>
      </c>
      <c r="T192" s="217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18" t="s">
        <v>135</v>
      </c>
      <c r="AT192" s="218" t="s">
        <v>131</v>
      </c>
      <c r="AU192" s="218" t="s">
        <v>88</v>
      </c>
      <c r="AY192" s="18" t="s">
        <v>129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18" t="s">
        <v>86</v>
      </c>
      <c r="BK192" s="219">
        <f>ROUND(I192*H192,2)</f>
        <v>0</v>
      </c>
      <c r="BL192" s="18" t="s">
        <v>135</v>
      </c>
      <c r="BM192" s="218" t="s">
        <v>431</v>
      </c>
    </row>
    <row r="193" spans="1:51" s="13" customFormat="1" ht="12">
      <c r="A193" s="13"/>
      <c r="B193" s="220"/>
      <c r="C193" s="221"/>
      <c r="D193" s="222" t="s">
        <v>144</v>
      </c>
      <c r="E193" s="223" t="s">
        <v>19</v>
      </c>
      <c r="F193" s="224" t="s">
        <v>432</v>
      </c>
      <c r="G193" s="221"/>
      <c r="H193" s="225">
        <v>2.012</v>
      </c>
      <c r="I193" s="226"/>
      <c r="J193" s="221"/>
      <c r="K193" s="221"/>
      <c r="L193" s="227"/>
      <c r="M193" s="228"/>
      <c r="N193" s="229"/>
      <c r="O193" s="229"/>
      <c r="P193" s="229"/>
      <c r="Q193" s="229"/>
      <c r="R193" s="229"/>
      <c r="S193" s="229"/>
      <c r="T193" s="230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1" t="s">
        <v>144</v>
      </c>
      <c r="AU193" s="231" t="s">
        <v>88</v>
      </c>
      <c r="AV193" s="13" t="s">
        <v>88</v>
      </c>
      <c r="AW193" s="13" t="s">
        <v>37</v>
      </c>
      <c r="AX193" s="13" t="s">
        <v>78</v>
      </c>
      <c r="AY193" s="231" t="s">
        <v>129</v>
      </c>
    </row>
    <row r="194" spans="1:51" s="13" customFormat="1" ht="12">
      <c r="A194" s="13"/>
      <c r="B194" s="220"/>
      <c r="C194" s="221"/>
      <c r="D194" s="222" t="s">
        <v>144</v>
      </c>
      <c r="E194" s="223" t="s">
        <v>19</v>
      </c>
      <c r="F194" s="224" t="s">
        <v>432</v>
      </c>
      <c r="G194" s="221"/>
      <c r="H194" s="225">
        <v>2.012</v>
      </c>
      <c r="I194" s="226"/>
      <c r="J194" s="221"/>
      <c r="K194" s="221"/>
      <c r="L194" s="227"/>
      <c r="M194" s="228"/>
      <c r="N194" s="229"/>
      <c r="O194" s="229"/>
      <c r="P194" s="229"/>
      <c r="Q194" s="229"/>
      <c r="R194" s="229"/>
      <c r="S194" s="229"/>
      <c r="T194" s="23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1" t="s">
        <v>144</v>
      </c>
      <c r="AU194" s="231" t="s">
        <v>88</v>
      </c>
      <c r="AV194" s="13" t="s">
        <v>88</v>
      </c>
      <c r="AW194" s="13" t="s">
        <v>37</v>
      </c>
      <c r="AX194" s="13" t="s">
        <v>78</v>
      </c>
      <c r="AY194" s="231" t="s">
        <v>129</v>
      </c>
    </row>
    <row r="195" spans="1:51" s="13" customFormat="1" ht="12">
      <c r="A195" s="13"/>
      <c r="B195" s="220"/>
      <c r="C195" s="221"/>
      <c r="D195" s="222" t="s">
        <v>144</v>
      </c>
      <c r="E195" s="223" t="s">
        <v>19</v>
      </c>
      <c r="F195" s="224" t="s">
        <v>432</v>
      </c>
      <c r="G195" s="221"/>
      <c r="H195" s="225">
        <v>2.012</v>
      </c>
      <c r="I195" s="226"/>
      <c r="J195" s="221"/>
      <c r="K195" s="221"/>
      <c r="L195" s="227"/>
      <c r="M195" s="228"/>
      <c r="N195" s="229"/>
      <c r="O195" s="229"/>
      <c r="P195" s="229"/>
      <c r="Q195" s="229"/>
      <c r="R195" s="229"/>
      <c r="S195" s="229"/>
      <c r="T195" s="23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1" t="s">
        <v>144</v>
      </c>
      <c r="AU195" s="231" t="s">
        <v>88</v>
      </c>
      <c r="AV195" s="13" t="s">
        <v>88</v>
      </c>
      <c r="AW195" s="13" t="s">
        <v>37</v>
      </c>
      <c r="AX195" s="13" t="s">
        <v>78</v>
      </c>
      <c r="AY195" s="231" t="s">
        <v>129</v>
      </c>
    </row>
    <row r="196" spans="1:51" s="15" customFormat="1" ht="12">
      <c r="A196" s="15"/>
      <c r="B196" s="242"/>
      <c r="C196" s="243"/>
      <c r="D196" s="222" t="s">
        <v>144</v>
      </c>
      <c r="E196" s="244" t="s">
        <v>19</v>
      </c>
      <c r="F196" s="245" t="s">
        <v>149</v>
      </c>
      <c r="G196" s="243"/>
      <c r="H196" s="246">
        <v>6.036</v>
      </c>
      <c r="I196" s="247"/>
      <c r="J196" s="243"/>
      <c r="K196" s="243"/>
      <c r="L196" s="248"/>
      <c r="M196" s="249"/>
      <c r="N196" s="250"/>
      <c r="O196" s="250"/>
      <c r="P196" s="250"/>
      <c r="Q196" s="250"/>
      <c r="R196" s="250"/>
      <c r="S196" s="250"/>
      <c r="T196" s="251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52" t="s">
        <v>144</v>
      </c>
      <c r="AU196" s="252" t="s">
        <v>88</v>
      </c>
      <c r="AV196" s="15" t="s">
        <v>135</v>
      </c>
      <c r="AW196" s="15" t="s">
        <v>37</v>
      </c>
      <c r="AX196" s="15" t="s">
        <v>86</v>
      </c>
      <c r="AY196" s="252" t="s">
        <v>129</v>
      </c>
    </row>
    <row r="197" spans="1:65" s="2" customFormat="1" ht="14.4" customHeight="1">
      <c r="A197" s="39"/>
      <c r="B197" s="40"/>
      <c r="C197" s="253" t="s">
        <v>361</v>
      </c>
      <c r="D197" s="253" t="s">
        <v>218</v>
      </c>
      <c r="E197" s="254" t="s">
        <v>434</v>
      </c>
      <c r="F197" s="255" t="s">
        <v>435</v>
      </c>
      <c r="G197" s="256" t="s">
        <v>300</v>
      </c>
      <c r="H197" s="257">
        <v>2.04</v>
      </c>
      <c r="I197" s="258"/>
      <c r="J197" s="259">
        <f>ROUND(I197*H197,2)</f>
        <v>0</v>
      </c>
      <c r="K197" s="260"/>
      <c r="L197" s="261"/>
      <c r="M197" s="262" t="s">
        <v>19</v>
      </c>
      <c r="N197" s="263" t="s">
        <v>49</v>
      </c>
      <c r="O197" s="85"/>
      <c r="P197" s="216">
        <f>O197*H197</f>
        <v>0</v>
      </c>
      <c r="Q197" s="216">
        <v>0.225</v>
      </c>
      <c r="R197" s="216">
        <f>Q197*H197</f>
        <v>0.459</v>
      </c>
      <c r="S197" s="216">
        <v>0</v>
      </c>
      <c r="T197" s="217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18" t="s">
        <v>172</v>
      </c>
      <c r="AT197" s="218" t="s">
        <v>218</v>
      </c>
      <c r="AU197" s="218" t="s">
        <v>88</v>
      </c>
      <c r="AY197" s="18" t="s">
        <v>129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18" t="s">
        <v>86</v>
      </c>
      <c r="BK197" s="219">
        <f>ROUND(I197*H197,2)</f>
        <v>0</v>
      </c>
      <c r="BL197" s="18" t="s">
        <v>135</v>
      </c>
      <c r="BM197" s="218" t="s">
        <v>566</v>
      </c>
    </row>
    <row r="198" spans="1:51" s="13" customFormat="1" ht="12">
      <c r="A198" s="13"/>
      <c r="B198" s="220"/>
      <c r="C198" s="221"/>
      <c r="D198" s="222" t="s">
        <v>144</v>
      </c>
      <c r="E198" s="221"/>
      <c r="F198" s="224" t="s">
        <v>437</v>
      </c>
      <c r="G198" s="221"/>
      <c r="H198" s="225">
        <v>2.04</v>
      </c>
      <c r="I198" s="226"/>
      <c r="J198" s="221"/>
      <c r="K198" s="221"/>
      <c r="L198" s="227"/>
      <c r="M198" s="228"/>
      <c r="N198" s="229"/>
      <c r="O198" s="229"/>
      <c r="P198" s="229"/>
      <c r="Q198" s="229"/>
      <c r="R198" s="229"/>
      <c r="S198" s="229"/>
      <c r="T198" s="230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1" t="s">
        <v>144</v>
      </c>
      <c r="AU198" s="231" t="s">
        <v>88</v>
      </c>
      <c r="AV198" s="13" t="s">
        <v>88</v>
      </c>
      <c r="AW198" s="13" t="s">
        <v>4</v>
      </c>
      <c r="AX198" s="13" t="s">
        <v>86</v>
      </c>
      <c r="AY198" s="231" t="s">
        <v>129</v>
      </c>
    </row>
    <row r="199" spans="1:65" s="2" customFormat="1" ht="14.4" customHeight="1">
      <c r="A199" s="39"/>
      <c r="B199" s="40"/>
      <c r="C199" s="253" t="s">
        <v>365</v>
      </c>
      <c r="D199" s="253" t="s">
        <v>218</v>
      </c>
      <c r="E199" s="254" t="s">
        <v>439</v>
      </c>
      <c r="F199" s="255" t="s">
        <v>440</v>
      </c>
      <c r="G199" s="256" t="s">
        <v>300</v>
      </c>
      <c r="H199" s="257">
        <v>2.04</v>
      </c>
      <c r="I199" s="258"/>
      <c r="J199" s="259">
        <f>ROUND(I199*H199,2)</f>
        <v>0</v>
      </c>
      <c r="K199" s="260"/>
      <c r="L199" s="261"/>
      <c r="M199" s="262" t="s">
        <v>19</v>
      </c>
      <c r="N199" s="263" t="s">
        <v>49</v>
      </c>
      <c r="O199" s="85"/>
      <c r="P199" s="216">
        <f>O199*H199</f>
        <v>0</v>
      </c>
      <c r="Q199" s="216">
        <v>0.247</v>
      </c>
      <c r="R199" s="216">
        <f>Q199*H199</f>
        <v>0.50388</v>
      </c>
      <c r="S199" s="216">
        <v>0</v>
      </c>
      <c r="T199" s="217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8" t="s">
        <v>172</v>
      </c>
      <c r="AT199" s="218" t="s">
        <v>218</v>
      </c>
      <c r="AU199" s="218" t="s">
        <v>88</v>
      </c>
      <c r="AY199" s="18" t="s">
        <v>129</v>
      </c>
      <c r="BE199" s="219">
        <f>IF(N199="základní",J199,0)</f>
        <v>0</v>
      </c>
      <c r="BF199" s="219">
        <f>IF(N199="snížená",J199,0)</f>
        <v>0</v>
      </c>
      <c r="BG199" s="219">
        <f>IF(N199="zákl. přenesená",J199,0)</f>
        <v>0</v>
      </c>
      <c r="BH199" s="219">
        <f>IF(N199="sníž. přenesená",J199,0)</f>
        <v>0</v>
      </c>
      <c r="BI199" s="219">
        <f>IF(N199="nulová",J199,0)</f>
        <v>0</v>
      </c>
      <c r="BJ199" s="18" t="s">
        <v>86</v>
      </c>
      <c r="BK199" s="219">
        <f>ROUND(I199*H199,2)</f>
        <v>0</v>
      </c>
      <c r="BL199" s="18" t="s">
        <v>135</v>
      </c>
      <c r="BM199" s="218" t="s">
        <v>441</v>
      </c>
    </row>
    <row r="200" spans="1:51" s="13" customFormat="1" ht="12">
      <c r="A200" s="13"/>
      <c r="B200" s="220"/>
      <c r="C200" s="221"/>
      <c r="D200" s="222" t="s">
        <v>144</v>
      </c>
      <c r="E200" s="221"/>
      <c r="F200" s="224" t="s">
        <v>437</v>
      </c>
      <c r="G200" s="221"/>
      <c r="H200" s="225">
        <v>2.04</v>
      </c>
      <c r="I200" s="226"/>
      <c r="J200" s="221"/>
      <c r="K200" s="221"/>
      <c r="L200" s="227"/>
      <c r="M200" s="228"/>
      <c r="N200" s="229"/>
      <c r="O200" s="229"/>
      <c r="P200" s="229"/>
      <c r="Q200" s="229"/>
      <c r="R200" s="229"/>
      <c r="S200" s="229"/>
      <c r="T200" s="230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1" t="s">
        <v>144</v>
      </c>
      <c r="AU200" s="231" t="s">
        <v>88</v>
      </c>
      <c r="AV200" s="13" t="s">
        <v>88</v>
      </c>
      <c r="AW200" s="13" t="s">
        <v>4</v>
      </c>
      <c r="AX200" s="13" t="s">
        <v>86</v>
      </c>
      <c r="AY200" s="231" t="s">
        <v>129</v>
      </c>
    </row>
    <row r="201" spans="1:65" s="2" customFormat="1" ht="14.4" customHeight="1">
      <c r="A201" s="39"/>
      <c r="B201" s="40"/>
      <c r="C201" s="253" t="s">
        <v>369</v>
      </c>
      <c r="D201" s="253" t="s">
        <v>218</v>
      </c>
      <c r="E201" s="254" t="s">
        <v>443</v>
      </c>
      <c r="F201" s="255" t="s">
        <v>444</v>
      </c>
      <c r="G201" s="256" t="s">
        <v>300</v>
      </c>
      <c r="H201" s="257">
        <v>2.04</v>
      </c>
      <c r="I201" s="258"/>
      <c r="J201" s="259">
        <f>ROUND(I201*H201,2)</f>
        <v>0</v>
      </c>
      <c r="K201" s="260"/>
      <c r="L201" s="261"/>
      <c r="M201" s="262" t="s">
        <v>19</v>
      </c>
      <c r="N201" s="263" t="s">
        <v>49</v>
      </c>
      <c r="O201" s="85"/>
      <c r="P201" s="216">
        <f>O201*H201</f>
        <v>0</v>
      </c>
      <c r="Q201" s="216">
        <v>0.151</v>
      </c>
      <c r="R201" s="216">
        <f>Q201*H201</f>
        <v>0.30804</v>
      </c>
      <c r="S201" s="216">
        <v>0</v>
      </c>
      <c r="T201" s="217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18" t="s">
        <v>172</v>
      </c>
      <c r="AT201" s="218" t="s">
        <v>218</v>
      </c>
      <c r="AU201" s="218" t="s">
        <v>88</v>
      </c>
      <c r="AY201" s="18" t="s">
        <v>129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18" t="s">
        <v>86</v>
      </c>
      <c r="BK201" s="219">
        <f>ROUND(I201*H201,2)</f>
        <v>0</v>
      </c>
      <c r="BL201" s="18" t="s">
        <v>135</v>
      </c>
      <c r="BM201" s="218" t="s">
        <v>445</v>
      </c>
    </row>
    <row r="202" spans="1:51" s="13" customFormat="1" ht="12">
      <c r="A202" s="13"/>
      <c r="B202" s="220"/>
      <c r="C202" s="221"/>
      <c r="D202" s="222" t="s">
        <v>144</v>
      </c>
      <c r="E202" s="221"/>
      <c r="F202" s="224" t="s">
        <v>437</v>
      </c>
      <c r="G202" s="221"/>
      <c r="H202" s="225">
        <v>2.04</v>
      </c>
      <c r="I202" s="226"/>
      <c r="J202" s="221"/>
      <c r="K202" s="221"/>
      <c r="L202" s="227"/>
      <c r="M202" s="228"/>
      <c r="N202" s="229"/>
      <c r="O202" s="229"/>
      <c r="P202" s="229"/>
      <c r="Q202" s="229"/>
      <c r="R202" s="229"/>
      <c r="S202" s="229"/>
      <c r="T202" s="230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1" t="s">
        <v>144</v>
      </c>
      <c r="AU202" s="231" t="s">
        <v>88</v>
      </c>
      <c r="AV202" s="13" t="s">
        <v>88</v>
      </c>
      <c r="AW202" s="13" t="s">
        <v>4</v>
      </c>
      <c r="AX202" s="13" t="s">
        <v>86</v>
      </c>
      <c r="AY202" s="231" t="s">
        <v>129</v>
      </c>
    </row>
    <row r="203" spans="1:65" s="2" customFormat="1" ht="49.05" customHeight="1">
      <c r="A203" s="39"/>
      <c r="B203" s="40"/>
      <c r="C203" s="206" t="s">
        <v>373</v>
      </c>
      <c r="D203" s="206" t="s">
        <v>131</v>
      </c>
      <c r="E203" s="207" t="s">
        <v>447</v>
      </c>
      <c r="F203" s="208" t="s">
        <v>448</v>
      </c>
      <c r="G203" s="209" t="s">
        <v>156</v>
      </c>
      <c r="H203" s="210">
        <v>130</v>
      </c>
      <c r="I203" s="211"/>
      <c r="J203" s="212">
        <f>ROUND(I203*H203,2)</f>
        <v>0</v>
      </c>
      <c r="K203" s="213"/>
      <c r="L203" s="45"/>
      <c r="M203" s="214" t="s">
        <v>19</v>
      </c>
      <c r="N203" s="215" t="s">
        <v>49</v>
      </c>
      <c r="O203" s="85"/>
      <c r="P203" s="216">
        <f>O203*H203</f>
        <v>0</v>
      </c>
      <c r="Q203" s="216">
        <v>0.0001648</v>
      </c>
      <c r="R203" s="216">
        <f>Q203*H203</f>
        <v>0.021424</v>
      </c>
      <c r="S203" s="216">
        <v>0</v>
      </c>
      <c r="T203" s="217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8" t="s">
        <v>135</v>
      </c>
      <c r="AT203" s="218" t="s">
        <v>131</v>
      </c>
      <c r="AU203" s="218" t="s">
        <v>88</v>
      </c>
      <c r="AY203" s="18" t="s">
        <v>129</v>
      </c>
      <c r="BE203" s="219">
        <f>IF(N203="základní",J203,0)</f>
        <v>0</v>
      </c>
      <c r="BF203" s="219">
        <f>IF(N203="snížená",J203,0)</f>
        <v>0</v>
      </c>
      <c r="BG203" s="219">
        <f>IF(N203="zákl. přenesená",J203,0)</f>
        <v>0</v>
      </c>
      <c r="BH203" s="219">
        <f>IF(N203="sníž. přenesená",J203,0)</f>
        <v>0</v>
      </c>
      <c r="BI203" s="219">
        <f>IF(N203="nulová",J203,0)</f>
        <v>0</v>
      </c>
      <c r="BJ203" s="18" t="s">
        <v>86</v>
      </c>
      <c r="BK203" s="219">
        <f>ROUND(I203*H203,2)</f>
        <v>0</v>
      </c>
      <c r="BL203" s="18" t="s">
        <v>135</v>
      </c>
      <c r="BM203" s="218" t="s">
        <v>449</v>
      </c>
    </row>
    <row r="204" spans="1:65" s="2" customFormat="1" ht="24.15" customHeight="1">
      <c r="A204" s="39"/>
      <c r="B204" s="40"/>
      <c r="C204" s="206" t="s">
        <v>377</v>
      </c>
      <c r="D204" s="206" t="s">
        <v>131</v>
      </c>
      <c r="E204" s="207" t="s">
        <v>451</v>
      </c>
      <c r="F204" s="208" t="s">
        <v>452</v>
      </c>
      <c r="G204" s="209" t="s">
        <v>156</v>
      </c>
      <c r="H204" s="210">
        <v>68</v>
      </c>
      <c r="I204" s="211"/>
      <c r="J204" s="212">
        <f>ROUND(I204*H204,2)</f>
        <v>0</v>
      </c>
      <c r="K204" s="213"/>
      <c r="L204" s="45"/>
      <c r="M204" s="214" t="s">
        <v>19</v>
      </c>
      <c r="N204" s="215" t="s">
        <v>49</v>
      </c>
      <c r="O204" s="85"/>
      <c r="P204" s="216">
        <f>O204*H204</f>
        <v>0</v>
      </c>
      <c r="Q204" s="216">
        <v>1.645E-06</v>
      </c>
      <c r="R204" s="216">
        <f>Q204*H204</f>
        <v>0.00011185999999999999</v>
      </c>
      <c r="S204" s="216">
        <v>0</v>
      </c>
      <c r="T204" s="217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18" t="s">
        <v>135</v>
      </c>
      <c r="AT204" s="218" t="s">
        <v>131</v>
      </c>
      <c r="AU204" s="218" t="s">
        <v>88</v>
      </c>
      <c r="AY204" s="18" t="s">
        <v>129</v>
      </c>
      <c r="BE204" s="219">
        <f>IF(N204="základní",J204,0)</f>
        <v>0</v>
      </c>
      <c r="BF204" s="219">
        <f>IF(N204="snížená",J204,0)</f>
        <v>0</v>
      </c>
      <c r="BG204" s="219">
        <f>IF(N204="zákl. přenesená",J204,0)</f>
        <v>0</v>
      </c>
      <c r="BH204" s="219">
        <f>IF(N204="sníž. přenesená",J204,0)</f>
        <v>0</v>
      </c>
      <c r="BI204" s="219">
        <f>IF(N204="nulová",J204,0)</f>
        <v>0</v>
      </c>
      <c r="BJ204" s="18" t="s">
        <v>86</v>
      </c>
      <c r="BK204" s="219">
        <f>ROUND(I204*H204,2)</f>
        <v>0</v>
      </c>
      <c r="BL204" s="18" t="s">
        <v>135</v>
      </c>
      <c r="BM204" s="218" t="s">
        <v>453</v>
      </c>
    </row>
    <row r="205" spans="1:63" s="12" customFormat="1" ht="22.8" customHeight="1">
      <c r="A205" s="12"/>
      <c r="B205" s="190"/>
      <c r="C205" s="191"/>
      <c r="D205" s="192" t="s">
        <v>77</v>
      </c>
      <c r="E205" s="204" t="s">
        <v>454</v>
      </c>
      <c r="F205" s="204" t="s">
        <v>455</v>
      </c>
      <c r="G205" s="191"/>
      <c r="H205" s="191"/>
      <c r="I205" s="194"/>
      <c r="J205" s="205">
        <f>BK205</f>
        <v>0</v>
      </c>
      <c r="K205" s="191"/>
      <c r="L205" s="196"/>
      <c r="M205" s="197"/>
      <c r="N205" s="198"/>
      <c r="O205" s="198"/>
      <c r="P205" s="199">
        <f>SUM(P206:P214)</f>
        <v>0</v>
      </c>
      <c r="Q205" s="198"/>
      <c r="R205" s="199">
        <f>SUM(R206:R214)</f>
        <v>0</v>
      </c>
      <c r="S205" s="198"/>
      <c r="T205" s="200">
        <f>SUM(T206:T214)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01" t="s">
        <v>86</v>
      </c>
      <c r="AT205" s="202" t="s">
        <v>77</v>
      </c>
      <c r="AU205" s="202" t="s">
        <v>86</v>
      </c>
      <c r="AY205" s="201" t="s">
        <v>129</v>
      </c>
      <c r="BK205" s="203">
        <f>SUM(BK206:BK214)</f>
        <v>0</v>
      </c>
    </row>
    <row r="206" spans="1:65" s="2" customFormat="1" ht="37.8" customHeight="1">
      <c r="A206" s="39"/>
      <c r="B206" s="40"/>
      <c r="C206" s="206" t="s">
        <v>381</v>
      </c>
      <c r="D206" s="206" t="s">
        <v>131</v>
      </c>
      <c r="E206" s="207" t="s">
        <v>457</v>
      </c>
      <c r="F206" s="208" t="s">
        <v>458</v>
      </c>
      <c r="G206" s="209" t="s">
        <v>209</v>
      </c>
      <c r="H206" s="210">
        <v>54.85</v>
      </c>
      <c r="I206" s="211"/>
      <c r="J206" s="212">
        <f>ROUND(I206*H206,2)</f>
        <v>0</v>
      </c>
      <c r="K206" s="213"/>
      <c r="L206" s="45"/>
      <c r="M206" s="214" t="s">
        <v>19</v>
      </c>
      <c r="N206" s="215" t="s">
        <v>49</v>
      </c>
      <c r="O206" s="85"/>
      <c r="P206" s="216">
        <f>O206*H206</f>
        <v>0</v>
      </c>
      <c r="Q206" s="216">
        <v>0</v>
      </c>
      <c r="R206" s="216">
        <f>Q206*H206</f>
        <v>0</v>
      </c>
      <c r="S206" s="216">
        <v>0</v>
      </c>
      <c r="T206" s="217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18" t="s">
        <v>135</v>
      </c>
      <c r="AT206" s="218" t="s">
        <v>131</v>
      </c>
      <c r="AU206" s="218" t="s">
        <v>88</v>
      </c>
      <c r="AY206" s="18" t="s">
        <v>129</v>
      </c>
      <c r="BE206" s="219">
        <f>IF(N206="základní",J206,0)</f>
        <v>0</v>
      </c>
      <c r="BF206" s="219">
        <f>IF(N206="snížená",J206,0)</f>
        <v>0</v>
      </c>
      <c r="BG206" s="219">
        <f>IF(N206="zákl. přenesená",J206,0)</f>
        <v>0</v>
      </c>
      <c r="BH206" s="219">
        <f>IF(N206="sníž. přenesená",J206,0)</f>
        <v>0</v>
      </c>
      <c r="BI206" s="219">
        <f>IF(N206="nulová",J206,0)</f>
        <v>0</v>
      </c>
      <c r="BJ206" s="18" t="s">
        <v>86</v>
      </c>
      <c r="BK206" s="219">
        <f>ROUND(I206*H206,2)</f>
        <v>0</v>
      </c>
      <c r="BL206" s="18" t="s">
        <v>135</v>
      </c>
      <c r="BM206" s="218" t="s">
        <v>459</v>
      </c>
    </row>
    <row r="207" spans="1:65" s="2" customFormat="1" ht="37.8" customHeight="1">
      <c r="A207" s="39"/>
      <c r="B207" s="40"/>
      <c r="C207" s="206" t="s">
        <v>385</v>
      </c>
      <c r="D207" s="206" t="s">
        <v>131</v>
      </c>
      <c r="E207" s="207" t="s">
        <v>461</v>
      </c>
      <c r="F207" s="208" t="s">
        <v>462</v>
      </c>
      <c r="G207" s="209" t="s">
        <v>209</v>
      </c>
      <c r="H207" s="210">
        <v>1042.15</v>
      </c>
      <c r="I207" s="211"/>
      <c r="J207" s="212">
        <f>ROUND(I207*H207,2)</f>
        <v>0</v>
      </c>
      <c r="K207" s="213"/>
      <c r="L207" s="45"/>
      <c r="M207" s="214" t="s">
        <v>19</v>
      </c>
      <c r="N207" s="215" t="s">
        <v>49</v>
      </c>
      <c r="O207" s="85"/>
      <c r="P207" s="216">
        <f>O207*H207</f>
        <v>0</v>
      </c>
      <c r="Q207" s="216">
        <v>0</v>
      </c>
      <c r="R207" s="216">
        <f>Q207*H207</f>
        <v>0</v>
      </c>
      <c r="S207" s="216">
        <v>0</v>
      </c>
      <c r="T207" s="217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18" t="s">
        <v>135</v>
      </c>
      <c r="AT207" s="218" t="s">
        <v>131</v>
      </c>
      <c r="AU207" s="218" t="s">
        <v>88</v>
      </c>
      <c r="AY207" s="18" t="s">
        <v>129</v>
      </c>
      <c r="BE207" s="219">
        <f>IF(N207="základní",J207,0)</f>
        <v>0</v>
      </c>
      <c r="BF207" s="219">
        <f>IF(N207="snížená",J207,0)</f>
        <v>0</v>
      </c>
      <c r="BG207" s="219">
        <f>IF(N207="zákl. přenesená",J207,0)</f>
        <v>0</v>
      </c>
      <c r="BH207" s="219">
        <f>IF(N207="sníž. přenesená",J207,0)</f>
        <v>0</v>
      </c>
      <c r="BI207" s="219">
        <f>IF(N207="nulová",J207,0)</f>
        <v>0</v>
      </c>
      <c r="BJ207" s="18" t="s">
        <v>86</v>
      </c>
      <c r="BK207" s="219">
        <f>ROUND(I207*H207,2)</f>
        <v>0</v>
      </c>
      <c r="BL207" s="18" t="s">
        <v>135</v>
      </c>
      <c r="BM207" s="218" t="s">
        <v>463</v>
      </c>
    </row>
    <row r="208" spans="1:51" s="13" customFormat="1" ht="12">
      <c r="A208" s="13"/>
      <c r="B208" s="220"/>
      <c r="C208" s="221"/>
      <c r="D208" s="222" t="s">
        <v>144</v>
      </c>
      <c r="E208" s="221"/>
      <c r="F208" s="224" t="s">
        <v>567</v>
      </c>
      <c r="G208" s="221"/>
      <c r="H208" s="225">
        <v>1042.15</v>
      </c>
      <c r="I208" s="226"/>
      <c r="J208" s="221"/>
      <c r="K208" s="221"/>
      <c r="L208" s="227"/>
      <c r="M208" s="228"/>
      <c r="N208" s="229"/>
      <c r="O208" s="229"/>
      <c r="P208" s="229"/>
      <c r="Q208" s="229"/>
      <c r="R208" s="229"/>
      <c r="S208" s="229"/>
      <c r="T208" s="230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1" t="s">
        <v>144</v>
      </c>
      <c r="AU208" s="231" t="s">
        <v>88</v>
      </c>
      <c r="AV208" s="13" t="s">
        <v>88</v>
      </c>
      <c r="AW208" s="13" t="s">
        <v>4</v>
      </c>
      <c r="AX208" s="13" t="s">
        <v>86</v>
      </c>
      <c r="AY208" s="231" t="s">
        <v>129</v>
      </c>
    </row>
    <row r="209" spans="1:65" s="2" customFormat="1" ht="37.8" customHeight="1">
      <c r="A209" s="39"/>
      <c r="B209" s="40"/>
      <c r="C209" s="206" t="s">
        <v>390</v>
      </c>
      <c r="D209" s="206" t="s">
        <v>131</v>
      </c>
      <c r="E209" s="207" t="s">
        <v>466</v>
      </c>
      <c r="F209" s="208" t="s">
        <v>467</v>
      </c>
      <c r="G209" s="209" t="s">
        <v>209</v>
      </c>
      <c r="H209" s="210">
        <v>56.828</v>
      </c>
      <c r="I209" s="211"/>
      <c r="J209" s="212">
        <f>ROUND(I209*H209,2)</f>
        <v>0</v>
      </c>
      <c r="K209" s="213"/>
      <c r="L209" s="45"/>
      <c r="M209" s="214" t="s">
        <v>19</v>
      </c>
      <c r="N209" s="215" t="s">
        <v>49</v>
      </c>
      <c r="O209" s="85"/>
      <c r="P209" s="216">
        <f>O209*H209</f>
        <v>0</v>
      </c>
      <c r="Q209" s="216">
        <v>0</v>
      </c>
      <c r="R209" s="216">
        <f>Q209*H209</f>
        <v>0</v>
      </c>
      <c r="S209" s="216">
        <v>0</v>
      </c>
      <c r="T209" s="217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8" t="s">
        <v>135</v>
      </c>
      <c r="AT209" s="218" t="s">
        <v>131</v>
      </c>
      <c r="AU209" s="218" t="s">
        <v>88</v>
      </c>
      <c r="AY209" s="18" t="s">
        <v>129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18" t="s">
        <v>86</v>
      </c>
      <c r="BK209" s="219">
        <f>ROUND(I209*H209,2)</f>
        <v>0</v>
      </c>
      <c r="BL209" s="18" t="s">
        <v>135</v>
      </c>
      <c r="BM209" s="218" t="s">
        <v>468</v>
      </c>
    </row>
    <row r="210" spans="1:65" s="2" customFormat="1" ht="37.8" customHeight="1">
      <c r="A210" s="39"/>
      <c r="B210" s="40"/>
      <c r="C210" s="206" t="s">
        <v>394</v>
      </c>
      <c r="D210" s="206" t="s">
        <v>131</v>
      </c>
      <c r="E210" s="207" t="s">
        <v>470</v>
      </c>
      <c r="F210" s="208" t="s">
        <v>462</v>
      </c>
      <c r="G210" s="209" t="s">
        <v>209</v>
      </c>
      <c r="H210" s="210">
        <v>1079.732</v>
      </c>
      <c r="I210" s="211"/>
      <c r="J210" s="212">
        <f>ROUND(I210*H210,2)</f>
        <v>0</v>
      </c>
      <c r="K210" s="213"/>
      <c r="L210" s="45"/>
      <c r="M210" s="214" t="s">
        <v>19</v>
      </c>
      <c r="N210" s="215" t="s">
        <v>49</v>
      </c>
      <c r="O210" s="85"/>
      <c r="P210" s="216">
        <f>O210*H210</f>
        <v>0</v>
      </c>
      <c r="Q210" s="216">
        <v>0</v>
      </c>
      <c r="R210" s="216">
        <f>Q210*H210</f>
        <v>0</v>
      </c>
      <c r="S210" s="216">
        <v>0</v>
      </c>
      <c r="T210" s="217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18" t="s">
        <v>135</v>
      </c>
      <c r="AT210" s="218" t="s">
        <v>131</v>
      </c>
      <c r="AU210" s="218" t="s">
        <v>88</v>
      </c>
      <c r="AY210" s="18" t="s">
        <v>129</v>
      </c>
      <c r="BE210" s="219">
        <f>IF(N210="základní",J210,0)</f>
        <v>0</v>
      </c>
      <c r="BF210" s="219">
        <f>IF(N210="snížená",J210,0)</f>
        <v>0</v>
      </c>
      <c r="BG210" s="219">
        <f>IF(N210="zákl. přenesená",J210,0)</f>
        <v>0</v>
      </c>
      <c r="BH210" s="219">
        <f>IF(N210="sníž. přenesená",J210,0)</f>
        <v>0</v>
      </c>
      <c r="BI210" s="219">
        <f>IF(N210="nulová",J210,0)</f>
        <v>0</v>
      </c>
      <c r="BJ210" s="18" t="s">
        <v>86</v>
      </c>
      <c r="BK210" s="219">
        <f>ROUND(I210*H210,2)</f>
        <v>0</v>
      </c>
      <c r="BL210" s="18" t="s">
        <v>135</v>
      </c>
      <c r="BM210" s="218" t="s">
        <v>471</v>
      </c>
    </row>
    <row r="211" spans="1:51" s="13" customFormat="1" ht="12">
      <c r="A211" s="13"/>
      <c r="B211" s="220"/>
      <c r="C211" s="221"/>
      <c r="D211" s="222" t="s">
        <v>144</v>
      </c>
      <c r="E211" s="221"/>
      <c r="F211" s="224" t="s">
        <v>568</v>
      </c>
      <c r="G211" s="221"/>
      <c r="H211" s="225">
        <v>1079.732</v>
      </c>
      <c r="I211" s="226"/>
      <c r="J211" s="221"/>
      <c r="K211" s="221"/>
      <c r="L211" s="227"/>
      <c r="M211" s="228"/>
      <c r="N211" s="229"/>
      <c r="O211" s="229"/>
      <c r="P211" s="229"/>
      <c r="Q211" s="229"/>
      <c r="R211" s="229"/>
      <c r="S211" s="229"/>
      <c r="T211" s="230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1" t="s">
        <v>144</v>
      </c>
      <c r="AU211" s="231" t="s">
        <v>88</v>
      </c>
      <c r="AV211" s="13" t="s">
        <v>88</v>
      </c>
      <c r="AW211" s="13" t="s">
        <v>4</v>
      </c>
      <c r="AX211" s="13" t="s">
        <v>86</v>
      </c>
      <c r="AY211" s="231" t="s">
        <v>129</v>
      </c>
    </row>
    <row r="212" spans="1:65" s="2" customFormat="1" ht="37.8" customHeight="1">
      <c r="A212" s="39"/>
      <c r="B212" s="40"/>
      <c r="C212" s="206" t="s">
        <v>398</v>
      </c>
      <c r="D212" s="206" t="s">
        <v>131</v>
      </c>
      <c r="E212" s="207" t="s">
        <v>474</v>
      </c>
      <c r="F212" s="208" t="s">
        <v>475</v>
      </c>
      <c r="G212" s="209" t="s">
        <v>209</v>
      </c>
      <c r="H212" s="210">
        <v>29.78</v>
      </c>
      <c r="I212" s="211"/>
      <c r="J212" s="212">
        <f>ROUND(I212*H212,2)</f>
        <v>0</v>
      </c>
      <c r="K212" s="213"/>
      <c r="L212" s="45"/>
      <c r="M212" s="214" t="s">
        <v>19</v>
      </c>
      <c r="N212" s="215" t="s">
        <v>49</v>
      </c>
      <c r="O212" s="85"/>
      <c r="P212" s="216">
        <f>O212*H212</f>
        <v>0</v>
      </c>
      <c r="Q212" s="216">
        <v>0</v>
      </c>
      <c r="R212" s="216">
        <f>Q212*H212</f>
        <v>0</v>
      </c>
      <c r="S212" s="216">
        <v>0</v>
      </c>
      <c r="T212" s="217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18" t="s">
        <v>135</v>
      </c>
      <c r="AT212" s="218" t="s">
        <v>131</v>
      </c>
      <c r="AU212" s="218" t="s">
        <v>88</v>
      </c>
      <c r="AY212" s="18" t="s">
        <v>129</v>
      </c>
      <c r="BE212" s="219">
        <f>IF(N212="základní",J212,0)</f>
        <v>0</v>
      </c>
      <c r="BF212" s="219">
        <f>IF(N212="snížená",J212,0)</f>
        <v>0</v>
      </c>
      <c r="BG212" s="219">
        <f>IF(N212="zákl. přenesená",J212,0)</f>
        <v>0</v>
      </c>
      <c r="BH212" s="219">
        <f>IF(N212="sníž. přenesená",J212,0)</f>
        <v>0</v>
      </c>
      <c r="BI212" s="219">
        <f>IF(N212="nulová",J212,0)</f>
        <v>0</v>
      </c>
      <c r="BJ212" s="18" t="s">
        <v>86</v>
      </c>
      <c r="BK212" s="219">
        <f>ROUND(I212*H212,2)</f>
        <v>0</v>
      </c>
      <c r="BL212" s="18" t="s">
        <v>135</v>
      </c>
      <c r="BM212" s="218" t="s">
        <v>476</v>
      </c>
    </row>
    <row r="213" spans="1:65" s="2" customFormat="1" ht="37.8" customHeight="1">
      <c r="A213" s="39"/>
      <c r="B213" s="40"/>
      <c r="C213" s="206" t="s">
        <v>402</v>
      </c>
      <c r="D213" s="206" t="s">
        <v>131</v>
      </c>
      <c r="E213" s="207" t="s">
        <v>478</v>
      </c>
      <c r="F213" s="208" t="s">
        <v>208</v>
      </c>
      <c r="G213" s="209" t="s">
        <v>209</v>
      </c>
      <c r="H213" s="210">
        <v>12.76</v>
      </c>
      <c r="I213" s="211"/>
      <c r="J213" s="212">
        <f>ROUND(I213*H213,2)</f>
        <v>0</v>
      </c>
      <c r="K213" s="213"/>
      <c r="L213" s="45"/>
      <c r="M213" s="214" t="s">
        <v>19</v>
      </c>
      <c r="N213" s="215" t="s">
        <v>49</v>
      </c>
      <c r="O213" s="85"/>
      <c r="P213" s="216">
        <f>O213*H213</f>
        <v>0</v>
      </c>
      <c r="Q213" s="216">
        <v>0</v>
      </c>
      <c r="R213" s="216">
        <f>Q213*H213</f>
        <v>0</v>
      </c>
      <c r="S213" s="216">
        <v>0</v>
      </c>
      <c r="T213" s="217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18" t="s">
        <v>135</v>
      </c>
      <c r="AT213" s="218" t="s">
        <v>131</v>
      </c>
      <c r="AU213" s="218" t="s">
        <v>88</v>
      </c>
      <c r="AY213" s="18" t="s">
        <v>129</v>
      </c>
      <c r="BE213" s="219">
        <f>IF(N213="základní",J213,0)</f>
        <v>0</v>
      </c>
      <c r="BF213" s="219">
        <f>IF(N213="snížená",J213,0)</f>
        <v>0</v>
      </c>
      <c r="BG213" s="219">
        <f>IF(N213="zákl. přenesená",J213,0)</f>
        <v>0</v>
      </c>
      <c r="BH213" s="219">
        <f>IF(N213="sníž. přenesená",J213,0)</f>
        <v>0</v>
      </c>
      <c r="BI213" s="219">
        <f>IF(N213="nulová",J213,0)</f>
        <v>0</v>
      </c>
      <c r="BJ213" s="18" t="s">
        <v>86</v>
      </c>
      <c r="BK213" s="219">
        <f>ROUND(I213*H213,2)</f>
        <v>0</v>
      </c>
      <c r="BL213" s="18" t="s">
        <v>135</v>
      </c>
      <c r="BM213" s="218" t="s">
        <v>479</v>
      </c>
    </row>
    <row r="214" spans="1:65" s="2" customFormat="1" ht="37.8" customHeight="1">
      <c r="A214" s="39"/>
      <c r="B214" s="40"/>
      <c r="C214" s="206" t="s">
        <v>406</v>
      </c>
      <c r="D214" s="206" t="s">
        <v>131</v>
      </c>
      <c r="E214" s="207" t="s">
        <v>481</v>
      </c>
      <c r="F214" s="208" t="s">
        <v>482</v>
      </c>
      <c r="G214" s="209" t="s">
        <v>209</v>
      </c>
      <c r="H214" s="210">
        <v>69.138</v>
      </c>
      <c r="I214" s="211"/>
      <c r="J214" s="212">
        <f>ROUND(I214*H214,2)</f>
        <v>0</v>
      </c>
      <c r="K214" s="213"/>
      <c r="L214" s="45"/>
      <c r="M214" s="214" t="s">
        <v>19</v>
      </c>
      <c r="N214" s="215" t="s">
        <v>49</v>
      </c>
      <c r="O214" s="85"/>
      <c r="P214" s="216">
        <f>O214*H214</f>
        <v>0</v>
      </c>
      <c r="Q214" s="216">
        <v>0</v>
      </c>
      <c r="R214" s="216">
        <f>Q214*H214</f>
        <v>0</v>
      </c>
      <c r="S214" s="216">
        <v>0</v>
      </c>
      <c r="T214" s="217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18" t="s">
        <v>135</v>
      </c>
      <c r="AT214" s="218" t="s">
        <v>131</v>
      </c>
      <c r="AU214" s="218" t="s">
        <v>88</v>
      </c>
      <c r="AY214" s="18" t="s">
        <v>129</v>
      </c>
      <c r="BE214" s="219">
        <f>IF(N214="základní",J214,0)</f>
        <v>0</v>
      </c>
      <c r="BF214" s="219">
        <f>IF(N214="snížená",J214,0)</f>
        <v>0</v>
      </c>
      <c r="BG214" s="219">
        <f>IF(N214="zákl. přenesená",J214,0)</f>
        <v>0</v>
      </c>
      <c r="BH214" s="219">
        <f>IF(N214="sníž. přenesená",J214,0)</f>
        <v>0</v>
      </c>
      <c r="BI214" s="219">
        <f>IF(N214="nulová",J214,0)</f>
        <v>0</v>
      </c>
      <c r="BJ214" s="18" t="s">
        <v>86</v>
      </c>
      <c r="BK214" s="219">
        <f>ROUND(I214*H214,2)</f>
        <v>0</v>
      </c>
      <c r="BL214" s="18" t="s">
        <v>135</v>
      </c>
      <c r="BM214" s="218" t="s">
        <v>483</v>
      </c>
    </row>
    <row r="215" spans="1:63" s="12" customFormat="1" ht="22.8" customHeight="1">
      <c r="A215" s="12"/>
      <c r="B215" s="190"/>
      <c r="C215" s="191"/>
      <c r="D215" s="192" t="s">
        <v>77</v>
      </c>
      <c r="E215" s="204" t="s">
        <v>484</v>
      </c>
      <c r="F215" s="204" t="s">
        <v>485</v>
      </c>
      <c r="G215" s="191"/>
      <c r="H215" s="191"/>
      <c r="I215" s="194"/>
      <c r="J215" s="205">
        <f>BK215</f>
        <v>0</v>
      </c>
      <c r="K215" s="191"/>
      <c r="L215" s="196"/>
      <c r="M215" s="197"/>
      <c r="N215" s="198"/>
      <c r="O215" s="198"/>
      <c r="P215" s="199">
        <f>SUM(P216:P217)</f>
        <v>0</v>
      </c>
      <c r="Q215" s="198"/>
      <c r="R215" s="199">
        <f>SUM(R216:R217)</f>
        <v>0</v>
      </c>
      <c r="S215" s="198"/>
      <c r="T215" s="200">
        <f>SUM(T216:T217)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01" t="s">
        <v>86</v>
      </c>
      <c r="AT215" s="202" t="s">
        <v>77</v>
      </c>
      <c r="AU215" s="202" t="s">
        <v>86</v>
      </c>
      <c r="AY215" s="201" t="s">
        <v>129</v>
      </c>
      <c r="BK215" s="203">
        <f>SUM(BK216:BK217)</f>
        <v>0</v>
      </c>
    </row>
    <row r="216" spans="1:65" s="2" customFormat="1" ht="37.8" customHeight="1">
      <c r="A216" s="39"/>
      <c r="B216" s="40"/>
      <c r="C216" s="206" t="s">
        <v>410</v>
      </c>
      <c r="D216" s="206" t="s">
        <v>131</v>
      </c>
      <c r="E216" s="207" t="s">
        <v>487</v>
      </c>
      <c r="F216" s="208" t="s">
        <v>488</v>
      </c>
      <c r="G216" s="209" t="s">
        <v>209</v>
      </c>
      <c r="H216" s="210">
        <v>63.321</v>
      </c>
      <c r="I216" s="211"/>
      <c r="J216" s="212">
        <f>ROUND(I216*H216,2)</f>
        <v>0</v>
      </c>
      <c r="K216" s="213"/>
      <c r="L216" s="45"/>
      <c r="M216" s="214" t="s">
        <v>19</v>
      </c>
      <c r="N216" s="215" t="s">
        <v>49</v>
      </c>
      <c r="O216" s="85"/>
      <c r="P216" s="216">
        <f>O216*H216</f>
        <v>0</v>
      </c>
      <c r="Q216" s="216">
        <v>0</v>
      </c>
      <c r="R216" s="216">
        <f>Q216*H216</f>
        <v>0</v>
      </c>
      <c r="S216" s="216">
        <v>0</v>
      </c>
      <c r="T216" s="217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18" t="s">
        <v>135</v>
      </c>
      <c r="AT216" s="218" t="s">
        <v>131</v>
      </c>
      <c r="AU216" s="218" t="s">
        <v>88</v>
      </c>
      <c r="AY216" s="18" t="s">
        <v>129</v>
      </c>
      <c r="BE216" s="219">
        <f>IF(N216="základní",J216,0)</f>
        <v>0</v>
      </c>
      <c r="BF216" s="219">
        <f>IF(N216="snížená",J216,0)</f>
        <v>0</v>
      </c>
      <c r="BG216" s="219">
        <f>IF(N216="zákl. přenesená",J216,0)</f>
        <v>0</v>
      </c>
      <c r="BH216" s="219">
        <f>IF(N216="sníž. přenesená",J216,0)</f>
        <v>0</v>
      </c>
      <c r="BI216" s="219">
        <f>IF(N216="nulová",J216,0)</f>
        <v>0</v>
      </c>
      <c r="BJ216" s="18" t="s">
        <v>86</v>
      </c>
      <c r="BK216" s="219">
        <f>ROUND(I216*H216,2)</f>
        <v>0</v>
      </c>
      <c r="BL216" s="18" t="s">
        <v>135</v>
      </c>
      <c r="BM216" s="218" t="s">
        <v>489</v>
      </c>
    </row>
    <row r="217" spans="1:65" s="2" customFormat="1" ht="49.05" customHeight="1">
      <c r="A217" s="39"/>
      <c r="B217" s="40"/>
      <c r="C217" s="206" t="s">
        <v>414</v>
      </c>
      <c r="D217" s="206" t="s">
        <v>131</v>
      </c>
      <c r="E217" s="207" t="s">
        <v>491</v>
      </c>
      <c r="F217" s="208" t="s">
        <v>492</v>
      </c>
      <c r="G217" s="209" t="s">
        <v>209</v>
      </c>
      <c r="H217" s="210">
        <v>31.469</v>
      </c>
      <c r="I217" s="211"/>
      <c r="J217" s="212">
        <f>ROUND(I217*H217,2)</f>
        <v>0</v>
      </c>
      <c r="K217" s="213"/>
      <c r="L217" s="45"/>
      <c r="M217" s="214" t="s">
        <v>19</v>
      </c>
      <c r="N217" s="215" t="s">
        <v>49</v>
      </c>
      <c r="O217" s="85"/>
      <c r="P217" s="216">
        <f>O217*H217</f>
        <v>0</v>
      </c>
      <c r="Q217" s="216">
        <v>0</v>
      </c>
      <c r="R217" s="216">
        <f>Q217*H217</f>
        <v>0</v>
      </c>
      <c r="S217" s="216">
        <v>0</v>
      </c>
      <c r="T217" s="217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8" t="s">
        <v>135</v>
      </c>
      <c r="AT217" s="218" t="s">
        <v>131</v>
      </c>
      <c r="AU217" s="218" t="s">
        <v>88</v>
      </c>
      <c r="AY217" s="18" t="s">
        <v>129</v>
      </c>
      <c r="BE217" s="219">
        <f>IF(N217="základní",J217,0)</f>
        <v>0</v>
      </c>
      <c r="BF217" s="219">
        <f>IF(N217="snížená",J217,0)</f>
        <v>0</v>
      </c>
      <c r="BG217" s="219">
        <f>IF(N217="zákl. přenesená",J217,0)</f>
        <v>0</v>
      </c>
      <c r="BH217" s="219">
        <f>IF(N217="sníž. přenesená",J217,0)</f>
        <v>0</v>
      </c>
      <c r="BI217" s="219">
        <f>IF(N217="nulová",J217,0)</f>
        <v>0</v>
      </c>
      <c r="BJ217" s="18" t="s">
        <v>86</v>
      </c>
      <c r="BK217" s="219">
        <f>ROUND(I217*H217,2)</f>
        <v>0</v>
      </c>
      <c r="BL217" s="18" t="s">
        <v>135</v>
      </c>
      <c r="BM217" s="218" t="s">
        <v>493</v>
      </c>
    </row>
    <row r="218" spans="1:63" s="12" customFormat="1" ht="25.9" customHeight="1">
      <c r="A218" s="12"/>
      <c r="B218" s="190"/>
      <c r="C218" s="191"/>
      <c r="D218" s="192" t="s">
        <v>77</v>
      </c>
      <c r="E218" s="193" t="s">
        <v>494</v>
      </c>
      <c r="F218" s="193" t="s">
        <v>495</v>
      </c>
      <c r="G218" s="191"/>
      <c r="H218" s="191"/>
      <c r="I218" s="194"/>
      <c r="J218" s="195">
        <f>BK218</f>
        <v>0</v>
      </c>
      <c r="K218" s="191"/>
      <c r="L218" s="196"/>
      <c r="M218" s="197"/>
      <c r="N218" s="198"/>
      <c r="O218" s="198"/>
      <c r="P218" s="199">
        <f>P219</f>
        <v>0</v>
      </c>
      <c r="Q218" s="198"/>
      <c r="R218" s="199">
        <f>R219</f>
        <v>0</v>
      </c>
      <c r="S218" s="198"/>
      <c r="T218" s="200">
        <f>T219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01" t="s">
        <v>88</v>
      </c>
      <c r="AT218" s="202" t="s">
        <v>77</v>
      </c>
      <c r="AU218" s="202" t="s">
        <v>78</v>
      </c>
      <c r="AY218" s="201" t="s">
        <v>129</v>
      </c>
      <c r="BK218" s="203">
        <f>BK219</f>
        <v>0</v>
      </c>
    </row>
    <row r="219" spans="1:63" s="12" customFormat="1" ht="22.8" customHeight="1">
      <c r="A219" s="12"/>
      <c r="B219" s="190"/>
      <c r="C219" s="191"/>
      <c r="D219" s="192" t="s">
        <v>77</v>
      </c>
      <c r="E219" s="204" t="s">
        <v>496</v>
      </c>
      <c r="F219" s="204" t="s">
        <v>497</v>
      </c>
      <c r="G219" s="191"/>
      <c r="H219" s="191"/>
      <c r="I219" s="194"/>
      <c r="J219" s="205">
        <f>BK219</f>
        <v>0</v>
      </c>
      <c r="K219" s="191"/>
      <c r="L219" s="196"/>
      <c r="M219" s="197"/>
      <c r="N219" s="198"/>
      <c r="O219" s="198"/>
      <c r="P219" s="199">
        <f>SUM(P220:P221)</f>
        <v>0</v>
      </c>
      <c r="Q219" s="198"/>
      <c r="R219" s="199">
        <f>SUM(R220:R221)</f>
        <v>0</v>
      </c>
      <c r="S219" s="198"/>
      <c r="T219" s="200">
        <f>SUM(T220:T221)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01" t="s">
        <v>88</v>
      </c>
      <c r="AT219" s="202" t="s">
        <v>77</v>
      </c>
      <c r="AU219" s="202" t="s">
        <v>86</v>
      </c>
      <c r="AY219" s="201" t="s">
        <v>129</v>
      </c>
      <c r="BK219" s="203">
        <f>SUM(BK220:BK221)</f>
        <v>0</v>
      </c>
    </row>
    <row r="220" spans="1:65" s="2" customFormat="1" ht="14.4" customHeight="1">
      <c r="A220" s="39"/>
      <c r="B220" s="40"/>
      <c r="C220" s="206" t="s">
        <v>419</v>
      </c>
      <c r="D220" s="206" t="s">
        <v>131</v>
      </c>
      <c r="E220" s="207" t="s">
        <v>499</v>
      </c>
      <c r="F220" s="208" t="s">
        <v>500</v>
      </c>
      <c r="G220" s="209" t="s">
        <v>300</v>
      </c>
      <c r="H220" s="210">
        <v>1</v>
      </c>
      <c r="I220" s="211"/>
      <c r="J220" s="212">
        <f>ROUND(I220*H220,2)</f>
        <v>0</v>
      </c>
      <c r="K220" s="213"/>
      <c r="L220" s="45"/>
      <c r="M220" s="214" t="s">
        <v>19</v>
      </c>
      <c r="N220" s="215" t="s">
        <v>49</v>
      </c>
      <c r="O220" s="85"/>
      <c r="P220" s="216">
        <f>O220*H220</f>
        <v>0</v>
      </c>
      <c r="Q220" s="216">
        <v>0</v>
      </c>
      <c r="R220" s="216">
        <f>Q220*H220</f>
        <v>0</v>
      </c>
      <c r="S220" s="216">
        <v>0</v>
      </c>
      <c r="T220" s="217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18" t="s">
        <v>212</v>
      </c>
      <c r="AT220" s="218" t="s">
        <v>131</v>
      </c>
      <c r="AU220" s="218" t="s">
        <v>88</v>
      </c>
      <c r="AY220" s="18" t="s">
        <v>129</v>
      </c>
      <c r="BE220" s="219">
        <f>IF(N220="základní",J220,0)</f>
        <v>0</v>
      </c>
      <c r="BF220" s="219">
        <f>IF(N220="snížená",J220,0)</f>
        <v>0</v>
      </c>
      <c r="BG220" s="219">
        <f>IF(N220="zákl. přenesená",J220,0)</f>
        <v>0</v>
      </c>
      <c r="BH220" s="219">
        <f>IF(N220="sníž. přenesená",J220,0)</f>
        <v>0</v>
      </c>
      <c r="BI220" s="219">
        <f>IF(N220="nulová",J220,0)</f>
        <v>0</v>
      </c>
      <c r="BJ220" s="18" t="s">
        <v>86</v>
      </c>
      <c r="BK220" s="219">
        <f>ROUND(I220*H220,2)</f>
        <v>0</v>
      </c>
      <c r="BL220" s="18" t="s">
        <v>212</v>
      </c>
      <c r="BM220" s="218" t="s">
        <v>501</v>
      </c>
    </row>
    <row r="221" spans="1:65" s="2" customFormat="1" ht="37.8" customHeight="1">
      <c r="A221" s="39"/>
      <c r="B221" s="40"/>
      <c r="C221" s="206" t="s">
        <v>423</v>
      </c>
      <c r="D221" s="206" t="s">
        <v>131</v>
      </c>
      <c r="E221" s="207" t="s">
        <v>503</v>
      </c>
      <c r="F221" s="208" t="s">
        <v>504</v>
      </c>
      <c r="G221" s="209" t="s">
        <v>505</v>
      </c>
      <c r="H221" s="264"/>
      <c r="I221" s="211"/>
      <c r="J221" s="212">
        <f>ROUND(I221*H221,2)</f>
        <v>0</v>
      </c>
      <c r="K221" s="213"/>
      <c r="L221" s="45"/>
      <c r="M221" s="214" t="s">
        <v>19</v>
      </c>
      <c r="N221" s="215" t="s">
        <v>49</v>
      </c>
      <c r="O221" s="85"/>
      <c r="P221" s="216">
        <f>O221*H221</f>
        <v>0</v>
      </c>
      <c r="Q221" s="216">
        <v>0</v>
      </c>
      <c r="R221" s="216">
        <f>Q221*H221</f>
        <v>0</v>
      </c>
      <c r="S221" s="216">
        <v>0</v>
      </c>
      <c r="T221" s="217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18" t="s">
        <v>212</v>
      </c>
      <c r="AT221" s="218" t="s">
        <v>131</v>
      </c>
      <c r="AU221" s="218" t="s">
        <v>88</v>
      </c>
      <c r="AY221" s="18" t="s">
        <v>129</v>
      </c>
      <c r="BE221" s="219">
        <f>IF(N221="základní",J221,0)</f>
        <v>0</v>
      </c>
      <c r="BF221" s="219">
        <f>IF(N221="snížená",J221,0)</f>
        <v>0</v>
      </c>
      <c r="BG221" s="219">
        <f>IF(N221="zákl. přenesená",J221,0)</f>
        <v>0</v>
      </c>
      <c r="BH221" s="219">
        <f>IF(N221="sníž. přenesená",J221,0)</f>
        <v>0</v>
      </c>
      <c r="BI221" s="219">
        <f>IF(N221="nulová",J221,0)</f>
        <v>0</v>
      </c>
      <c r="BJ221" s="18" t="s">
        <v>86</v>
      </c>
      <c r="BK221" s="219">
        <f>ROUND(I221*H221,2)</f>
        <v>0</v>
      </c>
      <c r="BL221" s="18" t="s">
        <v>212</v>
      </c>
      <c r="BM221" s="218" t="s">
        <v>506</v>
      </c>
    </row>
    <row r="222" spans="1:63" s="12" customFormat="1" ht="25.9" customHeight="1">
      <c r="A222" s="12"/>
      <c r="B222" s="190"/>
      <c r="C222" s="191"/>
      <c r="D222" s="192" t="s">
        <v>77</v>
      </c>
      <c r="E222" s="193" t="s">
        <v>507</v>
      </c>
      <c r="F222" s="193" t="s">
        <v>508</v>
      </c>
      <c r="G222" s="191"/>
      <c r="H222" s="191"/>
      <c r="I222" s="194"/>
      <c r="J222" s="195">
        <f>BK222</f>
        <v>0</v>
      </c>
      <c r="K222" s="191"/>
      <c r="L222" s="196"/>
      <c r="M222" s="197"/>
      <c r="N222" s="198"/>
      <c r="O222" s="198"/>
      <c r="P222" s="199">
        <f>P223+SUM(P224:P228)</f>
        <v>0</v>
      </c>
      <c r="Q222" s="198"/>
      <c r="R222" s="199">
        <f>R223+SUM(R224:R228)</f>
        <v>0</v>
      </c>
      <c r="S222" s="198"/>
      <c r="T222" s="200">
        <f>T223+SUM(T224:T228)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01" t="s">
        <v>153</v>
      </c>
      <c r="AT222" s="202" t="s">
        <v>77</v>
      </c>
      <c r="AU222" s="202" t="s">
        <v>78</v>
      </c>
      <c r="AY222" s="201" t="s">
        <v>129</v>
      </c>
      <c r="BK222" s="203">
        <f>BK223+SUM(BK224:BK228)</f>
        <v>0</v>
      </c>
    </row>
    <row r="223" spans="1:65" s="2" customFormat="1" ht="14.4" customHeight="1">
      <c r="A223" s="39"/>
      <c r="B223" s="40"/>
      <c r="C223" s="206" t="s">
        <v>428</v>
      </c>
      <c r="D223" s="206" t="s">
        <v>131</v>
      </c>
      <c r="E223" s="207" t="s">
        <v>510</v>
      </c>
      <c r="F223" s="208" t="s">
        <v>511</v>
      </c>
      <c r="G223" s="209" t="s">
        <v>505</v>
      </c>
      <c r="H223" s="264"/>
      <c r="I223" s="211"/>
      <c r="J223" s="212">
        <f>ROUND(I223*H223,2)</f>
        <v>0</v>
      </c>
      <c r="K223" s="213"/>
      <c r="L223" s="45"/>
      <c r="M223" s="214" t="s">
        <v>19</v>
      </c>
      <c r="N223" s="215" t="s">
        <v>49</v>
      </c>
      <c r="O223" s="85"/>
      <c r="P223" s="216">
        <f>O223*H223</f>
        <v>0</v>
      </c>
      <c r="Q223" s="216">
        <v>0</v>
      </c>
      <c r="R223" s="216">
        <f>Q223*H223</f>
        <v>0</v>
      </c>
      <c r="S223" s="216">
        <v>0</v>
      </c>
      <c r="T223" s="217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18" t="s">
        <v>135</v>
      </c>
      <c r="AT223" s="218" t="s">
        <v>131</v>
      </c>
      <c r="AU223" s="218" t="s">
        <v>86</v>
      </c>
      <c r="AY223" s="18" t="s">
        <v>129</v>
      </c>
      <c r="BE223" s="219">
        <f>IF(N223="základní",J223,0)</f>
        <v>0</v>
      </c>
      <c r="BF223" s="219">
        <f>IF(N223="snížená",J223,0)</f>
        <v>0</v>
      </c>
      <c r="BG223" s="219">
        <f>IF(N223="zákl. přenesená",J223,0)</f>
        <v>0</v>
      </c>
      <c r="BH223" s="219">
        <f>IF(N223="sníž. přenesená",J223,0)</f>
        <v>0</v>
      </c>
      <c r="BI223" s="219">
        <f>IF(N223="nulová",J223,0)</f>
        <v>0</v>
      </c>
      <c r="BJ223" s="18" t="s">
        <v>86</v>
      </c>
      <c r="BK223" s="219">
        <f>ROUND(I223*H223,2)</f>
        <v>0</v>
      </c>
      <c r="BL223" s="18" t="s">
        <v>135</v>
      </c>
      <c r="BM223" s="218" t="s">
        <v>512</v>
      </c>
    </row>
    <row r="224" spans="1:65" s="2" customFormat="1" ht="24.15" customHeight="1">
      <c r="A224" s="39"/>
      <c r="B224" s="40"/>
      <c r="C224" s="206" t="s">
        <v>433</v>
      </c>
      <c r="D224" s="206" t="s">
        <v>131</v>
      </c>
      <c r="E224" s="207" t="s">
        <v>514</v>
      </c>
      <c r="F224" s="208" t="s">
        <v>515</v>
      </c>
      <c r="G224" s="209" t="s">
        <v>516</v>
      </c>
      <c r="H224" s="210">
        <v>1</v>
      </c>
      <c r="I224" s="211"/>
      <c r="J224" s="212">
        <f>ROUND(I224*H224,2)</f>
        <v>0</v>
      </c>
      <c r="K224" s="213"/>
      <c r="L224" s="45"/>
      <c r="M224" s="214" t="s">
        <v>19</v>
      </c>
      <c r="N224" s="215" t="s">
        <v>49</v>
      </c>
      <c r="O224" s="85"/>
      <c r="P224" s="216">
        <f>O224*H224</f>
        <v>0</v>
      </c>
      <c r="Q224" s="216">
        <v>0</v>
      </c>
      <c r="R224" s="216">
        <f>Q224*H224</f>
        <v>0</v>
      </c>
      <c r="S224" s="216">
        <v>0</v>
      </c>
      <c r="T224" s="217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18" t="s">
        <v>135</v>
      </c>
      <c r="AT224" s="218" t="s">
        <v>131</v>
      </c>
      <c r="AU224" s="218" t="s">
        <v>86</v>
      </c>
      <c r="AY224" s="18" t="s">
        <v>129</v>
      </c>
      <c r="BE224" s="219">
        <f>IF(N224="základní",J224,0)</f>
        <v>0</v>
      </c>
      <c r="BF224" s="219">
        <f>IF(N224="snížená",J224,0)</f>
        <v>0</v>
      </c>
      <c r="BG224" s="219">
        <f>IF(N224="zákl. přenesená",J224,0)</f>
        <v>0</v>
      </c>
      <c r="BH224" s="219">
        <f>IF(N224="sníž. přenesená",J224,0)</f>
        <v>0</v>
      </c>
      <c r="BI224" s="219">
        <f>IF(N224="nulová",J224,0)</f>
        <v>0</v>
      </c>
      <c r="BJ224" s="18" t="s">
        <v>86</v>
      </c>
      <c r="BK224" s="219">
        <f>ROUND(I224*H224,2)</f>
        <v>0</v>
      </c>
      <c r="BL224" s="18" t="s">
        <v>135</v>
      </c>
      <c r="BM224" s="218" t="s">
        <v>517</v>
      </c>
    </row>
    <row r="225" spans="1:65" s="2" customFormat="1" ht="14.4" customHeight="1">
      <c r="A225" s="39"/>
      <c r="B225" s="40"/>
      <c r="C225" s="206" t="s">
        <v>438</v>
      </c>
      <c r="D225" s="206" t="s">
        <v>131</v>
      </c>
      <c r="E225" s="207" t="s">
        <v>519</v>
      </c>
      <c r="F225" s="208" t="s">
        <v>520</v>
      </c>
      <c r="G225" s="209" t="s">
        <v>516</v>
      </c>
      <c r="H225" s="210">
        <v>1</v>
      </c>
      <c r="I225" s="211"/>
      <c r="J225" s="212">
        <f>ROUND(I225*H225,2)</f>
        <v>0</v>
      </c>
      <c r="K225" s="213"/>
      <c r="L225" s="45"/>
      <c r="M225" s="214" t="s">
        <v>19</v>
      </c>
      <c r="N225" s="215" t="s">
        <v>49</v>
      </c>
      <c r="O225" s="85"/>
      <c r="P225" s="216">
        <f>O225*H225</f>
        <v>0</v>
      </c>
      <c r="Q225" s="216">
        <v>0</v>
      </c>
      <c r="R225" s="216">
        <f>Q225*H225</f>
        <v>0</v>
      </c>
      <c r="S225" s="216">
        <v>0</v>
      </c>
      <c r="T225" s="217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18" t="s">
        <v>521</v>
      </c>
      <c r="AT225" s="218" t="s">
        <v>131</v>
      </c>
      <c r="AU225" s="218" t="s">
        <v>86</v>
      </c>
      <c r="AY225" s="18" t="s">
        <v>129</v>
      </c>
      <c r="BE225" s="219">
        <f>IF(N225="základní",J225,0)</f>
        <v>0</v>
      </c>
      <c r="BF225" s="219">
        <f>IF(N225="snížená",J225,0)</f>
        <v>0</v>
      </c>
      <c r="BG225" s="219">
        <f>IF(N225="zákl. přenesená",J225,0)</f>
        <v>0</v>
      </c>
      <c r="BH225" s="219">
        <f>IF(N225="sníž. přenesená",J225,0)</f>
        <v>0</v>
      </c>
      <c r="BI225" s="219">
        <f>IF(N225="nulová",J225,0)</f>
        <v>0</v>
      </c>
      <c r="BJ225" s="18" t="s">
        <v>86</v>
      </c>
      <c r="BK225" s="219">
        <f>ROUND(I225*H225,2)</f>
        <v>0</v>
      </c>
      <c r="BL225" s="18" t="s">
        <v>521</v>
      </c>
      <c r="BM225" s="218" t="s">
        <v>522</v>
      </c>
    </row>
    <row r="226" spans="1:65" s="2" customFormat="1" ht="14.4" customHeight="1">
      <c r="A226" s="39"/>
      <c r="B226" s="40"/>
      <c r="C226" s="206" t="s">
        <v>442</v>
      </c>
      <c r="D226" s="206" t="s">
        <v>131</v>
      </c>
      <c r="E226" s="207" t="s">
        <v>524</v>
      </c>
      <c r="F226" s="208" t="s">
        <v>525</v>
      </c>
      <c r="G226" s="209" t="s">
        <v>516</v>
      </c>
      <c r="H226" s="210">
        <v>1</v>
      </c>
      <c r="I226" s="211"/>
      <c r="J226" s="212">
        <f>ROUND(I226*H226,2)</f>
        <v>0</v>
      </c>
      <c r="K226" s="213"/>
      <c r="L226" s="45"/>
      <c r="M226" s="214" t="s">
        <v>19</v>
      </c>
      <c r="N226" s="215" t="s">
        <v>49</v>
      </c>
      <c r="O226" s="85"/>
      <c r="P226" s="216">
        <f>O226*H226</f>
        <v>0</v>
      </c>
      <c r="Q226" s="216">
        <v>0</v>
      </c>
      <c r="R226" s="216">
        <f>Q226*H226</f>
        <v>0</v>
      </c>
      <c r="S226" s="216">
        <v>0</v>
      </c>
      <c r="T226" s="217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18" t="s">
        <v>135</v>
      </c>
      <c r="AT226" s="218" t="s">
        <v>131</v>
      </c>
      <c r="AU226" s="218" t="s">
        <v>86</v>
      </c>
      <c r="AY226" s="18" t="s">
        <v>129</v>
      </c>
      <c r="BE226" s="219">
        <f>IF(N226="základní",J226,0)</f>
        <v>0</v>
      </c>
      <c r="BF226" s="219">
        <f>IF(N226="snížená",J226,0)</f>
        <v>0</v>
      </c>
      <c r="BG226" s="219">
        <f>IF(N226="zákl. přenesená",J226,0)</f>
        <v>0</v>
      </c>
      <c r="BH226" s="219">
        <f>IF(N226="sníž. přenesená",J226,0)</f>
        <v>0</v>
      </c>
      <c r="BI226" s="219">
        <f>IF(N226="nulová",J226,0)</f>
        <v>0</v>
      </c>
      <c r="BJ226" s="18" t="s">
        <v>86</v>
      </c>
      <c r="BK226" s="219">
        <f>ROUND(I226*H226,2)</f>
        <v>0</v>
      </c>
      <c r="BL226" s="18" t="s">
        <v>135</v>
      </c>
      <c r="BM226" s="218" t="s">
        <v>526</v>
      </c>
    </row>
    <row r="227" spans="1:65" s="2" customFormat="1" ht="24.15" customHeight="1">
      <c r="A227" s="39"/>
      <c r="B227" s="40"/>
      <c r="C227" s="206" t="s">
        <v>446</v>
      </c>
      <c r="D227" s="206" t="s">
        <v>131</v>
      </c>
      <c r="E227" s="207" t="s">
        <v>528</v>
      </c>
      <c r="F227" s="208" t="s">
        <v>529</v>
      </c>
      <c r="G227" s="209" t="s">
        <v>516</v>
      </c>
      <c r="H227" s="210">
        <v>1</v>
      </c>
      <c r="I227" s="211"/>
      <c r="J227" s="212">
        <f>ROUND(I227*H227,2)</f>
        <v>0</v>
      </c>
      <c r="K227" s="213"/>
      <c r="L227" s="45"/>
      <c r="M227" s="214" t="s">
        <v>19</v>
      </c>
      <c r="N227" s="215" t="s">
        <v>49</v>
      </c>
      <c r="O227" s="85"/>
      <c r="P227" s="216">
        <f>O227*H227</f>
        <v>0</v>
      </c>
      <c r="Q227" s="216">
        <v>0</v>
      </c>
      <c r="R227" s="216">
        <f>Q227*H227</f>
        <v>0</v>
      </c>
      <c r="S227" s="216">
        <v>0</v>
      </c>
      <c r="T227" s="217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18" t="s">
        <v>135</v>
      </c>
      <c r="AT227" s="218" t="s">
        <v>131</v>
      </c>
      <c r="AU227" s="218" t="s">
        <v>86</v>
      </c>
      <c r="AY227" s="18" t="s">
        <v>129</v>
      </c>
      <c r="BE227" s="219">
        <f>IF(N227="základní",J227,0)</f>
        <v>0</v>
      </c>
      <c r="BF227" s="219">
        <f>IF(N227="snížená",J227,0)</f>
        <v>0</v>
      </c>
      <c r="BG227" s="219">
        <f>IF(N227="zákl. přenesená",J227,0)</f>
        <v>0</v>
      </c>
      <c r="BH227" s="219">
        <f>IF(N227="sníž. přenesená",J227,0)</f>
        <v>0</v>
      </c>
      <c r="BI227" s="219">
        <f>IF(N227="nulová",J227,0)</f>
        <v>0</v>
      </c>
      <c r="BJ227" s="18" t="s">
        <v>86</v>
      </c>
      <c r="BK227" s="219">
        <f>ROUND(I227*H227,2)</f>
        <v>0</v>
      </c>
      <c r="BL227" s="18" t="s">
        <v>135</v>
      </c>
      <c r="BM227" s="218" t="s">
        <v>530</v>
      </c>
    </row>
    <row r="228" spans="1:63" s="12" customFormat="1" ht="22.8" customHeight="1">
      <c r="A228" s="12"/>
      <c r="B228" s="190"/>
      <c r="C228" s="191"/>
      <c r="D228" s="192" t="s">
        <v>77</v>
      </c>
      <c r="E228" s="204" t="s">
        <v>531</v>
      </c>
      <c r="F228" s="204" t="s">
        <v>532</v>
      </c>
      <c r="G228" s="191"/>
      <c r="H228" s="191"/>
      <c r="I228" s="194"/>
      <c r="J228" s="205">
        <f>BK228</f>
        <v>0</v>
      </c>
      <c r="K228" s="191"/>
      <c r="L228" s="196"/>
      <c r="M228" s="197"/>
      <c r="N228" s="198"/>
      <c r="O228" s="198"/>
      <c r="P228" s="199">
        <f>P229</f>
        <v>0</v>
      </c>
      <c r="Q228" s="198"/>
      <c r="R228" s="199">
        <f>R229</f>
        <v>0</v>
      </c>
      <c r="S228" s="198"/>
      <c r="T228" s="200">
        <f>T229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01" t="s">
        <v>153</v>
      </c>
      <c r="AT228" s="202" t="s">
        <v>77</v>
      </c>
      <c r="AU228" s="202" t="s">
        <v>86</v>
      </c>
      <c r="AY228" s="201" t="s">
        <v>129</v>
      </c>
      <c r="BK228" s="203">
        <f>BK229</f>
        <v>0</v>
      </c>
    </row>
    <row r="229" spans="1:65" s="2" customFormat="1" ht="14.4" customHeight="1">
      <c r="A229" s="39"/>
      <c r="B229" s="40"/>
      <c r="C229" s="206" t="s">
        <v>450</v>
      </c>
      <c r="D229" s="206" t="s">
        <v>131</v>
      </c>
      <c r="E229" s="207" t="s">
        <v>534</v>
      </c>
      <c r="F229" s="208" t="s">
        <v>535</v>
      </c>
      <c r="G229" s="209" t="s">
        <v>536</v>
      </c>
      <c r="H229" s="210">
        <v>1</v>
      </c>
      <c r="I229" s="211"/>
      <c r="J229" s="212">
        <f>ROUND(I229*H229,2)</f>
        <v>0</v>
      </c>
      <c r="K229" s="213"/>
      <c r="L229" s="45"/>
      <c r="M229" s="265" t="s">
        <v>19</v>
      </c>
      <c r="N229" s="266" t="s">
        <v>49</v>
      </c>
      <c r="O229" s="267"/>
      <c r="P229" s="268">
        <f>O229*H229</f>
        <v>0</v>
      </c>
      <c r="Q229" s="268">
        <v>0</v>
      </c>
      <c r="R229" s="268">
        <f>Q229*H229</f>
        <v>0</v>
      </c>
      <c r="S229" s="268">
        <v>0</v>
      </c>
      <c r="T229" s="269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18" t="s">
        <v>521</v>
      </c>
      <c r="AT229" s="218" t="s">
        <v>131</v>
      </c>
      <c r="AU229" s="218" t="s">
        <v>88</v>
      </c>
      <c r="AY229" s="18" t="s">
        <v>129</v>
      </c>
      <c r="BE229" s="219">
        <f>IF(N229="základní",J229,0)</f>
        <v>0</v>
      </c>
      <c r="BF229" s="219">
        <f>IF(N229="snížená",J229,0)</f>
        <v>0</v>
      </c>
      <c r="BG229" s="219">
        <f>IF(N229="zákl. přenesená",J229,0)</f>
        <v>0</v>
      </c>
      <c r="BH229" s="219">
        <f>IF(N229="sníž. přenesená",J229,0)</f>
        <v>0</v>
      </c>
      <c r="BI229" s="219">
        <f>IF(N229="nulová",J229,0)</f>
        <v>0</v>
      </c>
      <c r="BJ229" s="18" t="s">
        <v>86</v>
      </c>
      <c r="BK229" s="219">
        <f>ROUND(I229*H229,2)</f>
        <v>0</v>
      </c>
      <c r="BL229" s="18" t="s">
        <v>521</v>
      </c>
      <c r="BM229" s="218" t="s">
        <v>537</v>
      </c>
    </row>
    <row r="230" spans="1:31" s="2" customFormat="1" ht="6.95" customHeight="1">
      <c r="A230" s="39"/>
      <c r="B230" s="60"/>
      <c r="C230" s="61"/>
      <c r="D230" s="61"/>
      <c r="E230" s="61"/>
      <c r="F230" s="61"/>
      <c r="G230" s="61"/>
      <c r="H230" s="61"/>
      <c r="I230" s="61"/>
      <c r="J230" s="61"/>
      <c r="K230" s="61"/>
      <c r="L230" s="45"/>
      <c r="M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</row>
  </sheetData>
  <sheetProtection password="CC35" sheet="1" objects="1" scenarios="1" formatColumns="0" formatRows="0" autoFilter="0"/>
  <autoFilter ref="C89:K229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88</v>
      </c>
    </row>
    <row r="4" spans="2:46" s="1" customFormat="1" ht="24.95" customHeight="1">
      <c r="B4" s="21"/>
      <c r="D4" s="131" t="s">
        <v>95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Autobusové zastávky Litvínov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96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569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20. 9. 2021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34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35</v>
      </c>
      <c r="F21" s="39"/>
      <c r="G21" s="39"/>
      <c r="H21" s="39"/>
      <c r="I21" s="133" t="s">
        <v>29</v>
      </c>
      <c r="J21" s="137" t="s">
        <v>36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38</v>
      </c>
      <c r="E23" s="39"/>
      <c r="F23" s="39"/>
      <c r="G23" s="39"/>
      <c r="H23" s="39"/>
      <c r="I23" s="133" t="s">
        <v>26</v>
      </c>
      <c r="J23" s="137" t="s">
        <v>39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40</v>
      </c>
      <c r="F24" s="39"/>
      <c r="G24" s="39"/>
      <c r="H24" s="39"/>
      <c r="I24" s="133" t="s">
        <v>29</v>
      </c>
      <c r="J24" s="137" t="s">
        <v>41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42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44</v>
      </c>
      <c r="E30" s="39"/>
      <c r="F30" s="39"/>
      <c r="G30" s="39"/>
      <c r="H30" s="39"/>
      <c r="I30" s="39"/>
      <c r="J30" s="145">
        <f>ROUND(J90,2)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46</v>
      </c>
      <c r="G32" s="39"/>
      <c r="H32" s="39"/>
      <c r="I32" s="146" t="s">
        <v>45</v>
      </c>
      <c r="J32" s="146" t="s">
        <v>47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48</v>
      </c>
      <c r="E33" s="133" t="s">
        <v>49</v>
      </c>
      <c r="F33" s="148">
        <f>ROUND((SUM(BE90:BE217)),2)</f>
        <v>0</v>
      </c>
      <c r="G33" s="39"/>
      <c r="H33" s="39"/>
      <c r="I33" s="149">
        <v>0.21</v>
      </c>
      <c r="J33" s="148">
        <f>ROUND(((SUM(BE90:BE217))*I33),2)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50</v>
      </c>
      <c r="F34" s="148">
        <f>ROUND((SUM(BF90:BF217)),2)</f>
        <v>0</v>
      </c>
      <c r="G34" s="39"/>
      <c r="H34" s="39"/>
      <c r="I34" s="149">
        <v>0.15</v>
      </c>
      <c r="J34" s="148">
        <f>ROUND(((SUM(BF90:BF217))*I34),2)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51</v>
      </c>
      <c r="F35" s="148">
        <f>ROUND((SUM(BG90:BG217)),2)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52</v>
      </c>
      <c r="F36" s="148">
        <f>ROUND((SUM(BH90:BH217)),2)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53</v>
      </c>
      <c r="F37" s="148">
        <f>ROUND((SUM(BI90:BI217)),2)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54</v>
      </c>
      <c r="E39" s="152"/>
      <c r="F39" s="152"/>
      <c r="G39" s="153" t="s">
        <v>55</v>
      </c>
      <c r="H39" s="154" t="s">
        <v>56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98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Autobusové zastávky Litvínov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96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SO03A - Stavební práce autobusové zastávky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Litvínov</v>
      </c>
      <c r="G52" s="41"/>
      <c r="H52" s="41"/>
      <c r="I52" s="33" t="s">
        <v>23</v>
      </c>
      <c r="J52" s="73" t="str">
        <f>IF(J12="","",J12)</f>
        <v>20. 9. 2021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Město Litvínov</v>
      </c>
      <c r="G54" s="41"/>
      <c r="H54" s="41"/>
      <c r="I54" s="33" t="s">
        <v>33</v>
      </c>
      <c r="J54" s="37" t="str">
        <f>E21</f>
        <v>ADVISIA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>Tomáš Valenta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99</v>
      </c>
      <c r="D57" s="163"/>
      <c r="E57" s="163"/>
      <c r="F57" s="163"/>
      <c r="G57" s="163"/>
      <c r="H57" s="163"/>
      <c r="I57" s="163"/>
      <c r="J57" s="164" t="s">
        <v>100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76</v>
      </c>
      <c r="D59" s="41"/>
      <c r="E59" s="41"/>
      <c r="F59" s="41"/>
      <c r="G59" s="41"/>
      <c r="H59" s="41"/>
      <c r="I59" s="41"/>
      <c r="J59" s="103">
        <f>J90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101</v>
      </c>
    </row>
    <row r="60" spans="1:31" s="9" customFormat="1" ht="24.95" customHeight="1">
      <c r="A60" s="9"/>
      <c r="B60" s="166"/>
      <c r="C60" s="167"/>
      <c r="D60" s="168" t="s">
        <v>102</v>
      </c>
      <c r="E60" s="169"/>
      <c r="F60" s="169"/>
      <c r="G60" s="169"/>
      <c r="H60" s="169"/>
      <c r="I60" s="169"/>
      <c r="J60" s="170">
        <f>J91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103</v>
      </c>
      <c r="E61" s="175"/>
      <c r="F61" s="175"/>
      <c r="G61" s="175"/>
      <c r="H61" s="175"/>
      <c r="I61" s="175"/>
      <c r="J61" s="176">
        <f>J92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105</v>
      </c>
      <c r="E62" s="175"/>
      <c r="F62" s="175"/>
      <c r="G62" s="175"/>
      <c r="H62" s="175"/>
      <c r="I62" s="175"/>
      <c r="J62" s="176">
        <f>J138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107</v>
      </c>
      <c r="E63" s="175"/>
      <c r="F63" s="175"/>
      <c r="G63" s="175"/>
      <c r="H63" s="175"/>
      <c r="I63" s="175"/>
      <c r="J63" s="176">
        <f>J170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108</v>
      </c>
      <c r="E64" s="175"/>
      <c r="F64" s="175"/>
      <c r="G64" s="175"/>
      <c r="H64" s="175"/>
      <c r="I64" s="175"/>
      <c r="J64" s="176">
        <f>J192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109</v>
      </c>
      <c r="E65" s="175"/>
      <c r="F65" s="175"/>
      <c r="G65" s="175"/>
      <c r="H65" s="175"/>
      <c r="I65" s="175"/>
      <c r="J65" s="176">
        <f>J202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6"/>
      <c r="C66" s="167"/>
      <c r="D66" s="168" t="s">
        <v>110</v>
      </c>
      <c r="E66" s="169"/>
      <c r="F66" s="169"/>
      <c r="G66" s="169"/>
      <c r="H66" s="169"/>
      <c r="I66" s="169"/>
      <c r="J66" s="170">
        <f>J205</f>
        <v>0</v>
      </c>
      <c r="K66" s="167"/>
      <c r="L66" s="17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2"/>
      <c r="C67" s="173"/>
      <c r="D67" s="174" t="s">
        <v>570</v>
      </c>
      <c r="E67" s="175"/>
      <c r="F67" s="175"/>
      <c r="G67" s="175"/>
      <c r="H67" s="175"/>
      <c r="I67" s="175"/>
      <c r="J67" s="176">
        <f>J206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2"/>
      <c r="C68" s="173"/>
      <c r="D68" s="174" t="s">
        <v>111</v>
      </c>
      <c r="E68" s="175"/>
      <c r="F68" s="175"/>
      <c r="G68" s="175"/>
      <c r="H68" s="175"/>
      <c r="I68" s="175"/>
      <c r="J68" s="176">
        <f>J207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66"/>
      <c r="C69" s="167"/>
      <c r="D69" s="168" t="s">
        <v>112</v>
      </c>
      <c r="E69" s="169"/>
      <c r="F69" s="169"/>
      <c r="G69" s="169"/>
      <c r="H69" s="169"/>
      <c r="I69" s="169"/>
      <c r="J69" s="170">
        <f>J210</f>
        <v>0</v>
      </c>
      <c r="K69" s="167"/>
      <c r="L69" s="171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72"/>
      <c r="C70" s="173"/>
      <c r="D70" s="174" t="s">
        <v>113</v>
      </c>
      <c r="E70" s="175"/>
      <c r="F70" s="175"/>
      <c r="G70" s="175"/>
      <c r="H70" s="175"/>
      <c r="I70" s="175"/>
      <c r="J70" s="176">
        <f>J216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6" spans="1:31" s="2" customFormat="1" ht="6.95" customHeight="1">
      <c r="A76" s="39"/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4.95" customHeight="1">
      <c r="A77" s="39"/>
      <c r="B77" s="40"/>
      <c r="C77" s="24" t="s">
        <v>114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16</v>
      </c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161" t="str">
        <f>E7</f>
        <v>Autobusové zastávky Litvínov</v>
      </c>
      <c r="F80" s="33"/>
      <c r="G80" s="33"/>
      <c r="H80" s="33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96</v>
      </c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6.5" customHeight="1">
      <c r="A82" s="39"/>
      <c r="B82" s="40"/>
      <c r="C82" s="41"/>
      <c r="D82" s="41"/>
      <c r="E82" s="70" t="str">
        <f>E9</f>
        <v>SO03A - Stavební práce autobusové zastávky</v>
      </c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21</v>
      </c>
      <c r="D84" s="41"/>
      <c r="E84" s="41"/>
      <c r="F84" s="28" t="str">
        <f>F12</f>
        <v>Litvínov</v>
      </c>
      <c r="G84" s="41"/>
      <c r="H84" s="41"/>
      <c r="I84" s="33" t="s">
        <v>23</v>
      </c>
      <c r="J84" s="73" t="str">
        <f>IF(J12="","",J12)</f>
        <v>20. 9. 2021</v>
      </c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5.15" customHeight="1">
      <c r="A86" s="39"/>
      <c r="B86" s="40"/>
      <c r="C86" s="33" t="s">
        <v>25</v>
      </c>
      <c r="D86" s="41"/>
      <c r="E86" s="41"/>
      <c r="F86" s="28" t="str">
        <f>E15</f>
        <v>Město Litvínov</v>
      </c>
      <c r="G86" s="41"/>
      <c r="H86" s="41"/>
      <c r="I86" s="33" t="s">
        <v>33</v>
      </c>
      <c r="J86" s="37" t="str">
        <f>E21</f>
        <v>ADVISIA s.r.o.</v>
      </c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3" t="s">
        <v>31</v>
      </c>
      <c r="D87" s="41"/>
      <c r="E87" s="41"/>
      <c r="F87" s="28" t="str">
        <f>IF(E18="","",E18)</f>
        <v>Vyplň údaj</v>
      </c>
      <c r="G87" s="41"/>
      <c r="H87" s="41"/>
      <c r="I87" s="33" t="s">
        <v>38</v>
      </c>
      <c r="J87" s="37" t="str">
        <f>E24</f>
        <v>Tomáš Valenta</v>
      </c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0.3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11" customFormat="1" ht="29.25" customHeight="1">
      <c r="A89" s="178"/>
      <c r="B89" s="179"/>
      <c r="C89" s="180" t="s">
        <v>115</v>
      </c>
      <c r="D89" s="181" t="s">
        <v>63</v>
      </c>
      <c r="E89" s="181" t="s">
        <v>59</v>
      </c>
      <c r="F89" s="181" t="s">
        <v>60</v>
      </c>
      <c r="G89" s="181" t="s">
        <v>116</v>
      </c>
      <c r="H89" s="181" t="s">
        <v>117</v>
      </c>
      <c r="I89" s="181" t="s">
        <v>118</v>
      </c>
      <c r="J89" s="182" t="s">
        <v>100</v>
      </c>
      <c r="K89" s="183" t="s">
        <v>119</v>
      </c>
      <c r="L89" s="184"/>
      <c r="M89" s="93" t="s">
        <v>19</v>
      </c>
      <c r="N89" s="94" t="s">
        <v>48</v>
      </c>
      <c r="O89" s="94" t="s">
        <v>120</v>
      </c>
      <c r="P89" s="94" t="s">
        <v>121</v>
      </c>
      <c r="Q89" s="94" t="s">
        <v>122</v>
      </c>
      <c r="R89" s="94" t="s">
        <v>123</v>
      </c>
      <c r="S89" s="94" t="s">
        <v>124</v>
      </c>
      <c r="T89" s="95" t="s">
        <v>125</v>
      </c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</row>
    <row r="90" spans="1:63" s="2" customFormat="1" ht="22.8" customHeight="1">
      <c r="A90" s="39"/>
      <c r="B90" s="40"/>
      <c r="C90" s="100" t="s">
        <v>126</v>
      </c>
      <c r="D90" s="41"/>
      <c r="E90" s="41"/>
      <c r="F90" s="41"/>
      <c r="G90" s="41"/>
      <c r="H90" s="41"/>
      <c r="I90" s="41"/>
      <c r="J90" s="185">
        <f>BK90</f>
        <v>0</v>
      </c>
      <c r="K90" s="41"/>
      <c r="L90" s="45"/>
      <c r="M90" s="96"/>
      <c r="N90" s="186"/>
      <c r="O90" s="97"/>
      <c r="P90" s="187">
        <f>P91+P205+P210</f>
        <v>0</v>
      </c>
      <c r="Q90" s="97"/>
      <c r="R90" s="187">
        <f>R91+R205+R210</f>
        <v>77.92697775500001</v>
      </c>
      <c r="S90" s="97"/>
      <c r="T90" s="188">
        <f>T91+T205+T210</f>
        <v>77.32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77</v>
      </c>
      <c r="AU90" s="18" t="s">
        <v>101</v>
      </c>
      <c r="BK90" s="189">
        <f>BK91+BK205+BK210</f>
        <v>0</v>
      </c>
    </row>
    <row r="91" spans="1:63" s="12" customFormat="1" ht="25.9" customHeight="1">
      <c r="A91" s="12"/>
      <c r="B91" s="190"/>
      <c r="C91" s="191"/>
      <c r="D91" s="192" t="s">
        <v>77</v>
      </c>
      <c r="E91" s="193" t="s">
        <v>127</v>
      </c>
      <c r="F91" s="193" t="s">
        <v>128</v>
      </c>
      <c r="G91" s="191"/>
      <c r="H91" s="191"/>
      <c r="I91" s="194"/>
      <c r="J91" s="195">
        <f>BK91</f>
        <v>0</v>
      </c>
      <c r="K91" s="191"/>
      <c r="L91" s="196"/>
      <c r="M91" s="197"/>
      <c r="N91" s="198"/>
      <c r="O91" s="198"/>
      <c r="P91" s="199">
        <f>P92+P138+P170+P192+P202</f>
        <v>0</v>
      </c>
      <c r="Q91" s="198"/>
      <c r="R91" s="199">
        <f>R92+R138+R170+R192+R202</f>
        <v>77.92697775500001</v>
      </c>
      <c r="S91" s="198"/>
      <c r="T91" s="200">
        <f>T92+T138+T170+T192+T202</f>
        <v>77.32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1" t="s">
        <v>86</v>
      </c>
      <c r="AT91" s="202" t="s">
        <v>77</v>
      </c>
      <c r="AU91" s="202" t="s">
        <v>78</v>
      </c>
      <c r="AY91" s="201" t="s">
        <v>129</v>
      </c>
      <c r="BK91" s="203">
        <f>BK92+BK138+BK170+BK192+BK202</f>
        <v>0</v>
      </c>
    </row>
    <row r="92" spans="1:63" s="12" customFormat="1" ht="22.8" customHeight="1">
      <c r="A92" s="12"/>
      <c r="B92" s="190"/>
      <c r="C92" s="191"/>
      <c r="D92" s="192" t="s">
        <v>77</v>
      </c>
      <c r="E92" s="204" t="s">
        <v>86</v>
      </c>
      <c r="F92" s="204" t="s">
        <v>130</v>
      </c>
      <c r="G92" s="191"/>
      <c r="H92" s="191"/>
      <c r="I92" s="194"/>
      <c r="J92" s="205">
        <f>BK92</f>
        <v>0</v>
      </c>
      <c r="K92" s="191"/>
      <c r="L92" s="196"/>
      <c r="M92" s="197"/>
      <c r="N92" s="198"/>
      <c r="O92" s="198"/>
      <c r="P92" s="199">
        <f>SUM(P93:P137)</f>
        <v>0</v>
      </c>
      <c r="Q92" s="198"/>
      <c r="R92" s="199">
        <f>SUM(R93:R137)</f>
        <v>0.01226</v>
      </c>
      <c r="S92" s="198"/>
      <c r="T92" s="200">
        <f>SUM(T93:T137)</f>
        <v>77.32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1" t="s">
        <v>86</v>
      </c>
      <c r="AT92" s="202" t="s">
        <v>77</v>
      </c>
      <c r="AU92" s="202" t="s">
        <v>86</v>
      </c>
      <c r="AY92" s="201" t="s">
        <v>129</v>
      </c>
      <c r="BK92" s="203">
        <f>SUM(BK93:BK137)</f>
        <v>0</v>
      </c>
    </row>
    <row r="93" spans="1:65" s="2" customFormat="1" ht="76.35" customHeight="1">
      <c r="A93" s="39"/>
      <c r="B93" s="40"/>
      <c r="C93" s="206" t="s">
        <v>86</v>
      </c>
      <c r="D93" s="206" t="s">
        <v>131</v>
      </c>
      <c r="E93" s="207" t="s">
        <v>132</v>
      </c>
      <c r="F93" s="208" t="s">
        <v>133</v>
      </c>
      <c r="G93" s="209" t="s">
        <v>134</v>
      </c>
      <c r="H93" s="210">
        <v>4</v>
      </c>
      <c r="I93" s="211"/>
      <c r="J93" s="212">
        <f>ROUND(I93*H93,2)</f>
        <v>0</v>
      </c>
      <c r="K93" s="213"/>
      <c r="L93" s="45"/>
      <c r="M93" s="214" t="s">
        <v>19</v>
      </c>
      <c r="N93" s="215" t="s">
        <v>49</v>
      </c>
      <c r="O93" s="85"/>
      <c r="P93" s="216">
        <f>O93*H93</f>
        <v>0</v>
      </c>
      <c r="Q93" s="216">
        <v>0</v>
      </c>
      <c r="R93" s="216">
        <f>Q93*H93</f>
        <v>0</v>
      </c>
      <c r="S93" s="216">
        <v>0.255</v>
      </c>
      <c r="T93" s="217">
        <f>S93*H93</f>
        <v>1.02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8" t="s">
        <v>135</v>
      </c>
      <c r="AT93" s="218" t="s">
        <v>131</v>
      </c>
      <c r="AU93" s="218" t="s">
        <v>88</v>
      </c>
      <c r="AY93" s="18" t="s">
        <v>129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18" t="s">
        <v>86</v>
      </c>
      <c r="BK93" s="219">
        <f>ROUND(I93*H93,2)</f>
        <v>0</v>
      </c>
      <c r="BL93" s="18" t="s">
        <v>135</v>
      </c>
      <c r="BM93" s="218" t="s">
        <v>136</v>
      </c>
    </row>
    <row r="94" spans="1:65" s="2" customFormat="1" ht="62.7" customHeight="1">
      <c r="A94" s="39"/>
      <c r="B94" s="40"/>
      <c r="C94" s="206" t="s">
        <v>88</v>
      </c>
      <c r="D94" s="206" t="s">
        <v>131</v>
      </c>
      <c r="E94" s="207" t="s">
        <v>137</v>
      </c>
      <c r="F94" s="208" t="s">
        <v>138</v>
      </c>
      <c r="G94" s="209" t="s">
        <v>134</v>
      </c>
      <c r="H94" s="210">
        <v>4</v>
      </c>
      <c r="I94" s="211"/>
      <c r="J94" s="212">
        <f>ROUND(I94*H94,2)</f>
        <v>0</v>
      </c>
      <c r="K94" s="213"/>
      <c r="L94" s="45"/>
      <c r="M94" s="214" t="s">
        <v>19</v>
      </c>
      <c r="N94" s="215" t="s">
        <v>49</v>
      </c>
      <c r="O94" s="85"/>
      <c r="P94" s="216">
        <f>O94*H94</f>
        <v>0</v>
      </c>
      <c r="Q94" s="216">
        <v>0</v>
      </c>
      <c r="R94" s="216">
        <f>Q94*H94</f>
        <v>0</v>
      </c>
      <c r="S94" s="216">
        <v>0.29</v>
      </c>
      <c r="T94" s="217">
        <f>S94*H94</f>
        <v>1.16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8" t="s">
        <v>135</v>
      </c>
      <c r="AT94" s="218" t="s">
        <v>131</v>
      </c>
      <c r="AU94" s="218" t="s">
        <v>88</v>
      </c>
      <c r="AY94" s="18" t="s">
        <v>129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8" t="s">
        <v>86</v>
      </c>
      <c r="BK94" s="219">
        <f>ROUND(I94*H94,2)</f>
        <v>0</v>
      </c>
      <c r="BL94" s="18" t="s">
        <v>135</v>
      </c>
      <c r="BM94" s="218" t="s">
        <v>139</v>
      </c>
    </row>
    <row r="95" spans="1:65" s="2" customFormat="1" ht="49.05" customHeight="1">
      <c r="A95" s="39"/>
      <c r="B95" s="40"/>
      <c r="C95" s="206" t="s">
        <v>140</v>
      </c>
      <c r="D95" s="206" t="s">
        <v>131</v>
      </c>
      <c r="E95" s="207" t="s">
        <v>141</v>
      </c>
      <c r="F95" s="208" t="s">
        <v>142</v>
      </c>
      <c r="G95" s="209" t="s">
        <v>134</v>
      </c>
      <c r="H95" s="210">
        <v>160</v>
      </c>
      <c r="I95" s="211"/>
      <c r="J95" s="212">
        <f>ROUND(I95*H95,2)</f>
        <v>0</v>
      </c>
      <c r="K95" s="213"/>
      <c r="L95" s="45"/>
      <c r="M95" s="214" t="s">
        <v>19</v>
      </c>
      <c r="N95" s="215" t="s">
        <v>49</v>
      </c>
      <c r="O95" s="85"/>
      <c r="P95" s="216">
        <f>O95*H95</f>
        <v>0</v>
      </c>
      <c r="Q95" s="216">
        <v>0</v>
      </c>
      <c r="R95" s="216">
        <f>Q95*H95</f>
        <v>0</v>
      </c>
      <c r="S95" s="216">
        <v>0.098</v>
      </c>
      <c r="T95" s="217">
        <f>S95*H95</f>
        <v>15.68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8" t="s">
        <v>135</v>
      </c>
      <c r="AT95" s="218" t="s">
        <v>131</v>
      </c>
      <c r="AU95" s="218" t="s">
        <v>88</v>
      </c>
      <c r="AY95" s="18" t="s">
        <v>129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8" t="s">
        <v>86</v>
      </c>
      <c r="BK95" s="219">
        <f>ROUND(I95*H95,2)</f>
        <v>0</v>
      </c>
      <c r="BL95" s="18" t="s">
        <v>135</v>
      </c>
      <c r="BM95" s="218" t="s">
        <v>571</v>
      </c>
    </row>
    <row r="96" spans="1:65" s="2" customFormat="1" ht="49.05" customHeight="1">
      <c r="A96" s="39"/>
      <c r="B96" s="40"/>
      <c r="C96" s="206" t="s">
        <v>135</v>
      </c>
      <c r="D96" s="206" t="s">
        <v>131</v>
      </c>
      <c r="E96" s="207" t="s">
        <v>141</v>
      </c>
      <c r="F96" s="208" t="s">
        <v>142</v>
      </c>
      <c r="G96" s="209" t="s">
        <v>134</v>
      </c>
      <c r="H96" s="210">
        <v>130</v>
      </c>
      <c r="I96" s="211"/>
      <c r="J96" s="212">
        <f>ROUND(I96*H96,2)</f>
        <v>0</v>
      </c>
      <c r="K96" s="213"/>
      <c r="L96" s="45"/>
      <c r="M96" s="214" t="s">
        <v>19</v>
      </c>
      <c r="N96" s="215" t="s">
        <v>49</v>
      </c>
      <c r="O96" s="85"/>
      <c r="P96" s="216">
        <f>O96*H96</f>
        <v>0</v>
      </c>
      <c r="Q96" s="216">
        <v>0</v>
      </c>
      <c r="R96" s="216">
        <f>Q96*H96</f>
        <v>0</v>
      </c>
      <c r="S96" s="216">
        <v>0.098</v>
      </c>
      <c r="T96" s="217">
        <f>S96*H96</f>
        <v>12.74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8" t="s">
        <v>135</v>
      </c>
      <c r="AT96" s="218" t="s">
        <v>131</v>
      </c>
      <c r="AU96" s="218" t="s">
        <v>88</v>
      </c>
      <c r="AY96" s="18" t="s">
        <v>129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8" t="s">
        <v>86</v>
      </c>
      <c r="BK96" s="219">
        <f>ROUND(I96*H96,2)</f>
        <v>0</v>
      </c>
      <c r="BL96" s="18" t="s">
        <v>135</v>
      </c>
      <c r="BM96" s="218" t="s">
        <v>143</v>
      </c>
    </row>
    <row r="97" spans="1:65" s="2" customFormat="1" ht="49.05" customHeight="1">
      <c r="A97" s="39"/>
      <c r="B97" s="40"/>
      <c r="C97" s="206" t="s">
        <v>153</v>
      </c>
      <c r="D97" s="206" t="s">
        <v>131</v>
      </c>
      <c r="E97" s="207" t="s">
        <v>150</v>
      </c>
      <c r="F97" s="208" t="s">
        <v>151</v>
      </c>
      <c r="G97" s="209" t="s">
        <v>134</v>
      </c>
      <c r="H97" s="210">
        <v>130</v>
      </c>
      <c r="I97" s="211"/>
      <c r="J97" s="212">
        <f>ROUND(I97*H97,2)</f>
        <v>0</v>
      </c>
      <c r="K97" s="213"/>
      <c r="L97" s="45"/>
      <c r="M97" s="214" t="s">
        <v>19</v>
      </c>
      <c r="N97" s="215" t="s">
        <v>49</v>
      </c>
      <c r="O97" s="85"/>
      <c r="P97" s="216">
        <f>O97*H97</f>
        <v>0</v>
      </c>
      <c r="Q97" s="216">
        <v>9E-05</v>
      </c>
      <c r="R97" s="216">
        <f>Q97*H97</f>
        <v>0.0117</v>
      </c>
      <c r="S97" s="216">
        <v>0.23</v>
      </c>
      <c r="T97" s="217">
        <f>S97*H97</f>
        <v>29.900000000000002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8" t="s">
        <v>135</v>
      </c>
      <c r="AT97" s="218" t="s">
        <v>131</v>
      </c>
      <c r="AU97" s="218" t="s">
        <v>88</v>
      </c>
      <c r="AY97" s="18" t="s">
        <v>129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8" t="s">
        <v>86</v>
      </c>
      <c r="BK97" s="219">
        <f>ROUND(I97*H97,2)</f>
        <v>0</v>
      </c>
      <c r="BL97" s="18" t="s">
        <v>135</v>
      </c>
      <c r="BM97" s="218" t="s">
        <v>152</v>
      </c>
    </row>
    <row r="98" spans="1:65" s="2" customFormat="1" ht="37.8" customHeight="1">
      <c r="A98" s="39"/>
      <c r="B98" s="40"/>
      <c r="C98" s="206" t="s">
        <v>158</v>
      </c>
      <c r="D98" s="206" t="s">
        <v>131</v>
      </c>
      <c r="E98" s="207" t="s">
        <v>154</v>
      </c>
      <c r="F98" s="208" t="s">
        <v>155</v>
      </c>
      <c r="G98" s="209" t="s">
        <v>156</v>
      </c>
      <c r="H98" s="210">
        <v>58</v>
      </c>
      <c r="I98" s="211"/>
      <c r="J98" s="212">
        <f>ROUND(I98*H98,2)</f>
        <v>0</v>
      </c>
      <c r="K98" s="213"/>
      <c r="L98" s="45"/>
      <c r="M98" s="214" t="s">
        <v>19</v>
      </c>
      <c r="N98" s="215" t="s">
        <v>49</v>
      </c>
      <c r="O98" s="85"/>
      <c r="P98" s="216">
        <f>O98*H98</f>
        <v>0</v>
      </c>
      <c r="Q98" s="216">
        <v>0</v>
      </c>
      <c r="R98" s="216">
        <f>Q98*H98</f>
        <v>0</v>
      </c>
      <c r="S98" s="216">
        <v>0.29</v>
      </c>
      <c r="T98" s="217">
        <f>S98*H98</f>
        <v>16.82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8" t="s">
        <v>135</v>
      </c>
      <c r="AT98" s="218" t="s">
        <v>131</v>
      </c>
      <c r="AU98" s="218" t="s">
        <v>88</v>
      </c>
      <c r="AY98" s="18" t="s">
        <v>129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8" t="s">
        <v>86</v>
      </c>
      <c r="BK98" s="219">
        <f>ROUND(I98*H98,2)</f>
        <v>0</v>
      </c>
      <c r="BL98" s="18" t="s">
        <v>135</v>
      </c>
      <c r="BM98" s="218" t="s">
        <v>157</v>
      </c>
    </row>
    <row r="99" spans="1:65" s="2" customFormat="1" ht="37.8" customHeight="1">
      <c r="A99" s="39"/>
      <c r="B99" s="40"/>
      <c r="C99" s="206" t="s">
        <v>168</v>
      </c>
      <c r="D99" s="206" t="s">
        <v>131</v>
      </c>
      <c r="E99" s="207" t="s">
        <v>159</v>
      </c>
      <c r="F99" s="208" t="s">
        <v>160</v>
      </c>
      <c r="G99" s="209" t="s">
        <v>161</v>
      </c>
      <c r="H99" s="210">
        <v>96.63</v>
      </c>
      <c r="I99" s="211"/>
      <c r="J99" s="212">
        <f>ROUND(I99*H99,2)</f>
        <v>0</v>
      </c>
      <c r="K99" s="213"/>
      <c r="L99" s="45"/>
      <c r="M99" s="214" t="s">
        <v>19</v>
      </c>
      <c r="N99" s="215" t="s">
        <v>49</v>
      </c>
      <c r="O99" s="85"/>
      <c r="P99" s="216">
        <f>O99*H99</f>
        <v>0</v>
      </c>
      <c r="Q99" s="216">
        <v>0</v>
      </c>
      <c r="R99" s="216">
        <f>Q99*H99</f>
        <v>0</v>
      </c>
      <c r="S99" s="216">
        <v>0</v>
      </c>
      <c r="T99" s="217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8" t="s">
        <v>135</v>
      </c>
      <c r="AT99" s="218" t="s">
        <v>131</v>
      </c>
      <c r="AU99" s="218" t="s">
        <v>88</v>
      </c>
      <c r="AY99" s="18" t="s">
        <v>129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8" t="s">
        <v>86</v>
      </c>
      <c r="BK99" s="219">
        <f>ROUND(I99*H99,2)</f>
        <v>0</v>
      </c>
      <c r="BL99" s="18" t="s">
        <v>135</v>
      </c>
      <c r="BM99" s="218" t="s">
        <v>162</v>
      </c>
    </row>
    <row r="100" spans="1:51" s="13" customFormat="1" ht="12">
      <c r="A100" s="13"/>
      <c r="B100" s="220"/>
      <c r="C100" s="221"/>
      <c r="D100" s="222" t="s">
        <v>144</v>
      </c>
      <c r="E100" s="223" t="s">
        <v>19</v>
      </c>
      <c r="F100" s="224" t="s">
        <v>572</v>
      </c>
      <c r="G100" s="221"/>
      <c r="H100" s="225">
        <v>116.76</v>
      </c>
      <c r="I100" s="226"/>
      <c r="J100" s="221"/>
      <c r="K100" s="221"/>
      <c r="L100" s="227"/>
      <c r="M100" s="228"/>
      <c r="N100" s="229"/>
      <c r="O100" s="229"/>
      <c r="P100" s="229"/>
      <c r="Q100" s="229"/>
      <c r="R100" s="229"/>
      <c r="S100" s="229"/>
      <c r="T100" s="230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1" t="s">
        <v>144</v>
      </c>
      <c r="AU100" s="231" t="s">
        <v>88</v>
      </c>
      <c r="AV100" s="13" t="s">
        <v>88</v>
      </c>
      <c r="AW100" s="13" t="s">
        <v>37</v>
      </c>
      <c r="AX100" s="13" t="s">
        <v>78</v>
      </c>
      <c r="AY100" s="231" t="s">
        <v>129</v>
      </c>
    </row>
    <row r="101" spans="1:51" s="14" customFormat="1" ht="12">
      <c r="A101" s="14"/>
      <c r="B101" s="232"/>
      <c r="C101" s="233"/>
      <c r="D101" s="222" t="s">
        <v>144</v>
      </c>
      <c r="E101" s="234" t="s">
        <v>19</v>
      </c>
      <c r="F101" s="235" t="s">
        <v>164</v>
      </c>
      <c r="G101" s="233"/>
      <c r="H101" s="234" t="s">
        <v>19</v>
      </c>
      <c r="I101" s="236"/>
      <c r="J101" s="233"/>
      <c r="K101" s="233"/>
      <c r="L101" s="237"/>
      <c r="M101" s="238"/>
      <c r="N101" s="239"/>
      <c r="O101" s="239"/>
      <c r="P101" s="239"/>
      <c r="Q101" s="239"/>
      <c r="R101" s="239"/>
      <c r="S101" s="239"/>
      <c r="T101" s="240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1" t="s">
        <v>144</v>
      </c>
      <c r="AU101" s="241" t="s">
        <v>88</v>
      </c>
      <c r="AV101" s="14" t="s">
        <v>86</v>
      </c>
      <c r="AW101" s="14" t="s">
        <v>37</v>
      </c>
      <c r="AX101" s="14" t="s">
        <v>78</v>
      </c>
      <c r="AY101" s="241" t="s">
        <v>129</v>
      </c>
    </row>
    <row r="102" spans="1:51" s="13" customFormat="1" ht="12">
      <c r="A102" s="13"/>
      <c r="B102" s="220"/>
      <c r="C102" s="221"/>
      <c r="D102" s="222" t="s">
        <v>144</v>
      </c>
      <c r="E102" s="223" t="s">
        <v>19</v>
      </c>
      <c r="F102" s="224" t="s">
        <v>573</v>
      </c>
      <c r="G102" s="221"/>
      <c r="H102" s="225">
        <v>76.5</v>
      </c>
      <c r="I102" s="226"/>
      <c r="J102" s="221"/>
      <c r="K102" s="221"/>
      <c r="L102" s="227"/>
      <c r="M102" s="228"/>
      <c r="N102" s="229"/>
      <c r="O102" s="229"/>
      <c r="P102" s="229"/>
      <c r="Q102" s="229"/>
      <c r="R102" s="229"/>
      <c r="S102" s="229"/>
      <c r="T102" s="230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1" t="s">
        <v>144</v>
      </c>
      <c r="AU102" s="231" t="s">
        <v>88</v>
      </c>
      <c r="AV102" s="13" t="s">
        <v>88</v>
      </c>
      <c r="AW102" s="13" t="s">
        <v>37</v>
      </c>
      <c r="AX102" s="13" t="s">
        <v>78</v>
      </c>
      <c r="AY102" s="231" t="s">
        <v>129</v>
      </c>
    </row>
    <row r="103" spans="1:51" s="14" customFormat="1" ht="12">
      <c r="A103" s="14"/>
      <c r="B103" s="232"/>
      <c r="C103" s="233"/>
      <c r="D103" s="222" t="s">
        <v>144</v>
      </c>
      <c r="E103" s="234" t="s">
        <v>19</v>
      </c>
      <c r="F103" s="235" t="s">
        <v>166</v>
      </c>
      <c r="G103" s="233"/>
      <c r="H103" s="234" t="s">
        <v>19</v>
      </c>
      <c r="I103" s="236"/>
      <c r="J103" s="233"/>
      <c r="K103" s="233"/>
      <c r="L103" s="237"/>
      <c r="M103" s="238"/>
      <c r="N103" s="239"/>
      <c r="O103" s="239"/>
      <c r="P103" s="239"/>
      <c r="Q103" s="239"/>
      <c r="R103" s="239"/>
      <c r="S103" s="239"/>
      <c r="T103" s="240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1" t="s">
        <v>144</v>
      </c>
      <c r="AU103" s="241" t="s">
        <v>88</v>
      </c>
      <c r="AV103" s="14" t="s">
        <v>86</v>
      </c>
      <c r="AW103" s="14" t="s">
        <v>37</v>
      </c>
      <c r="AX103" s="14" t="s">
        <v>78</v>
      </c>
      <c r="AY103" s="241" t="s">
        <v>129</v>
      </c>
    </row>
    <row r="104" spans="1:51" s="15" customFormat="1" ht="12">
      <c r="A104" s="15"/>
      <c r="B104" s="242"/>
      <c r="C104" s="243"/>
      <c r="D104" s="222" t="s">
        <v>144</v>
      </c>
      <c r="E104" s="244" t="s">
        <v>19</v>
      </c>
      <c r="F104" s="245" t="s">
        <v>149</v>
      </c>
      <c r="G104" s="243"/>
      <c r="H104" s="246">
        <v>193.26</v>
      </c>
      <c r="I104" s="247"/>
      <c r="J104" s="243"/>
      <c r="K104" s="243"/>
      <c r="L104" s="248"/>
      <c r="M104" s="249"/>
      <c r="N104" s="250"/>
      <c r="O104" s="250"/>
      <c r="P104" s="250"/>
      <c r="Q104" s="250"/>
      <c r="R104" s="250"/>
      <c r="S104" s="250"/>
      <c r="T104" s="251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T104" s="252" t="s">
        <v>144</v>
      </c>
      <c r="AU104" s="252" t="s">
        <v>88</v>
      </c>
      <c r="AV104" s="15" t="s">
        <v>135</v>
      </c>
      <c r="AW104" s="15" t="s">
        <v>37</v>
      </c>
      <c r="AX104" s="15" t="s">
        <v>86</v>
      </c>
      <c r="AY104" s="252" t="s">
        <v>129</v>
      </c>
    </row>
    <row r="105" spans="1:51" s="13" customFormat="1" ht="12">
      <c r="A105" s="13"/>
      <c r="B105" s="220"/>
      <c r="C105" s="221"/>
      <c r="D105" s="222" t="s">
        <v>144</v>
      </c>
      <c r="E105" s="221"/>
      <c r="F105" s="224" t="s">
        <v>574</v>
      </c>
      <c r="G105" s="221"/>
      <c r="H105" s="225">
        <v>96.63</v>
      </c>
      <c r="I105" s="226"/>
      <c r="J105" s="221"/>
      <c r="K105" s="221"/>
      <c r="L105" s="227"/>
      <c r="M105" s="228"/>
      <c r="N105" s="229"/>
      <c r="O105" s="229"/>
      <c r="P105" s="229"/>
      <c r="Q105" s="229"/>
      <c r="R105" s="229"/>
      <c r="S105" s="229"/>
      <c r="T105" s="23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1" t="s">
        <v>144</v>
      </c>
      <c r="AU105" s="231" t="s">
        <v>88</v>
      </c>
      <c r="AV105" s="13" t="s">
        <v>88</v>
      </c>
      <c r="AW105" s="13" t="s">
        <v>4</v>
      </c>
      <c r="AX105" s="13" t="s">
        <v>86</v>
      </c>
      <c r="AY105" s="231" t="s">
        <v>129</v>
      </c>
    </row>
    <row r="106" spans="1:65" s="2" customFormat="1" ht="37.8" customHeight="1">
      <c r="A106" s="39"/>
      <c r="B106" s="40"/>
      <c r="C106" s="206" t="s">
        <v>172</v>
      </c>
      <c r="D106" s="206" t="s">
        <v>131</v>
      </c>
      <c r="E106" s="207" t="s">
        <v>169</v>
      </c>
      <c r="F106" s="208" t="s">
        <v>170</v>
      </c>
      <c r="G106" s="209" t="s">
        <v>161</v>
      </c>
      <c r="H106" s="210">
        <v>96.63</v>
      </c>
      <c r="I106" s="211"/>
      <c r="J106" s="212">
        <f>ROUND(I106*H106,2)</f>
        <v>0</v>
      </c>
      <c r="K106" s="213"/>
      <c r="L106" s="45"/>
      <c r="M106" s="214" t="s">
        <v>19</v>
      </c>
      <c r="N106" s="215" t="s">
        <v>49</v>
      </c>
      <c r="O106" s="85"/>
      <c r="P106" s="216">
        <f>O106*H106</f>
        <v>0</v>
      </c>
      <c r="Q106" s="216">
        <v>0</v>
      </c>
      <c r="R106" s="216">
        <f>Q106*H106</f>
        <v>0</v>
      </c>
      <c r="S106" s="216">
        <v>0</v>
      </c>
      <c r="T106" s="217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8" t="s">
        <v>135</v>
      </c>
      <c r="AT106" s="218" t="s">
        <v>131</v>
      </c>
      <c r="AU106" s="218" t="s">
        <v>88</v>
      </c>
      <c r="AY106" s="18" t="s">
        <v>129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8" t="s">
        <v>86</v>
      </c>
      <c r="BK106" s="219">
        <f>ROUND(I106*H106,2)</f>
        <v>0</v>
      </c>
      <c r="BL106" s="18" t="s">
        <v>135</v>
      </c>
      <c r="BM106" s="218" t="s">
        <v>171</v>
      </c>
    </row>
    <row r="107" spans="1:51" s="13" customFormat="1" ht="12">
      <c r="A107" s="13"/>
      <c r="B107" s="220"/>
      <c r="C107" s="221"/>
      <c r="D107" s="222" t="s">
        <v>144</v>
      </c>
      <c r="E107" s="221"/>
      <c r="F107" s="224" t="s">
        <v>574</v>
      </c>
      <c r="G107" s="221"/>
      <c r="H107" s="225">
        <v>96.63</v>
      </c>
      <c r="I107" s="226"/>
      <c r="J107" s="221"/>
      <c r="K107" s="221"/>
      <c r="L107" s="227"/>
      <c r="M107" s="228"/>
      <c r="N107" s="229"/>
      <c r="O107" s="229"/>
      <c r="P107" s="229"/>
      <c r="Q107" s="229"/>
      <c r="R107" s="229"/>
      <c r="S107" s="229"/>
      <c r="T107" s="230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1" t="s">
        <v>144</v>
      </c>
      <c r="AU107" s="231" t="s">
        <v>88</v>
      </c>
      <c r="AV107" s="13" t="s">
        <v>88</v>
      </c>
      <c r="AW107" s="13" t="s">
        <v>4</v>
      </c>
      <c r="AX107" s="13" t="s">
        <v>86</v>
      </c>
      <c r="AY107" s="231" t="s">
        <v>129</v>
      </c>
    </row>
    <row r="108" spans="1:65" s="2" customFormat="1" ht="37.8" customHeight="1">
      <c r="A108" s="39"/>
      <c r="B108" s="40"/>
      <c r="C108" s="206" t="s">
        <v>179</v>
      </c>
      <c r="D108" s="206" t="s">
        <v>131</v>
      </c>
      <c r="E108" s="207" t="s">
        <v>173</v>
      </c>
      <c r="F108" s="208" t="s">
        <v>174</v>
      </c>
      <c r="G108" s="209" t="s">
        <v>161</v>
      </c>
      <c r="H108" s="210">
        <v>19.326</v>
      </c>
      <c r="I108" s="211"/>
      <c r="J108" s="212">
        <f>ROUND(I108*H108,2)</f>
        <v>0</v>
      </c>
      <c r="K108" s="213"/>
      <c r="L108" s="45"/>
      <c r="M108" s="214" t="s">
        <v>19</v>
      </c>
      <c r="N108" s="215" t="s">
        <v>49</v>
      </c>
      <c r="O108" s="85"/>
      <c r="P108" s="216">
        <f>O108*H108</f>
        <v>0</v>
      </c>
      <c r="Q108" s="216">
        <v>0</v>
      </c>
      <c r="R108" s="216">
        <f>Q108*H108</f>
        <v>0</v>
      </c>
      <c r="S108" s="216">
        <v>0</v>
      </c>
      <c r="T108" s="217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8" t="s">
        <v>135</v>
      </c>
      <c r="AT108" s="218" t="s">
        <v>131</v>
      </c>
      <c r="AU108" s="218" t="s">
        <v>88</v>
      </c>
      <c r="AY108" s="18" t="s">
        <v>129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8" t="s">
        <v>86</v>
      </c>
      <c r="BK108" s="219">
        <f>ROUND(I108*H108,2)</f>
        <v>0</v>
      </c>
      <c r="BL108" s="18" t="s">
        <v>135</v>
      </c>
      <c r="BM108" s="218" t="s">
        <v>175</v>
      </c>
    </row>
    <row r="109" spans="1:51" s="13" customFormat="1" ht="12">
      <c r="A109" s="13"/>
      <c r="B109" s="220"/>
      <c r="C109" s="221"/>
      <c r="D109" s="222" t="s">
        <v>144</v>
      </c>
      <c r="E109" s="223" t="s">
        <v>19</v>
      </c>
      <c r="F109" s="224" t="s">
        <v>572</v>
      </c>
      <c r="G109" s="221"/>
      <c r="H109" s="225">
        <v>116.76</v>
      </c>
      <c r="I109" s="226"/>
      <c r="J109" s="221"/>
      <c r="K109" s="221"/>
      <c r="L109" s="227"/>
      <c r="M109" s="228"/>
      <c r="N109" s="229"/>
      <c r="O109" s="229"/>
      <c r="P109" s="229"/>
      <c r="Q109" s="229"/>
      <c r="R109" s="229"/>
      <c r="S109" s="229"/>
      <c r="T109" s="23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1" t="s">
        <v>144</v>
      </c>
      <c r="AU109" s="231" t="s">
        <v>88</v>
      </c>
      <c r="AV109" s="13" t="s">
        <v>88</v>
      </c>
      <c r="AW109" s="13" t="s">
        <v>37</v>
      </c>
      <c r="AX109" s="13" t="s">
        <v>78</v>
      </c>
      <c r="AY109" s="231" t="s">
        <v>129</v>
      </c>
    </row>
    <row r="110" spans="1:51" s="14" customFormat="1" ht="12">
      <c r="A110" s="14"/>
      <c r="B110" s="232"/>
      <c r="C110" s="233"/>
      <c r="D110" s="222" t="s">
        <v>144</v>
      </c>
      <c r="E110" s="234" t="s">
        <v>19</v>
      </c>
      <c r="F110" s="235" t="s">
        <v>164</v>
      </c>
      <c r="G110" s="233"/>
      <c r="H110" s="234" t="s">
        <v>19</v>
      </c>
      <c r="I110" s="236"/>
      <c r="J110" s="233"/>
      <c r="K110" s="233"/>
      <c r="L110" s="237"/>
      <c r="M110" s="238"/>
      <c r="N110" s="239"/>
      <c r="O110" s="239"/>
      <c r="P110" s="239"/>
      <c r="Q110" s="239"/>
      <c r="R110" s="239"/>
      <c r="S110" s="239"/>
      <c r="T110" s="240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1" t="s">
        <v>144</v>
      </c>
      <c r="AU110" s="241" t="s">
        <v>88</v>
      </c>
      <c r="AV110" s="14" t="s">
        <v>86</v>
      </c>
      <c r="AW110" s="14" t="s">
        <v>37</v>
      </c>
      <c r="AX110" s="14" t="s">
        <v>78</v>
      </c>
      <c r="AY110" s="241" t="s">
        <v>129</v>
      </c>
    </row>
    <row r="111" spans="1:51" s="13" customFormat="1" ht="12">
      <c r="A111" s="13"/>
      <c r="B111" s="220"/>
      <c r="C111" s="221"/>
      <c r="D111" s="222" t="s">
        <v>144</v>
      </c>
      <c r="E111" s="223" t="s">
        <v>19</v>
      </c>
      <c r="F111" s="224" t="s">
        <v>573</v>
      </c>
      <c r="G111" s="221"/>
      <c r="H111" s="225">
        <v>76.5</v>
      </c>
      <c r="I111" s="226"/>
      <c r="J111" s="221"/>
      <c r="K111" s="221"/>
      <c r="L111" s="227"/>
      <c r="M111" s="228"/>
      <c r="N111" s="229"/>
      <c r="O111" s="229"/>
      <c r="P111" s="229"/>
      <c r="Q111" s="229"/>
      <c r="R111" s="229"/>
      <c r="S111" s="229"/>
      <c r="T111" s="230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1" t="s">
        <v>144</v>
      </c>
      <c r="AU111" s="231" t="s">
        <v>88</v>
      </c>
      <c r="AV111" s="13" t="s">
        <v>88</v>
      </c>
      <c r="AW111" s="13" t="s">
        <v>37</v>
      </c>
      <c r="AX111" s="13" t="s">
        <v>78</v>
      </c>
      <c r="AY111" s="231" t="s">
        <v>129</v>
      </c>
    </row>
    <row r="112" spans="1:51" s="14" customFormat="1" ht="12">
      <c r="A112" s="14"/>
      <c r="B112" s="232"/>
      <c r="C112" s="233"/>
      <c r="D112" s="222" t="s">
        <v>144</v>
      </c>
      <c r="E112" s="234" t="s">
        <v>19</v>
      </c>
      <c r="F112" s="235" t="s">
        <v>166</v>
      </c>
      <c r="G112" s="233"/>
      <c r="H112" s="234" t="s">
        <v>19</v>
      </c>
      <c r="I112" s="236"/>
      <c r="J112" s="233"/>
      <c r="K112" s="233"/>
      <c r="L112" s="237"/>
      <c r="M112" s="238"/>
      <c r="N112" s="239"/>
      <c r="O112" s="239"/>
      <c r="P112" s="239"/>
      <c r="Q112" s="239"/>
      <c r="R112" s="239"/>
      <c r="S112" s="239"/>
      <c r="T112" s="240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1" t="s">
        <v>144</v>
      </c>
      <c r="AU112" s="241" t="s">
        <v>88</v>
      </c>
      <c r="AV112" s="14" t="s">
        <v>86</v>
      </c>
      <c r="AW112" s="14" t="s">
        <v>37</v>
      </c>
      <c r="AX112" s="14" t="s">
        <v>78</v>
      </c>
      <c r="AY112" s="241" t="s">
        <v>129</v>
      </c>
    </row>
    <row r="113" spans="1:51" s="15" customFormat="1" ht="12">
      <c r="A113" s="15"/>
      <c r="B113" s="242"/>
      <c r="C113" s="243"/>
      <c r="D113" s="222" t="s">
        <v>144</v>
      </c>
      <c r="E113" s="244" t="s">
        <v>19</v>
      </c>
      <c r="F113" s="245" t="s">
        <v>149</v>
      </c>
      <c r="G113" s="243"/>
      <c r="H113" s="246">
        <v>193.26</v>
      </c>
      <c r="I113" s="247"/>
      <c r="J113" s="243"/>
      <c r="K113" s="243"/>
      <c r="L113" s="248"/>
      <c r="M113" s="249"/>
      <c r="N113" s="250"/>
      <c r="O113" s="250"/>
      <c r="P113" s="250"/>
      <c r="Q113" s="250"/>
      <c r="R113" s="250"/>
      <c r="S113" s="250"/>
      <c r="T113" s="251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52" t="s">
        <v>144</v>
      </c>
      <c r="AU113" s="252" t="s">
        <v>88</v>
      </c>
      <c r="AV113" s="15" t="s">
        <v>135</v>
      </c>
      <c r="AW113" s="15" t="s">
        <v>37</v>
      </c>
      <c r="AX113" s="15" t="s">
        <v>86</v>
      </c>
      <c r="AY113" s="252" t="s">
        <v>129</v>
      </c>
    </row>
    <row r="114" spans="1:51" s="13" customFormat="1" ht="12">
      <c r="A114" s="13"/>
      <c r="B114" s="220"/>
      <c r="C114" s="221"/>
      <c r="D114" s="222" t="s">
        <v>144</v>
      </c>
      <c r="E114" s="221"/>
      <c r="F114" s="224" t="s">
        <v>575</v>
      </c>
      <c r="G114" s="221"/>
      <c r="H114" s="225">
        <v>19.326</v>
      </c>
      <c r="I114" s="226"/>
      <c r="J114" s="221"/>
      <c r="K114" s="221"/>
      <c r="L114" s="227"/>
      <c r="M114" s="228"/>
      <c r="N114" s="229"/>
      <c r="O114" s="229"/>
      <c r="P114" s="229"/>
      <c r="Q114" s="229"/>
      <c r="R114" s="229"/>
      <c r="S114" s="229"/>
      <c r="T114" s="230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1" t="s">
        <v>144</v>
      </c>
      <c r="AU114" s="231" t="s">
        <v>88</v>
      </c>
      <c r="AV114" s="13" t="s">
        <v>88</v>
      </c>
      <c r="AW114" s="13" t="s">
        <v>4</v>
      </c>
      <c r="AX114" s="13" t="s">
        <v>86</v>
      </c>
      <c r="AY114" s="231" t="s">
        <v>129</v>
      </c>
    </row>
    <row r="115" spans="1:65" s="2" customFormat="1" ht="62.7" customHeight="1">
      <c r="A115" s="39"/>
      <c r="B115" s="40"/>
      <c r="C115" s="206" t="s">
        <v>184</v>
      </c>
      <c r="D115" s="206" t="s">
        <v>131</v>
      </c>
      <c r="E115" s="207" t="s">
        <v>191</v>
      </c>
      <c r="F115" s="208" t="s">
        <v>192</v>
      </c>
      <c r="G115" s="209" t="s">
        <v>161</v>
      </c>
      <c r="H115" s="210">
        <v>193.26</v>
      </c>
      <c r="I115" s="211"/>
      <c r="J115" s="212">
        <f>ROUND(I115*H115,2)</f>
        <v>0</v>
      </c>
      <c r="K115" s="213"/>
      <c r="L115" s="45"/>
      <c r="M115" s="214" t="s">
        <v>19</v>
      </c>
      <c r="N115" s="215" t="s">
        <v>49</v>
      </c>
      <c r="O115" s="85"/>
      <c r="P115" s="216">
        <f>O115*H115</f>
        <v>0</v>
      </c>
      <c r="Q115" s="216">
        <v>0</v>
      </c>
      <c r="R115" s="216">
        <f>Q115*H115</f>
        <v>0</v>
      </c>
      <c r="S115" s="216">
        <v>0</v>
      </c>
      <c r="T115" s="217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8" t="s">
        <v>135</v>
      </c>
      <c r="AT115" s="218" t="s">
        <v>131</v>
      </c>
      <c r="AU115" s="218" t="s">
        <v>88</v>
      </c>
      <c r="AY115" s="18" t="s">
        <v>129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8" t="s">
        <v>86</v>
      </c>
      <c r="BK115" s="219">
        <f>ROUND(I115*H115,2)</f>
        <v>0</v>
      </c>
      <c r="BL115" s="18" t="s">
        <v>135</v>
      </c>
      <c r="BM115" s="218" t="s">
        <v>193</v>
      </c>
    </row>
    <row r="116" spans="1:51" s="13" customFormat="1" ht="12">
      <c r="A116" s="13"/>
      <c r="B116" s="220"/>
      <c r="C116" s="221"/>
      <c r="D116" s="222" t="s">
        <v>144</v>
      </c>
      <c r="E116" s="223" t="s">
        <v>19</v>
      </c>
      <c r="F116" s="224" t="s">
        <v>572</v>
      </c>
      <c r="G116" s="221"/>
      <c r="H116" s="225">
        <v>116.76</v>
      </c>
      <c r="I116" s="226"/>
      <c r="J116" s="221"/>
      <c r="K116" s="221"/>
      <c r="L116" s="227"/>
      <c r="M116" s="228"/>
      <c r="N116" s="229"/>
      <c r="O116" s="229"/>
      <c r="P116" s="229"/>
      <c r="Q116" s="229"/>
      <c r="R116" s="229"/>
      <c r="S116" s="229"/>
      <c r="T116" s="230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1" t="s">
        <v>144</v>
      </c>
      <c r="AU116" s="231" t="s">
        <v>88</v>
      </c>
      <c r="AV116" s="13" t="s">
        <v>88</v>
      </c>
      <c r="AW116" s="13" t="s">
        <v>37</v>
      </c>
      <c r="AX116" s="13" t="s">
        <v>78</v>
      </c>
      <c r="AY116" s="231" t="s">
        <v>129</v>
      </c>
    </row>
    <row r="117" spans="1:51" s="14" customFormat="1" ht="12">
      <c r="A117" s="14"/>
      <c r="B117" s="232"/>
      <c r="C117" s="233"/>
      <c r="D117" s="222" t="s">
        <v>144</v>
      </c>
      <c r="E117" s="234" t="s">
        <v>19</v>
      </c>
      <c r="F117" s="235" t="s">
        <v>164</v>
      </c>
      <c r="G117" s="233"/>
      <c r="H117" s="234" t="s">
        <v>19</v>
      </c>
      <c r="I117" s="236"/>
      <c r="J117" s="233"/>
      <c r="K117" s="233"/>
      <c r="L117" s="237"/>
      <c r="M117" s="238"/>
      <c r="N117" s="239"/>
      <c r="O117" s="239"/>
      <c r="P117" s="239"/>
      <c r="Q117" s="239"/>
      <c r="R117" s="239"/>
      <c r="S117" s="239"/>
      <c r="T117" s="240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1" t="s">
        <v>144</v>
      </c>
      <c r="AU117" s="241" t="s">
        <v>88</v>
      </c>
      <c r="AV117" s="14" t="s">
        <v>86</v>
      </c>
      <c r="AW117" s="14" t="s">
        <v>37</v>
      </c>
      <c r="AX117" s="14" t="s">
        <v>78</v>
      </c>
      <c r="AY117" s="241" t="s">
        <v>129</v>
      </c>
    </row>
    <row r="118" spans="1:51" s="13" customFormat="1" ht="12">
      <c r="A118" s="13"/>
      <c r="B118" s="220"/>
      <c r="C118" s="221"/>
      <c r="D118" s="222" t="s">
        <v>144</v>
      </c>
      <c r="E118" s="223" t="s">
        <v>19</v>
      </c>
      <c r="F118" s="224" t="s">
        <v>573</v>
      </c>
      <c r="G118" s="221"/>
      <c r="H118" s="225">
        <v>76.5</v>
      </c>
      <c r="I118" s="226"/>
      <c r="J118" s="221"/>
      <c r="K118" s="221"/>
      <c r="L118" s="227"/>
      <c r="M118" s="228"/>
      <c r="N118" s="229"/>
      <c r="O118" s="229"/>
      <c r="P118" s="229"/>
      <c r="Q118" s="229"/>
      <c r="R118" s="229"/>
      <c r="S118" s="229"/>
      <c r="T118" s="230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1" t="s">
        <v>144</v>
      </c>
      <c r="AU118" s="231" t="s">
        <v>88</v>
      </c>
      <c r="AV118" s="13" t="s">
        <v>88</v>
      </c>
      <c r="AW118" s="13" t="s">
        <v>37</v>
      </c>
      <c r="AX118" s="13" t="s">
        <v>78</v>
      </c>
      <c r="AY118" s="231" t="s">
        <v>129</v>
      </c>
    </row>
    <row r="119" spans="1:51" s="14" customFormat="1" ht="12">
      <c r="A119" s="14"/>
      <c r="B119" s="232"/>
      <c r="C119" s="233"/>
      <c r="D119" s="222" t="s">
        <v>144</v>
      </c>
      <c r="E119" s="234" t="s">
        <v>19</v>
      </c>
      <c r="F119" s="235" t="s">
        <v>166</v>
      </c>
      <c r="G119" s="233"/>
      <c r="H119" s="234" t="s">
        <v>19</v>
      </c>
      <c r="I119" s="236"/>
      <c r="J119" s="233"/>
      <c r="K119" s="233"/>
      <c r="L119" s="237"/>
      <c r="M119" s="238"/>
      <c r="N119" s="239"/>
      <c r="O119" s="239"/>
      <c r="P119" s="239"/>
      <c r="Q119" s="239"/>
      <c r="R119" s="239"/>
      <c r="S119" s="239"/>
      <c r="T119" s="240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1" t="s">
        <v>144</v>
      </c>
      <c r="AU119" s="241" t="s">
        <v>88</v>
      </c>
      <c r="AV119" s="14" t="s">
        <v>86</v>
      </c>
      <c r="AW119" s="14" t="s">
        <v>37</v>
      </c>
      <c r="AX119" s="14" t="s">
        <v>78</v>
      </c>
      <c r="AY119" s="241" t="s">
        <v>129</v>
      </c>
    </row>
    <row r="120" spans="1:51" s="15" customFormat="1" ht="12">
      <c r="A120" s="15"/>
      <c r="B120" s="242"/>
      <c r="C120" s="243"/>
      <c r="D120" s="222" t="s">
        <v>144</v>
      </c>
      <c r="E120" s="244" t="s">
        <v>19</v>
      </c>
      <c r="F120" s="245" t="s">
        <v>149</v>
      </c>
      <c r="G120" s="243"/>
      <c r="H120" s="246">
        <v>193.26</v>
      </c>
      <c r="I120" s="247"/>
      <c r="J120" s="243"/>
      <c r="K120" s="243"/>
      <c r="L120" s="248"/>
      <c r="M120" s="249"/>
      <c r="N120" s="250"/>
      <c r="O120" s="250"/>
      <c r="P120" s="250"/>
      <c r="Q120" s="250"/>
      <c r="R120" s="250"/>
      <c r="S120" s="250"/>
      <c r="T120" s="251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52" t="s">
        <v>144</v>
      </c>
      <c r="AU120" s="252" t="s">
        <v>88</v>
      </c>
      <c r="AV120" s="15" t="s">
        <v>135</v>
      </c>
      <c r="AW120" s="15" t="s">
        <v>37</v>
      </c>
      <c r="AX120" s="15" t="s">
        <v>86</v>
      </c>
      <c r="AY120" s="252" t="s">
        <v>129</v>
      </c>
    </row>
    <row r="121" spans="1:65" s="2" customFormat="1" ht="62.7" customHeight="1">
      <c r="A121" s="39"/>
      <c r="B121" s="40"/>
      <c r="C121" s="206" t="s">
        <v>190</v>
      </c>
      <c r="D121" s="206" t="s">
        <v>131</v>
      </c>
      <c r="E121" s="207" t="s">
        <v>195</v>
      </c>
      <c r="F121" s="208" t="s">
        <v>196</v>
      </c>
      <c r="G121" s="209" t="s">
        <v>161</v>
      </c>
      <c r="H121" s="210">
        <v>1932.6</v>
      </c>
      <c r="I121" s="211"/>
      <c r="J121" s="212">
        <f>ROUND(I121*H121,2)</f>
        <v>0</v>
      </c>
      <c r="K121" s="213"/>
      <c r="L121" s="45"/>
      <c r="M121" s="214" t="s">
        <v>19</v>
      </c>
      <c r="N121" s="215" t="s">
        <v>49</v>
      </c>
      <c r="O121" s="85"/>
      <c r="P121" s="216">
        <f>O121*H121</f>
        <v>0</v>
      </c>
      <c r="Q121" s="216">
        <v>0</v>
      </c>
      <c r="R121" s="216">
        <f>Q121*H121</f>
        <v>0</v>
      </c>
      <c r="S121" s="216">
        <v>0</v>
      </c>
      <c r="T121" s="217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8" t="s">
        <v>135</v>
      </c>
      <c r="AT121" s="218" t="s">
        <v>131</v>
      </c>
      <c r="AU121" s="218" t="s">
        <v>88</v>
      </c>
      <c r="AY121" s="18" t="s">
        <v>129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18" t="s">
        <v>86</v>
      </c>
      <c r="BK121" s="219">
        <f>ROUND(I121*H121,2)</f>
        <v>0</v>
      </c>
      <c r="BL121" s="18" t="s">
        <v>135</v>
      </c>
      <c r="BM121" s="218" t="s">
        <v>197</v>
      </c>
    </row>
    <row r="122" spans="1:51" s="13" customFormat="1" ht="12">
      <c r="A122" s="13"/>
      <c r="B122" s="220"/>
      <c r="C122" s="221"/>
      <c r="D122" s="222" t="s">
        <v>144</v>
      </c>
      <c r="E122" s="221"/>
      <c r="F122" s="224" t="s">
        <v>576</v>
      </c>
      <c r="G122" s="221"/>
      <c r="H122" s="225">
        <v>1932.6</v>
      </c>
      <c r="I122" s="226"/>
      <c r="J122" s="221"/>
      <c r="K122" s="221"/>
      <c r="L122" s="227"/>
      <c r="M122" s="228"/>
      <c r="N122" s="229"/>
      <c r="O122" s="229"/>
      <c r="P122" s="229"/>
      <c r="Q122" s="229"/>
      <c r="R122" s="229"/>
      <c r="S122" s="229"/>
      <c r="T122" s="230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1" t="s">
        <v>144</v>
      </c>
      <c r="AU122" s="231" t="s">
        <v>88</v>
      </c>
      <c r="AV122" s="13" t="s">
        <v>88</v>
      </c>
      <c r="AW122" s="13" t="s">
        <v>4</v>
      </c>
      <c r="AX122" s="13" t="s">
        <v>86</v>
      </c>
      <c r="AY122" s="231" t="s">
        <v>129</v>
      </c>
    </row>
    <row r="123" spans="1:65" s="2" customFormat="1" ht="37.8" customHeight="1">
      <c r="A123" s="39"/>
      <c r="B123" s="40"/>
      <c r="C123" s="206" t="s">
        <v>194</v>
      </c>
      <c r="D123" s="206" t="s">
        <v>131</v>
      </c>
      <c r="E123" s="207" t="s">
        <v>200</v>
      </c>
      <c r="F123" s="208" t="s">
        <v>201</v>
      </c>
      <c r="G123" s="209" t="s">
        <v>161</v>
      </c>
      <c r="H123" s="210">
        <v>193.26</v>
      </c>
      <c r="I123" s="211"/>
      <c r="J123" s="212">
        <f>ROUND(I123*H123,2)</f>
        <v>0</v>
      </c>
      <c r="K123" s="213"/>
      <c r="L123" s="45"/>
      <c r="M123" s="214" t="s">
        <v>19</v>
      </c>
      <c r="N123" s="215" t="s">
        <v>49</v>
      </c>
      <c r="O123" s="85"/>
      <c r="P123" s="216">
        <f>O123*H123</f>
        <v>0</v>
      </c>
      <c r="Q123" s="216">
        <v>0</v>
      </c>
      <c r="R123" s="216">
        <f>Q123*H123</f>
        <v>0</v>
      </c>
      <c r="S123" s="216">
        <v>0</v>
      </c>
      <c r="T123" s="217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8" t="s">
        <v>135</v>
      </c>
      <c r="AT123" s="218" t="s">
        <v>131</v>
      </c>
      <c r="AU123" s="218" t="s">
        <v>88</v>
      </c>
      <c r="AY123" s="18" t="s">
        <v>129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18" t="s">
        <v>86</v>
      </c>
      <c r="BK123" s="219">
        <f>ROUND(I123*H123,2)</f>
        <v>0</v>
      </c>
      <c r="BL123" s="18" t="s">
        <v>135</v>
      </c>
      <c r="BM123" s="218" t="s">
        <v>202</v>
      </c>
    </row>
    <row r="124" spans="1:65" s="2" customFormat="1" ht="37.8" customHeight="1">
      <c r="A124" s="39"/>
      <c r="B124" s="40"/>
      <c r="C124" s="206" t="s">
        <v>199</v>
      </c>
      <c r="D124" s="206" t="s">
        <v>131</v>
      </c>
      <c r="E124" s="207" t="s">
        <v>204</v>
      </c>
      <c r="F124" s="208" t="s">
        <v>205</v>
      </c>
      <c r="G124" s="209" t="s">
        <v>161</v>
      </c>
      <c r="H124" s="210">
        <v>193.26</v>
      </c>
      <c r="I124" s="211"/>
      <c r="J124" s="212">
        <f>ROUND(I124*H124,2)</f>
        <v>0</v>
      </c>
      <c r="K124" s="213"/>
      <c r="L124" s="45"/>
      <c r="M124" s="214" t="s">
        <v>19</v>
      </c>
      <c r="N124" s="215" t="s">
        <v>49</v>
      </c>
      <c r="O124" s="85"/>
      <c r="P124" s="216">
        <f>O124*H124</f>
        <v>0</v>
      </c>
      <c r="Q124" s="216">
        <v>0</v>
      </c>
      <c r="R124" s="216">
        <f>Q124*H124</f>
        <v>0</v>
      </c>
      <c r="S124" s="216">
        <v>0</v>
      </c>
      <c r="T124" s="217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8" t="s">
        <v>135</v>
      </c>
      <c r="AT124" s="218" t="s">
        <v>131</v>
      </c>
      <c r="AU124" s="218" t="s">
        <v>88</v>
      </c>
      <c r="AY124" s="18" t="s">
        <v>129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8" t="s">
        <v>86</v>
      </c>
      <c r="BK124" s="219">
        <f>ROUND(I124*H124,2)</f>
        <v>0</v>
      </c>
      <c r="BL124" s="18" t="s">
        <v>135</v>
      </c>
      <c r="BM124" s="218" t="s">
        <v>206</v>
      </c>
    </row>
    <row r="125" spans="1:65" s="2" customFormat="1" ht="37.8" customHeight="1">
      <c r="A125" s="39"/>
      <c r="B125" s="40"/>
      <c r="C125" s="206" t="s">
        <v>203</v>
      </c>
      <c r="D125" s="206" t="s">
        <v>131</v>
      </c>
      <c r="E125" s="207" t="s">
        <v>207</v>
      </c>
      <c r="F125" s="208" t="s">
        <v>208</v>
      </c>
      <c r="G125" s="209" t="s">
        <v>209</v>
      </c>
      <c r="H125" s="210">
        <v>386.52</v>
      </c>
      <c r="I125" s="211"/>
      <c r="J125" s="212">
        <f>ROUND(I125*H125,2)</f>
        <v>0</v>
      </c>
      <c r="K125" s="213"/>
      <c r="L125" s="45"/>
      <c r="M125" s="214" t="s">
        <v>19</v>
      </c>
      <c r="N125" s="215" t="s">
        <v>49</v>
      </c>
      <c r="O125" s="85"/>
      <c r="P125" s="216">
        <f>O125*H125</f>
        <v>0</v>
      </c>
      <c r="Q125" s="216">
        <v>0</v>
      </c>
      <c r="R125" s="216">
        <f>Q125*H125</f>
        <v>0</v>
      </c>
      <c r="S125" s="216">
        <v>0</v>
      </c>
      <c r="T125" s="217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8" t="s">
        <v>135</v>
      </c>
      <c r="AT125" s="218" t="s">
        <v>131</v>
      </c>
      <c r="AU125" s="218" t="s">
        <v>88</v>
      </c>
      <c r="AY125" s="18" t="s">
        <v>129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18" t="s">
        <v>86</v>
      </c>
      <c r="BK125" s="219">
        <f>ROUND(I125*H125,2)</f>
        <v>0</v>
      </c>
      <c r="BL125" s="18" t="s">
        <v>135</v>
      </c>
      <c r="BM125" s="218" t="s">
        <v>210</v>
      </c>
    </row>
    <row r="126" spans="1:51" s="13" customFormat="1" ht="12">
      <c r="A126" s="13"/>
      <c r="B126" s="220"/>
      <c r="C126" s="221"/>
      <c r="D126" s="222" t="s">
        <v>144</v>
      </c>
      <c r="E126" s="221"/>
      <c r="F126" s="224" t="s">
        <v>577</v>
      </c>
      <c r="G126" s="221"/>
      <c r="H126" s="225">
        <v>386.52</v>
      </c>
      <c r="I126" s="226"/>
      <c r="J126" s="221"/>
      <c r="K126" s="221"/>
      <c r="L126" s="227"/>
      <c r="M126" s="228"/>
      <c r="N126" s="229"/>
      <c r="O126" s="229"/>
      <c r="P126" s="229"/>
      <c r="Q126" s="229"/>
      <c r="R126" s="229"/>
      <c r="S126" s="229"/>
      <c r="T126" s="23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1" t="s">
        <v>144</v>
      </c>
      <c r="AU126" s="231" t="s">
        <v>88</v>
      </c>
      <c r="AV126" s="13" t="s">
        <v>88</v>
      </c>
      <c r="AW126" s="13" t="s">
        <v>4</v>
      </c>
      <c r="AX126" s="13" t="s">
        <v>86</v>
      </c>
      <c r="AY126" s="231" t="s">
        <v>129</v>
      </c>
    </row>
    <row r="127" spans="1:65" s="2" customFormat="1" ht="49.05" customHeight="1">
      <c r="A127" s="39"/>
      <c r="B127" s="40"/>
      <c r="C127" s="206" t="s">
        <v>8</v>
      </c>
      <c r="D127" s="206" t="s">
        <v>131</v>
      </c>
      <c r="E127" s="207" t="s">
        <v>213</v>
      </c>
      <c r="F127" s="208" t="s">
        <v>214</v>
      </c>
      <c r="G127" s="209" t="s">
        <v>161</v>
      </c>
      <c r="H127" s="210">
        <v>76.5</v>
      </c>
      <c r="I127" s="211"/>
      <c r="J127" s="212">
        <f>ROUND(I127*H127,2)</f>
        <v>0</v>
      </c>
      <c r="K127" s="213"/>
      <c r="L127" s="45"/>
      <c r="M127" s="214" t="s">
        <v>19</v>
      </c>
      <c r="N127" s="215" t="s">
        <v>49</v>
      </c>
      <c r="O127" s="85"/>
      <c r="P127" s="216">
        <f>O127*H127</f>
        <v>0</v>
      </c>
      <c r="Q127" s="216">
        <v>0</v>
      </c>
      <c r="R127" s="216">
        <f>Q127*H127</f>
        <v>0</v>
      </c>
      <c r="S127" s="216">
        <v>0</v>
      </c>
      <c r="T127" s="217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8" t="s">
        <v>135</v>
      </c>
      <c r="AT127" s="218" t="s">
        <v>131</v>
      </c>
      <c r="AU127" s="218" t="s">
        <v>88</v>
      </c>
      <c r="AY127" s="18" t="s">
        <v>129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18" t="s">
        <v>86</v>
      </c>
      <c r="BK127" s="219">
        <f>ROUND(I127*H127,2)</f>
        <v>0</v>
      </c>
      <c r="BL127" s="18" t="s">
        <v>135</v>
      </c>
      <c r="BM127" s="218" t="s">
        <v>215</v>
      </c>
    </row>
    <row r="128" spans="1:51" s="13" customFormat="1" ht="12">
      <c r="A128" s="13"/>
      <c r="B128" s="220"/>
      <c r="C128" s="221"/>
      <c r="D128" s="222" t="s">
        <v>144</v>
      </c>
      <c r="E128" s="223" t="s">
        <v>19</v>
      </c>
      <c r="F128" s="224" t="s">
        <v>573</v>
      </c>
      <c r="G128" s="221"/>
      <c r="H128" s="225">
        <v>76.5</v>
      </c>
      <c r="I128" s="226"/>
      <c r="J128" s="221"/>
      <c r="K128" s="221"/>
      <c r="L128" s="227"/>
      <c r="M128" s="228"/>
      <c r="N128" s="229"/>
      <c r="O128" s="229"/>
      <c r="P128" s="229"/>
      <c r="Q128" s="229"/>
      <c r="R128" s="229"/>
      <c r="S128" s="229"/>
      <c r="T128" s="23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1" t="s">
        <v>144</v>
      </c>
      <c r="AU128" s="231" t="s">
        <v>88</v>
      </c>
      <c r="AV128" s="13" t="s">
        <v>88</v>
      </c>
      <c r="AW128" s="13" t="s">
        <v>37</v>
      </c>
      <c r="AX128" s="13" t="s">
        <v>78</v>
      </c>
      <c r="AY128" s="231" t="s">
        <v>129</v>
      </c>
    </row>
    <row r="129" spans="1:51" s="15" customFormat="1" ht="12">
      <c r="A129" s="15"/>
      <c r="B129" s="242"/>
      <c r="C129" s="243"/>
      <c r="D129" s="222" t="s">
        <v>144</v>
      </c>
      <c r="E129" s="244" t="s">
        <v>19</v>
      </c>
      <c r="F129" s="245" t="s">
        <v>216</v>
      </c>
      <c r="G129" s="243"/>
      <c r="H129" s="246">
        <v>76.5</v>
      </c>
      <c r="I129" s="247"/>
      <c r="J129" s="243"/>
      <c r="K129" s="243"/>
      <c r="L129" s="248"/>
      <c r="M129" s="249"/>
      <c r="N129" s="250"/>
      <c r="O129" s="250"/>
      <c r="P129" s="250"/>
      <c r="Q129" s="250"/>
      <c r="R129" s="250"/>
      <c r="S129" s="250"/>
      <c r="T129" s="251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52" t="s">
        <v>144</v>
      </c>
      <c r="AU129" s="252" t="s">
        <v>88</v>
      </c>
      <c r="AV129" s="15" t="s">
        <v>135</v>
      </c>
      <c r="AW129" s="15" t="s">
        <v>37</v>
      </c>
      <c r="AX129" s="15" t="s">
        <v>86</v>
      </c>
      <c r="AY129" s="252" t="s">
        <v>129</v>
      </c>
    </row>
    <row r="130" spans="1:65" s="2" customFormat="1" ht="14.4" customHeight="1">
      <c r="A130" s="39"/>
      <c r="B130" s="40"/>
      <c r="C130" s="253" t="s">
        <v>212</v>
      </c>
      <c r="D130" s="253" t="s">
        <v>218</v>
      </c>
      <c r="E130" s="254" t="s">
        <v>219</v>
      </c>
      <c r="F130" s="255" t="s">
        <v>220</v>
      </c>
      <c r="G130" s="256" t="s">
        <v>209</v>
      </c>
      <c r="H130" s="257">
        <v>137.7</v>
      </c>
      <c r="I130" s="258"/>
      <c r="J130" s="259">
        <f>ROUND(I130*H130,2)</f>
        <v>0</v>
      </c>
      <c r="K130" s="260"/>
      <c r="L130" s="261"/>
      <c r="M130" s="262" t="s">
        <v>19</v>
      </c>
      <c r="N130" s="263" t="s">
        <v>49</v>
      </c>
      <c r="O130" s="85"/>
      <c r="P130" s="216">
        <f>O130*H130</f>
        <v>0</v>
      </c>
      <c r="Q130" s="216">
        <v>0</v>
      </c>
      <c r="R130" s="216">
        <f>Q130*H130</f>
        <v>0</v>
      </c>
      <c r="S130" s="216">
        <v>0</v>
      </c>
      <c r="T130" s="217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8" t="s">
        <v>172</v>
      </c>
      <c r="AT130" s="218" t="s">
        <v>218</v>
      </c>
      <c r="AU130" s="218" t="s">
        <v>88</v>
      </c>
      <c r="AY130" s="18" t="s">
        <v>129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8" t="s">
        <v>86</v>
      </c>
      <c r="BK130" s="219">
        <f>ROUND(I130*H130,2)</f>
        <v>0</v>
      </c>
      <c r="BL130" s="18" t="s">
        <v>135</v>
      </c>
      <c r="BM130" s="218" t="s">
        <v>221</v>
      </c>
    </row>
    <row r="131" spans="1:51" s="13" customFormat="1" ht="12">
      <c r="A131" s="13"/>
      <c r="B131" s="220"/>
      <c r="C131" s="221"/>
      <c r="D131" s="222" t="s">
        <v>144</v>
      </c>
      <c r="E131" s="221"/>
      <c r="F131" s="224" t="s">
        <v>578</v>
      </c>
      <c r="G131" s="221"/>
      <c r="H131" s="225">
        <v>137.7</v>
      </c>
      <c r="I131" s="226"/>
      <c r="J131" s="221"/>
      <c r="K131" s="221"/>
      <c r="L131" s="227"/>
      <c r="M131" s="228"/>
      <c r="N131" s="229"/>
      <c r="O131" s="229"/>
      <c r="P131" s="229"/>
      <c r="Q131" s="229"/>
      <c r="R131" s="229"/>
      <c r="S131" s="229"/>
      <c r="T131" s="23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1" t="s">
        <v>144</v>
      </c>
      <c r="AU131" s="231" t="s">
        <v>88</v>
      </c>
      <c r="AV131" s="13" t="s">
        <v>88</v>
      </c>
      <c r="AW131" s="13" t="s">
        <v>4</v>
      </c>
      <c r="AX131" s="13" t="s">
        <v>86</v>
      </c>
      <c r="AY131" s="231" t="s">
        <v>129</v>
      </c>
    </row>
    <row r="132" spans="1:65" s="2" customFormat="1" ht="24.15" customHeight="1">
      <c r="A132" s="39"/>
      <c r="B132" s="40"/>
      <c r="C132" s="206" t="s">
        <v>217</v>
      </c>
      <c r="D132" s="206" t="s">
        <v>131</v>
      </c>
      <c r="E132" s="207" t="s">
        <v>234</v>
      </c>
      <c r="F132" s="208" t="s">
        <v>235</v>
      </c>
      <c r="G132" s="209" t="s">
        <v>134</v>
      </c>
      <c r="H132" s="210">
        <v>278</v>
      </c>
      <c r="I132" s="211"/>
      <c r="J132" s="212">
        <f>ROUND(I132*H132,2)</f>
        <v>0</v>
      </c>
      <c r="K132" s="213"/>
      <c r="L132" s="45"/>
      <c r="M132" s="214" t="s">
        <v>19</v>
      </c>
      <c r="N132" s="215" t="s">
        <v>49</v>
      </c>
      <c r="O132" s="85"/>
      <c r="P132" s="216">
        <f>O132*H132</f>
        <v>0</v>
      </c>
      <c r="Q132" s="216">
        <v>0</v>
      </c>
      <c r="R132" s="216">
        <f>Q132*H132</f>
        <v>0</v>
      </c>
      <c r="S132" s="216">
        <v>0</v>
      </c>
      <c r="T132" s="217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8" t="s">
        <v>135</v>
      </c>
      <c r="AT132" s="218" t="s">
        <v>131</v>
      </c>
      <c r="AU132" s="218" t="s">
        <v>88</v>
      </c>
      <c r="AY132" s="18" t="s">
        <v>129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18" t="s">
        <v>86</v>
      </c>
      <c r="BK132" s="219">
        <f>ROUND(I132*H132,2)</f>
        <v>0</v>
      </c>
      <c r="BL132" s="18" t="s">
        <v>135</v>
      </c>
      <c r="BM132" s="218" t="s">
        <v>236</v>
      </c>
    </row>
    <row r="133" spans="1:65" s="2" customFormat="1" ht="37.8" customHeight="1">
      <c r="A133" s="39"/>
      <c r="B133" s="40"/>
      <c r="C133" s="206" t="s">
        <v>223</v>
      </c>
      <c r="D133" s="206" t="s">
        <v>131</v>
      </c>
      <c r="E133" s="207" t="s">
        <v>237</v>
      </c>
      <c r="F133" s="208" t="s">
        <v>238</v>
      </c>
      <c r="G133" s="209" t="s">
        <v>134</v>
      </c>
      <c r="H133" s="210">
        <v>28</v>
      </c>
      <c r="I133" s="211"/>
      <c r="J133" s="212">
        <f>ROUND(I133*H133,2)</f>
        <v>0</v>
      </c>
      <c r="K133" s="213"/>
      <c r="L133" s="45"/>
      <c r="M133" s="214" t="s">
        <v>19</v>
      </c>
      <c r="N133" s="215" t="s">
        <v>49</v>
      </c>
      <c r="O133" s="85"/>
      <c r="P133" s="216">
        <f>O133*H133</f>
        <v>0</v>
      </c>
      <c r="Q133" s="216">
        <v>0</v>
      </c>
      <c r="R133" s="216">
        <f>Q133*H133</f>
        <v>0</v>
      </c>
      <c r="S133" s="216">
        <v>0</v>
      </c>
      <c r="T133" s="21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8" t="s">
        <v>135</v>
      </c>
      <c r="AT133" s="218" t="s">
        <v>131</v>
      </c>
      <c r="AU133" s="218" t="s">
        <v>88</v>
      </c>
      <c r="AY133" s="18" t="s">
        <v>129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8" t="s">
        <v>86</v>
      </c>
      <c r="BK133" s="219">
        <f>ROUND(I133*H133,2)</f>
        <v>0</v>
      </c>
      <c r="BL133" s="18" t="s">
        <v>135</v>
      </c>
      <c r="BM133" s="218" t="s">
        <v>239</v>
      </c>
    </row>
    <row r="134" spans="1:65" s="2" customFormat="1" ht="37.8" customHeight="1">
      <c r="A134" s="39"/>
      <c r="B134" s="40"/>
      <c r="C134" s="206" t="s">
        <v>228</v>
      </c>
      <c r="D134" s="206" t="s">
        <v>131</v>
      </c>
      <c r="E134" s="207" t="s">
        <v>241</v>
      </c>
      <c r="F134" s="208" t="s">
        <v>242</v>
      </c>
      <c r="G134" s="209" t="s">
        <v>134</v>
      </c>
      <c r="H134" s="210">
        <v>28</v>
      </c>
      <c r="I134" s="211"/>
      <c r="J134" s="212">
        <f>ROUND(I134*H134,2)</f>
        <v>0</v>
      </c>
      <c r="K134" s="213"/>
      <c r="L134" s="45"/>
      <c r="M134" s="214" t="s">
        <v>19</v>
      </c>
      <c r="N134" s="215" t="s">
        <v>49</v>
      </c>
      <c r="O134" s="85"/>
      <c r="P134" s="216">
        <f>O134*H134</f>
        <v>0</v>
      </c>
      <c r="Q134" s="216">
        <v>0</v>
      </c>
      <c r="R134" s="216">
        <f>Q134*H134</f>
        <v>0</v>
      </c>
      <c r="S134" s="216">
        <v>0</v>
      </c>
      <c r="T134" s="21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8" t="s">
        <v>135</v>
      </c>
      <c r="AT134" s="218" t="s">
        <v>131</v>
      </c>
      <c r="AU134" s="218" t="s">
        <v>88</v>
      </c>
      <c r="AY134" s="18" t="s">
        <v>129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18" t="s">
        <v>86</v>
      </c>
      <c r="BK134" s="219">
        <f>ROUND(I134*H134,2)</f>
        <v>0</v>
      </c>
      <c r="BL134" s="18" t="s">
        <v>135</v>
      </c>
      <c r="BM134" s="218" t="s">
        <v>243</v>
      </c>
    </row>
    <row r="135" spans="1:65" s="2" customFormat="1" ht="14.4" customHeight="1">
      <c r="A135" s="39"/>
      <c r="B135" s="40"/>
      <c r="C135" s="253" t="s">
        <v>233</v>
      </c>
      <c r="D135" s="253" t="s">
        <v>218</v>
      </c>
      <c r="E135" s="254" t="s">
        <v>245</v>
      </c>
      <c r="F135" s="255" t="s">
        <v>246</v>
      </c>
      <c r="G135" s="256" t="s">
        <v>247</v>
      </c>
      <c r="H135" s="257">
        <v>0.56</v>
      </c>
      <c r="I135" s="258"/>
      <c r="J135" s="259">
        <f>ROUND(I135*H135,2)</f>
        <v>0</v>
      </c>
      <c r="K135" s="260"/>
      <c r="L135" s="261"/>
      <c r="M135" s="262" t="s">
        <v>19</v>
      </c>
      <c r="N135" s="263" t="s">
        <v>49</v>
      </c>
      <c r="O135" s="85"/>
      <c r="P135" s="216">
        <f>O135*H135</f>
        <v>0</v>
      </c>
      <c r="Q135" s="216">
        <v>0.001</v>
      </c>
      <c r="R135" s="216">
        <f>Q135*H135</f>
        <v>0.0005600000000000001</v>
      </c>
      <c r="S135" s="216">
        <v>0</v>
      </c>
      <c r="T135" s="21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8" t="s">
        <v>172</v>
      </c>
      <c r="AT135" s="218" t="s">
        <v>218</v>
      </c>
      <c r="AU135" s="218" t="s">
        <v>88</v>
      </c>
      <c r="AY135" s="18" t="s">
        <v>129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18" t="s">
        <v>86</v>
      </c>
      <c r="BK135" s="219">
        <f>ROUND(I135*H135,2)</f>
        <v>0</v>
      </c>
      <c r="BL135" s="18" t="s">
        <v>135</v>
      </c>
      <c r="BM135" s="218" t="s">
        <v>248</v>
      </c>
    </row>
    <row r="136" spans="1:51" s="13" customFormat="1" ht="12">
      <c r="A136" s="13"/>
      <c r="B136" s="220"/>
      <c r="C136" s="221"/>
      <c r="D136" s="222" t="s">
        <v>144</v>
      </c>
      <c r="E136" s="221"/>
      <c r="F136" s="224" t="s">
        <v>579</v>
      </c>
      <c r="G136" s="221"/>
      <c r="H136" s="225">
        <v>0.56</v>
      </c>
      <c r="I136" s="226"/>
      <c r="J136" s="221"/>
      <c r="K136" s="221"/>
      <c r="L136" s="227"/>
      <c r="M136" s="228"/>
      <c r="N136" s="229"/>
      <c r="O136" s="229"/>
      <c r="P136" s="229"/>
      <c r="Q136" s="229"/>
      <c r="R136" s="229"/>
      <c r="S136" s="229"/>
      <c r="T136" s="23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1" t="s">
        <v>144</v>
      </c>
      <c r="AU136" s="231" t="s">
        <v>88</v>
      </c>
      <c r="AV136" s="13" t="s">
        <v>88</v>
      </c>
      <c r="AW136" s="13" t="s">
        <v>4</v>
      </c>
      <c r="AX136" s="13" t="s">
        <v>86</v>
      </c>
      <c r="AY136" s="231" t="s">
        <v>129</v>
      </c>
    </row>
    <row r="137" spans="1:65" s="2" customFormat="1" ht="14.4" customHeight="1">
      <c r="A137" s="39"/>
      <c r="B137" s="40"/>
      <c r="C137" s="206" t="s">
        <v>7</v>
      </c>
      <c r="D137" s="206" t="s">
        <v>131</v>
      </c>
      <c r="E137" s="207" t="s">
        <v>251</v>
      </c>
      <c r="F137" s="208" t="s">
        <v>252</v>
      </c>
      <c r="G137" s="209" t="s">
        <v>161</v>
      </c>
      <c r="H137" s="210">
        <v>2.8</v>
      </c>
      <c r="I137" s="211"/>
      <c r="J137" s="212">
        <f>ROUND(I137*H137,2)</f>
        <v>0</v>
      </c>
      <c r="K137" s="213"/>
      <c r="L137" s="45"/>
      <c r="M137" s="214" t="s">
        <v>19</v>
      </c>
      <c r="N137" s="215" t="s">
        <v>49</v>
      </c>
      <c r="O137" s="85"/>
      <c r="P137" s="216">
        <f>O137*H137</f>
        <v>0</v>
      </c>
      <c r="Q137" s="216">
        <v>0</v>
      </c>
      <c r="R137" s="216">
        <f>Q137*H137</f>
        <v>0</v>
      </c>
      <c r="S137" s="216">
        <v>0</v>
      </c>
      <c r="T137" s="21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8" t="s">
        <v>135</v>
      </c>
      <c r="AT137" s="218" t="s">
        <v>131</v>
      </c>
      <c r="AU137" s="218" t="s">
        <v>88</v>
      </c>
      <c r="AY137" s="18" t="s">
        <v>129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18" t="s">
        <v>86</v>
      </c>
      <c r="BK137" s="219">
        <f>ROUND(I137*H137,2)</f>
        <v>0</v>
      </c>
      <c r="BL137" s="18" t="s">
        <v>135</v>
      </c>
      <c r="BM137" s="218" t="s">
        <v>253</v>
      </c>
    </row>
    <row r="138" spans="1:63" s="12" customFormat="1" ht="22.8" customHeight="1">
      <c r="A138" s="12"/>
      <c r="B138" s="190"/>
      <c r="C138" s="191"/>
      <c r="D138" s="192" t="s">
        <v>77</v>
      </c>
      <c r="E138" s="204" t="s">
        <v>153</v>
      </c>
      <c r="F138" s="204" t="s">
        <v>260</v>
      </c>
      <c r="G138" s="191"/>
      <c r="H138" s="191"/>
      <c r="I138" s="194"/>
      <c r="J138" s="205">
        <f>BK138</f>
        <v>0</v>
      </c>
      <c r="K138" s="191"/>
      <c r="L138" s="196"/>
      <c r="M138" s="197"/>
      <c r="N138" s="198"/>
      <c r="O138" s="198"/>
      <c r="P138" s="199">
        <f>SUM(P139:P169)</f>
        <v>0</v>
      </c>
      <c r="Q138" s="198"/>
      <c r="R138" s="199">
        <f>SUM(R139:R169)</f>
        <v>56.47716759000001</v>
      </c>
      <c r="S138" s="198"/>
      <c r="T138" s="200">
        <f>SUM(T139:T169)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1" t="s">
        <v>86</v>
      </c>
      <c r="AT138" s="202" t="s">
        <v>77</v>
      </c>
      <c r="AU138" s="202" t="s">
        <v>86</v>
      </c>
      <c r="AY138" s="201" t="s">
        <v>129</v>
      </c>
      <c r="BK138" s="203">
        <f>SUM(BK139:BK169)</f>
        <v>0</v>
      </c>
    </row>
    <row r="139" spans="1:65" s="2" customFormat="1" ht="24.15" customHeight="1">
      <c r="A139" s="39"/>
      <c r="B139" s="40"/>
      <c r="C139" s="206" t="s">
        <v>240</v>
      </c>
      <c r="D139" s="206" t="s">
        <v>131</v>
      </c>
      <c r="E139" s="207" t="s">
        <v>262</v>
      </c>
      <c r="F139" s="208" t="s">
        <v>263</v>
      </c>
      <c r="G139" s="209" t="s">
        <v>134</v>
      </c>
      <c r="H139" s="210">
        <v>242.1</v>
      </c>
      <c r="I139" s="211"/>
      <c r="J139" s="212">
        <f>ROUND(I139*H139,2)</f>
        <v>0</v>
      </c>
      <c r="K139" s="213"/>
      <c r="L139" s="45"/>
      <c r="M139" s="214" t="s">
        <v>19</v>
      </c>
      <c r="N139" s="215" t="s">
        <v>49</v>
      </c>
      <c r="O139" s="85"/>
      <c r="P139" s="216">
        <f>O139*H139</f>
        <v>0</v>
      </c>
      <c r="Q139" s="216">
        <v>0</v>
      </c>
      <c r="R139" s="216">
        <f>Q139*H139</f>
        <v>0</v>
      </c>
      <c r="S139" s="216">
        <v>0</v>
      </c>
      <c r="T139" s="21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8" t="s">
        <v>135</v>
      </c>
      <c r="AT139" s="218" t="s">
        <v>131</v>
      </c>
      <c r="AU139" s="218" t="s">
        <v>88</v>
      </c>
      <c r="AY139" s="18" t="s">
        <v>129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18" t="s">
        <v>86</v>
      </c>
      <c r="BK139" s="219">
        <f>ROUND(I139*H139,2)</f>
        <v>0</v>
      </c>
      <c r="BL139" s="18" t="s">
        <v>135</v>
      </c>
      <c r="BM139" s="218" t="s">
        <v>264</v>
      </c>
    </row>
    <row r="140" spans="1:51" s="13" customFormat="1" ht="12">
      <c r="A140" s="13"/>
      <c r="B140" s="220"/>
      <c r="C140" s="221"/>
      <c r="D140" s="222" t="s">
        <v>144</v>
      </c>
      <c r="E140" s="223" t="s">
        <v>19</v>
      </c>
      <c r="F140" s="224" t="s">
        <v>580</v>
      </c>
      <c r="G140" s="221"/>
      <c r="H140" s="225">
        <v>128</v>
      </c>
      <c r="I140" s="226"/>
      <c r="J140" s="221"/>
      <c r="K140" s="221"/>
      <c r="L140" s="227"/>
      <c r="M140" s="228"/>
      <c r="N140" s="229"/>
      <c r="O140" s="229"/>
      <c r="P140" s="229"/>
      <c r="Q140" s="229"/>
      <c r="R140" s="229"/>
      <c r="S140" s="229"/>
      <c r="T140" s="23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1" t="s">
        <v>144</v>
      </c>
      <c r="AU140" s="231" t="s">
        <v>88</v>
      </c>
      <c r="AV140" s="13" t="s">
        <v>88</v>
      </c>
      <c r="AW140" s="13" t="s">
        <v>37</v>
      </c>
      <c r="AX140" s="13" t="s">
        <v>78</v>
      </c>
      <c r="AY140" s="231" t="s">
        <v>129</v>
      </c>
    </row>
    <row r="141" spans="1:51" s="14" customFormat="1" ht="12">
      <c r="A141" s="14"/>
      <c r="B141" s="232"/>
      <c r="C141" s="233"/>
      <c r="D141" s="222" t="s">
        <v>144</v>
      </c>
      <c r="E141" s="234" t="s">
        <v>19</v>
      </c>
      <c r="F141" s="235" t="s">
        <v>266</v>
      </c>
      <c r="G141" s="233"/>
      <c r="H141" s="234" t="s">
        <v>19</v>
      </c>
      <c r="I141" s="236"/>
      <c r="J141" s="233"/>
      <c r="K141" s="233"/>
      <c r="L141" s="237"/>
      <c r="M141" s="238"/>
      <c r="N141" s="239"/>
      <c r="O141" s="239"/>
      <c r="P141" s="239"/>
      <c r="Q141" s="239"/>
      <c r="R141" s="239"/>
      <c r="S141" s="239"/>
      <c r="T141" s="240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1" t="s">
        <v>144</v>
      </c>
      <c r="AU141" s="241" t="s">
        <v>88</v>
      </c>
      <c r="AV141" s="14" t="s">
        <v>86</v>
      </c>
      <c r="AW141" s="14" t="s">
        <v>37</v>
      </c>
      <c r="AX141" s="14" t="s">
        <v>78</v>
      </c>
      <c r="AY141" s="241" t="s">
        <v>129</v>
      </c>
    </row>
    <row r="142" spans="1:51" s="13" customFormat="1" ht="12">
      <c r="A142" s="13"/>
      <c r="B142" s="220"/>
      <c r="C142" s="221"/>
      <c r="D142" s="222" t="s">
        <v>144</v>
      </c>
      <c r="E142" s="223" t="s">
        <v>19</v>
      </c>
      <c r="F142" s="224" t="s">
        <v>581</v>
      </c>
      <c r="G142" s="221"/>
      <c r="H142" s="225">
        <v>114.1</v>
      </c>
      <c r="I142" s="226"/>
      <c r="J142" s="221"/>
      <c r="K142" s="221"/>
      <c r="L142" s="227"/>
      <c r="M142" s="228"/>
      <c r="N142" s="229"/>
      <c r="O142" s="229"/>
      <c r="P142" s="229"/>
      <c r="Q142" s="229"/>
      <c r="R142" s="229"/>
      <c r="S142" s="229"/>
      <c r="T142" s="23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1" t="s">
        <v>144</v>
      </c>
      <c r="AU142" s="231" t="s">
        <v>88</v>
      </c>
      <c r="AV142" s="13" t="s">
        <v>88</v>
      </c>
      <c r="AW142" s="13" t="s">
        <v>37</v>
      </c>
      <c r="AX142" s="13" t="s">
        <v>78</v>
      </c>
      <c r="AY142" s="231" t="s">
        <v>129</v>
      </c>
    </row>
    <row r="143" spans="1:51" s="14" customFormat="1" ht="12">
      <c r="A143" s="14"/>
      <c r="B143" s="232"/>
      <c r="C143" s="233"/>
      <c r="D143" s="222" t="s">
        <v>144</v>
      </c>
      <c r="E143" s="234" t="s">
        <v>19</v>
      </c>
      <c r="F143" s="235" t="s">
        <v>148</v>
      </c>
      <c r="G143" s="233"/>
      <c r="H143" s="234" t="s">
        <v>19</v>
      </c>
      <c r="I143" s="236"/>
      <c r="J143" s="233"/>
      <c r="K143" s="233"/>
      <c r="L143" s="237"/>
      <c r="M143" s="238"/>
      <c r="N143" s="239"/>
      <c r="O143" s="239"/>
      <c r="P143" s="239"/>
      <c r="Q143" s="239"/>
      <c r="R143" s="239"/>
      <c r="S143" s="239"/>
      <c r="T143" s="240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1" t="s">
        <v>144</v>
      </c>
      <c r="AU143" s="241" t="s">
        <v>88</v>
      </c>
      <c r="AV143" s="14" t="s">
        <v>86</v>
      </c>
      <c r="AW143" s="14" t="s">
        <v>37</v>
      </c>
      <c r="AX143" s="14" t="s">
        <v>78</v>
      </c>
      <c r="AY143" s="241" t="s">
        <v>129</v>
      </c>
    </row>
    <row r="144" spans="1:51" s="15" customFormat="1" ht="12">
      <c r="A144" s="15"/>
      <c r="B144" s="242"/>
      <c r="C144" s="243"/>
      <c r="D144" s="222" t="s">
        <v>144</v>
      </c>
      <c r="E144" s="244" t="s">
        <v>19</v>
      </c>
      <c r="F144" s="245" t="s">
        <v>149</v>
      </c>
      <c r="G144" s="243"/>
      <c r="H144" s="246">
        <v>242.1</v>
      </c>
      <c r="I144" s="247"/>
      <c r="J144" s="243"/>
      <c r="K144" s="243"/>
      <c r="L144" s="248"/>
      <c r="M144" s="249"/>
      <c r="N144" s="250"/>
      <c r="O144" s="250"/>
      <c r="P144" s="250"/>
      <c r="Q144" s="250"/>
      <c r="R144" s="250"/>
      <c r="S144" s="250"/>
      <c r="T144" s="251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52" t="s">
        <v>144</v>
      </c>
      <c r="AU144" s="252" t="s">
        <v>88</v>
      </c>
      <c r="AV144" s="15" t="s">
        <v>135</v>
      </c>
      <c r="AW144" s="15" t="s">
        <v>37</v>
      </c>
      <c r="AX144" s="15" t="s">
        <v>86</v>
      </c>
      <c r="AY144" s="252" t="s">
        <v>129</v>
      </c>
    </row>
    <row r="145" spans="1:65" s="2" customFormat="1" ht="24.15" customHeight="1">
      <c r="A145" s="39"/>
      <c r="B145" s="40"/>
      <c r="C145" s="206" t="s">
        <v>244</v>
      </c>
      <c r="D145" s="206" t="s">
        <v>131</v>
      </c>
      <c r="E145" s="207" t="s">
        <v>273</v>
      </c>
      <c r="F145" s="208" t="s">
        <v>274</v>
      </c>
      <c r="G145" s="209" t="s">
        <v>134</v>
      </c>
      <c r="H145" s="210">
        <v>128</v>
      </c>
      <c r="I145" s="211"/>
      <c r="J145" s="212">
        <f>ROUND(I145*H145,2)</f>
        <v>0</v>
      </c>
      <c r="K145" s="213"/>
      <c r="L145" s="45"/>
      <c r="M145" s="214" t="s">
        <v>19</v>
      </c>
      <c r="N145" s="215" t="s">
        <v>49</v>
      </c>
      <c r="O145" s="85"/>
      <c r="P145" s="216">
        <f>O145*H145</f>
        <v>0</v>
      </c>
      <c r="Q145" s="216">
        <v>0</v>
      </c>
      <c r="R145" s="216">
        <f>Q145*H145</f>
        <v>0</v>
      </c>
      <c r="S145" s="216">
        <v>0</v>
      </c>
      <c r="T145" s="21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8" t="s">
        <v>135</v>
      </c>
      <c r="AT145" s="218" t="s">
        <v>131</v>
      </c>
      <c r="AU145" s="218" t="s">
        <v>88</v>
      </c>
      <c r="AY145" s="18" t="s">
        <v>129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18" t="s">
        <v>86</v>
      </c>
      <c r="BK145" s="219">
        <f>ROUND(I145*H145,2)</f>
        <v>0</v>
      </c>
      <c r="BL145" s="18" t="s">
        <v>135</v>
      </c>
      <c r="BM145" s="218" t="s">
        <v>275</v>
      </c>
    </row>
    <row r="146" spans="1:65" s="2" customFormat="1" ht="24.15" customHeight="1">
      <c r="A146" s="39"/>
      <c r="B146" s="40"/>
      <c r="C146" s="206" t="s">
        <v>250</v>
      </c>
      <c r="D146" s="206" t="s">
        <v>131</v>
      </c>
      <c r="E146" s="207" t="s">
        <v>277</v>
      </c>
      <c r="F146" s="208" t="s">
        <v>278</v>
      </c>
      <c r="G146" s="209" t="s">
        <v>134</v>
      </c>
      <c r="H146" s="210">
        <v>128</v>
      </c>
      <c r="I146" s="211"/>
      <c r="J146" s="212">
        <f>ROUND(I146*H146,2)</f>
        <v>0</v>
      </c>
      <c r="K146" s="213"/>
      <c r="L146" s="45"/>
      <c r="M146" s="214" t="s">
        <v>19</v>
      </c>
      <c r="N146" s="215" t="s">
        <v>49</v>
      </c>
      <c r="O146" s="85"/>
      <c r="P146" s="216">
        <f>O146*H146</f>
        <v>0</v>
      </c>
      <c r="Q146" s="216">
        <v>0</v>
      </c>
      <c r="R146" s="216">
        <f>Q146*H146</f>
        <v>0</v>
      </c>
      <c r="S146" s="216">
        <v>0</v>
      </c>
      <c r="T146" s="21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8" t="s">
        <v>135</v>
      </c>
      <c r="AT146" s="218" t="s">
        <v>131</v>
      </c>
      <c r="AU146" s="218" t="s">
        <v>88</v>
      </c>
      <c r="AY146" s="18" t="s">
        <v>129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18" t="s">
        <v>86</v>
      </c>
      <c r="BK146" s="219">
        <f>ROUND(I146*H146,2)</f>
        <v>0</v>
      </c>
      <c r="BL146" s="18" t="s">
        <v>135</v>
      </c>
      <c r="BM146" s="218" t="s">
        <v>279</v>
      </c>
    </row>
    <row r="147" spans="1:65" s="2" customFormat="1" ht="37.8" customHeight="1">
      <c r="A147" s="39"/>
      <c r="B147" s="40"/>
      <c r="C147" s="206" t="s">
        <v>255</v>
      </c>
      <c r="D147" s="206" t="s">
        <v>131</v>
      </c>
      <c r="E147" s="207" t="s">
        <v>281</v>
      </c>
      <c r="F147" s="208" t="s">
        <v>282</v>
      </c>
      <c r="G147" s="209" t="s">
        <v>134</v>
      </c>
      <c r="H147" s="210">
        <v>128</v>
      </c>
      <c r="I147" s="211"/>
      <c r="J147" s="212">
        <f>ROUND(I147*H147,2)</f>
        <v>0</v>
      </c>
      <c r="K147" s="213"/>
      <c r="L147" s="45"/>
      <c r="M147" s="214" t="s">
        <v>19</v>
      </c>
      <c r="N147" s="215" t="s">
        <v>49</v>
      </c>
      <c r="O147" s="85"/>
      <c r="P147" s="216">
        <f>O147*H147</f>
        <v>0</v>
      </c>
      <c r="Q147" s="216">
        <v>0</v>
      </c>
      <c r="R147" s="216">
        <f>Q147*H147</f>
        <v>0</v>
      </c>
      <c r="S147" s="216">
        <v>0</v>
      </c>
      <c r="T147" s="217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8" t="s">
        <v>135</v>
      </c>
      <c r="AT147" s="218" t="s">
        <v>131</v>
      </c>
      <c r="AU147" s="218" t="s">
        <v>88</v>
      </c>
      <c r="AY147" s="18" t="s">
        <v>129</v>
      </c>
      <c r="BE147" s="219">
        <f>IF(N147="základní",J147,0)</f>
        <v>0</v>
      </c>
      <c r="BF147" s="219">
        <f>IF(N147="snížená",J147,0)</f>
        <v>0</v>
      </c>
      <c r="BG147" s="219">
        <f>IF(N147="zákl. přenesená",J147,0)</f>
        <v>0</v>
      </c>
      <c r="BH147" s="219">
        <f>IF(N147="sníž. přenesená",J147,0)</f>
        <v>0</v>
      </c>
      <c r="BI147" s="219">
        <f>IF(N147="nulová",J147,0)</f>
        <v>0</v>
      </c>
      <c r="BJ147" s="18" t="s">
        <v>86</v>
      </c>
      <c r="BK147" s="219">
        <f>ROUND(I147*H147,2)</f>
        <v>0</v>
      </c>
      <c r="BL147" s="18" t="s">
        <v>135</v>
      </c>
      <c r="BM147" s="218" t="s">
        <v>283</v>
      </c>
    </row>
    <row r="148" spans="1:65" s="2" customFormat="1" ht="37.8" customHeight="1">
      <c r="A148" s="39"/>
      <c r="B148" s="40"/>
      <c r="C148" s="206" t="s">
        <v>261</v>
      </c>
      <c r="D148" s="206" t="s">
        <v>131</v>
      </c>
      <c r="E148" s="207" t="s">
        <v>285</v>
      </c>
      <c r="F148" s="208" t="s">
        <v>286</v>
      </c>
      <c r="G148" s="209" t="s">
        <v>134</v>
      </c>
      <c r="H148" s="210">
        <v>128</v>
      </c>
      <c r="I148" s="211"/>
      <c r="J148" s="212">
        <f>ROUND(I148*H148,2)</f>
        <v>0</v>
      </c>
      <c r="K148" s="213"/>
      <c r="L148" s="45"/>
      <c r="M148" s="214" t="s">
        <v>19</v>
      </c>
      <c r="N148" s="215" t="s">
        <v>49</v>
      </c>
      <c r="O148" s="85"/>
      <c r="P148" s="216">
        <f>O148*H148</f>
        <v>0</v>
      </c>
      <c r="Q148" s="216">
        <v>0</v>
      </c>
      <c r="R148" s="216">
        <f>Q148*H148</f>
        <v>0</v>
      </c>
      <c r="S148" s="216">
        <v>0</v>
      </c>
      <c r="T148" s="21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8" t="s">
        <v>135</v>
      </c>
      <c r="AT148" s="218" t="s">
        <v>131</v>
      </c>
      <c r="AU148" s="218" t="s">
        <v>88</v>
      </c>
      <c r="AY148" s="18" t="s">
        <v>129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18" t="s">
        <v>86</v>
      </c>
      <c r="BK148" s="219">
        <f>ROUND(I148*H148,2)</f>
        <v>0</v>
      </c>
      <c r="BL148" s="18" t="s">
        <v>135</v>
      </c>
      <c r="BM148" s="218" t="s">
        <v>287</v>
      </c>
    </row>
    <row r="149" spans="1:65" s="2" customFormat="1" ht="37.8" customHeight="1">
      <c r="A149" s="39"/>
      <c r="B149" s="40"/>
      <c r="C149" s="206" t="s">
        <v>268</v>
      </c>
      <c r="D149" s="206" t="s">
        <v>131</v>
      </c>
      <c r="E149" s="207" t="s">
        <v>289</v>
      </c>
      <c r="F149" s="208" t="s">
        <v>290</v>
      </c>
      <c r="G149" s="209" t="s">
        <v>134</v>
      </c>
      <c r="H149" s="210">
        <v>50.063</v>
      </c>
      <c r="I149" s="211"/>
      <c r="J149" s="212">
        <f>ROUND(I149*H149,2)</f>
        <v>0</v>
      </c>
      <c r="K149" s="213"/>
      <c r="L149" s="45"/>
      <c r="M149" s="214" t="s">
        <v>19</v>
      </c>
      <c r="N149" s="215" t="s">
        <v>49</v>
      </c>
      <c r="O149" s="85"/>
      <c r="P149" s="216">
        <f>O149*H149</f>
        <v>0</v>
      </c>
      <c r="Q149" s="216">
        <v>0.11793</v>
      </c>
      <c r="R149" s="216">
        <f>Q149*H149</f>
        <v>5.90392959</v>
      </c>
      <c r="S149" s="216">
        <v>0</v>
      </c>
      <c r="T149" s="217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18" t="s">
        <v>135</v>
      </c>
      <c r="AT149" s="218" t="s">
        <v>131</v>
      </c>
      <c r="AU149" s="218" t="s">
        <v>88</v>
      </c>
      <c r="AY149" s="18" t="s">
        <v>129</v>
      </c>
      <c r="BE149" s="219">
        <f>IF(N149="základní",J149,0)</f>
        <v>0</v>
      </c>
      <c r="BF149" s="219">
        <f>IF(N149="snížená",J149,0)</f>
        <v>0</v>
      </c>
      <c r="BG149" s="219">
        <f>IF(N149="zákl. přenesená",J149,0)</f>
        <v>0</v>
      </c>
      <c r="BH149" s="219">
        <f>IF(N149="sníž. přenesená",J149,0)</f>
        <v>0</v>
      </c>
      <c r="BI149" s="219">
        <f>IF(N149="nulová",J149,0)</f>
        <v>0</v>
      </c>
      <c r="BJ149" s="18" t="s">
        <v>86</v>
      </c>
      <c r="BK149" s="219">
        <f>ROUND(I149*H149,2)</f>
        <v>0</v>
      </c>
      <c r="BL149" s="18" t="s">
        <v>135</v>
      </c>
      <c r="BM149" s="218" t="s">
        <v>291</v>
      </c>
    </row>
    <row r="150" spans="1:51" s="13" customFormat="1" ht="12">
      <c r="A150" s="13"/>
      <c r="B150" s="220"/>
      <c r="C150" s="221"/>
      <c r="D150" s="222" t="s">
        <v>144</v>
      </c>
      <c r="E150" s="223" t="s">
        <v>19</v>
      </c>
      <c r="F150" s="224" t="s">
        <v>292</v>
      </c>
      <c r="G150" s="221"/>
      <c r="H150" s="225">
        <v>25.37</v>
      </c>
      <c r="I150" s="226"/>
      <c r="J150" s="221"/>
      <c r="K150" s="221"/>
      <c r="L150" s="227"/>
      <c r="M150" s="228"/>
      <c r="N150" s="229"/>
      <c r="O150" s="229"/>
      <c r="P150" s="229"/>
      <c r="Q150" s="229"/>
      <c r="R150" s="229"/>
      <c r="S150" s="229"/>
      <c r="T150" s="23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1" t="s">
        <v>144</v>
      </c>
      <c r="AU150" s="231" t="s">
        <v>88</v>
      </c>
      <c r="AV150" s="13" t="s">
        <v>88</v>
      </c>
      <c r="AW150" s="13" t="s">
        <v>37</v>
      </c>
      <c r="AX150" s="13" t="s">
        <v>78</v>
      </c>
      <c r="AY150" s="231" t="s">
        <v>129</v>
      </c>
    </row>
    <row r="151" spans="1:51" s="13" customFormat="1" ht="12">
      <c r="A151" s="13"/>
      <c r="B151" s="220"/>
      <c r="C151" s="221"/>
      <c r="D151" s="222" t="s">
        <v>144</v>
      </c>
      <c r="E151" s="223" t="s">
        <v>19</v>
      </c>
      <c r="F151" s="224" t="s">
        <v>293</v>
      </c>
      <c r="G151" s="221"/>
      <c r="H151" s="225">
        <v>5.9</v>
      </c>
      <c r="I151" s="226"/>
      <c r="J151" s="221"/>
      <c r="K151" s="221"/>
      <c r="L151" s="227"/>
      <c r="M151" s="228"/>
      <c r="N151" s="229"/>
      <c r="O151" s="229"/>
      <c r="P151" s="229"/>
      <c r="Q151" s="229"/>
      <c r="R151" s="229"/>
      <c r="S151" s="229"/>
      <c r="T151" s="23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1" t="s">
        <v>144</v>
      </c>
      <c r="AU151" s="231" t="s">
        <v>88</v>
      </c>
      <c r="AV151" s="13" t="s">
        <v>88</v>
      </c>
      <c r="AW151" s="13" t="s">
        <v>37</v>
      </c>
      <c r="AX151" s="13" t="s">
        <v>78</v>
      </c>
      <c r="AY151" s="231" t="s">
        <v>129</v>
      </c>
    </row>
    <row r="152" spans="1:51" s="13" customFormat="1" ht="12">
      <c r="A152" s="13"/>
      <c r="B152" s="220"/>
      <c r="C152" s="221"/>
      <c r="D152" s="222" t="s">
        <v>144</v>
      </c>
      <c r="E152" s="223" t="s">
        <v>19</v>
      </c>
      <c r="F152" s="224" t="s">
        <v>294</v>
      </c>
      <c r="G152" s="221"/>
      <c r="H152" s="225">
        <v>6.343</v>
      </c>
      <c r="I152" s="226"/>
      <c r="J152" s="221"/>
      <c r="K152" s="221"/>
      <c r="L152" s="227"/>
      <c r="M152" s="228"/>
      <c r="N152" s="229"/>
      <c r="O152" s="229"/>
      <c r="P152" s="229"/>
      <c r="Q152" s="229"/>
      <c r="R152" s="229"/>
      <c r="S152" s="229"/>
      <c r="T152" s="23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1" t="s">
        <v>144</v>
      </c>
      <c r="AU152" s="231" t="s">
        <v>88</v>
      </c>
      <c r="AV152" s="13" t="s">
        <v>88</v>
      </c>
      <c r="AW152" s="13" t="s">
        <v>37</v>
      </c>
      <c r="AX152" s="13" t="s">
        <v>78</v>
      </c>
      <c r="AY152" s="231" t="s">
        <v>129</v>
      </c>
    </row>
    <row r="153" spans="1:51" s="13" customFormat="1" ht="12">
      <c r="A153" s="13"/>
      <c r="B153" s="220"/>
      <c r="C153" s="221"/>
      <c r="D153" s="222" t="s">
        <v>144</v>
      </c>
      <c r="E153" s="223" t="s">
        <v>19</v>
      </c>
      <c r="F153" s="224" t="s">
        <v>295</v>
      </c>
      <c r="G153" s="221"/>
      <c r="H153" s="225">
        <v>6</v>
      </c>
      <c r="I153" s="226"/>
      <c r="J153" s="221"/>
      <c r="K153" s="221"/>
      <c r="L153" s="227"/>
      <c r="M153" s="228"/>
      <c r="N153" s="229"/>
      <c r="O153" s="229"/>
      <c r="P153" s="229"/>
      <c r="Q153" s="229"/>
      <c r="R153" s="229"/>
      <c r="S153" s="229"/>
      <c r="T153" s="23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1" t="s">
        <v>144</v>
      </c>
      <c r="AU153" s="231" t="s">
        <v>88</v>
      </c>
      <c r="AV153" s="13" t="s">
        <v>88</v>
      </c>
      <c r="AW153" s="13" t="s">
        <v>37</v>
      </c>
      <c r="AX153" s="13" t="s">
        <v>78</v>
      </c>
      <c r="AY153" s="231" t="s">
        <v>129</v>
      </c>
    </row>
    <row r="154" spans="1:51" s="13" customFormat="1" ht="12">
      <c r="A154" s="13"/>
      <c r="B154" s="220"/>
      <c r="C154" s="221"/>
      <c r="D154" s="222" t="s">
        <v>144</v>
      </c>
      <c r="E154" s="223" t="s">
        <v>19</v>
      </c>
      <c r="F154" s="224" t="s">
        <v>296</v>
      </c>
      <c r="G154" s="221"/>
      <c r="H154" s="225">
        <v>6.45</v>
      </c>
      <c r="I154" s="226"/>
      <c r="J154" s="221"/>
      <c r="K154" s="221"/>
      <c r="L154" s="227"/>
      <c r="M154" s="228"/>
      <c r="N154" s="229"/>
      <c r="O154" s="229"/>
      <c r="P154" s="229"/>
      <c r="Q154" s="229"/>
      <c r="R154" s="229"/>
      <c r="S154" s="229"/>
      <c r="T154" s="23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1" t="s">
        <v>144</v>
      </c>
      <c r="AU154" s="231" t="s">
        <v>88</v>
      </c>
      <c r="AV154" s="13" t="s">
        <v>88</v>
      </c>
      <c r="AW154" s="13" t="s">
        <v>37</v>
      </c>
      <c r="AX154" s="13" t="s">
        <v>78</v>
      </c>
      <c r="AY154" s="231" t="s">
        <v>129</v>
      </c>
    </row>
    <row r="155" spans="1:51" s="15" customFormat="1" ht="12">
      <c r="A155" s="15"/>
      <c r="B155" s="242"/>
      <c r="C155" s="243"/>
      <c r="D155" s="222" t="s">
        <v>144</v>
      </c>
      <c r="E155" s="244" t="s">
        <v>19</v>
      </c>
      <c r="F155" s="245" t="s">
        <v>149</v>
      </c>
      <c r="G155" s="243"/>
      <c r="H155" s="246">
        <v>50.063</v>
      </c>
      <c r="I155" s="247"/>
      <c r="J155" s="243"/>
      <c r="K155" s="243"/>
      <c r="L155" s="248"/>
      <c r="M155" s="249"/>
      <c r="N155" s="250"/>
      <c r="O155" s="250"/>
      <c r="P155" s="250"/>
      <c r="Q155" s="250"/>
      <c r="R155" s="250"/>
      <c r="S155" s="250"/>
      <c r="T155" s="251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52" t="s">
        <v>144</v>
      </c>
      <c r="AU155" s="252" t="s">
        <v>88</v>
      </c>
      <c r="AV155" s="15" t="s">
        <v>135</v>
      </c>
      <c r="AW155" s="15" t="s">
        <v>37</v>
      </c>
      <c r="AX155" s="15" t="s">
        <v>86</v>
      </c>
      <c r="AY155" s="252" t="s">
        <v>129</v>
      </c>
    </row>
    <row r="156" spans="1:65" s="2" customFormat="1" ht="24.15" customHeight="1">
      <c r="A156" s="39"/>
      <c r="B156" s="40"/>
      <c r="C156" s="253" t="s">
        <v>272</v>
      </c>
      <c r="D156" s="253" t="s">
        <v>218</v>
      </c>
      <c r="E156" s="254" t="s">
        <v>298</v>
      </c>
      <c r="F156" s="255" t="s">
        <v>299</v>
      </c>
      <c r="G156" s="256" t="s">
        <v>300</v>
      </c>
      <c r="H156" s="257">
        <v>4</v>
      </c>
      <c r="I156" s="258"/>
      <c r="J156" s="259">
        <f>ROUND(I156*H156,2)</f>
        <v>0</v>
      </c>
      <c r="K156" s="260"/>
      <c r="L156" s="261"/>
      <c r="M156" s="262" t="s">
        <v>19</v>
      </c>
      <c r="N156" s="263" t="s">
        <v>49</v>
      </c>
      <c r="O156" s="85"/>
      <c r="P156" s="216">
        <f>O156*H156</f>
        <v>0</v>
      </c>
      <c r="Q156" s="216">
        <v>3.8294</v>
      </c>
      <c r="R156" s="216">
        <f>Q156*H156</f>
        <v>15.3176</v>
      </c>
      <c r="S156" s="216">
        <v>0</v>
      </c>
      <c r="T156" s="217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8" t="s">
        <v>172</v>
      </c>
      <c r="AT156" s="218" t="s">
        <v>218</v>
      </c>
      <c r="AU156" s="218" t="s">
        <v>88</v>
      </c>
      <c r="AY156" s="18" t="s">
        <v>129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18" t="s">
        <v>86</v>
      </c>
      <c r="BK156" s="219">
        <f>ROUND(I156*H156,2)</f>
        <v>0</v>
      </c>
      <c r="BL156" s="18" t="s">
        <v>135</v>
      </c>
      <c r="BM156" s="218" t="s">
        <v>301</v>
      </c>
    </row>
    <row r="157" spans="1:65" s="2" customFormat="1" ht="24.15" customHeight="1">
      <c r="A157" s="39"/>
      <c r="B157" s="40"/>
      <c r="C157" s="253" t="s">
        <v>276</v>
      </c>
      <c r="D157" s="253" t="s">
        <v>218</v>
      </c>
      <c r="E157" s="254" t="s">
        <v>303</v>
      </c>
      <c r="F157" s="255" t="s">
        <v>304</v>
      </c>
      <c r="G157" s="256" t="s">
        <v>300</v>
      </c>
      <c r="H157" s="257">
        <v>1</v>
      </c>
      <c r="I157" s="258"/>
      <c r="J157" s="259">
        <f>ROUND(I157*H157,2)</f>
        <v>0</v>
      </c>
      <c r="K157" s="260"/>
      <c r="L157" s="261"/>
      <c r="M157" s="262" t="s">
        <v>19</v>
      </c>
      <c r="N157" s="263" t="s">
        <v>49</v>
      </c>
      <c r="O157" s="85"/>
      <c r="P157" s="216">
        <f>O157*H157</f>
        <v>0</v>
      </c>
      <c r="Q157" s="216">
        <v>3.9628</v>
      </c>
      <c r="R157" s="216">
        <f>Q157*H157</f>
        <v>3.9628</v>
      </c>
      <c r="S157" s="216">
        <v>0</v>
      </c>
      <c r="T157" s="217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8" t="s">
        <v>172</v>
      </c>
      <c r="AT157" s="218" t="s">
        <v>218</v>
      </c>
      <c r="AU157" s="218" t="s">
        <v>88</v>
      </c>
      <c r="AY157" s="18" t="s">
        <v>129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18" t="s">
        <v>86</v>
      </c>
      <c r="BK157" s="219">
        <f>ROUND(I157*H157,2)</f>
        <v>0</v>
      </c>
      <c r="BL157" s="18" t="s">
        <v>135</v>
      </c>
      <c r="BM157" s="218" t="s">
        <v>305</v>
      </c>
    </row>
    <row r="158" spans="1:65" s="2" customFormat="1" ht="24.15" customHeight="1">
      <c r="A158" s="39"/>
      <c r="B158" s="40"/>
      <c r="C158" s="253" t="s">
        <v>280</v>
      </c>
      <c r="D158" s="253" t="s">
        <v>218</v>
      </c>
      <c r="E158" s="254" t="s">
        <v>307</v>
      </c>
      <c r="F158" s="255" t="s">
        <v>308</v>
      </c>
      <c r="G158" s="256" t="s">
        <v>300</v>
      </c>
      <c r="H158" s="257">
        <v>1</v>
      </c>
      <c r="I158" s="258"/>
      <c r="J158" s="259">
        <f>ROUND(I158*H158,2)</f>
        <v>0</v>
      </c>
      <c r="K158" s="260"/>
      <c r="L158" s="261"/>
      <c r="M158" s="262" t="s">
        <v>19</v>
      </c>
      <c r="N158" s="263" t="s">
        <v>49</v>
      </c>
      <c r="O158" s="85"/>
      <c r="P158" s="216">
        <f>O158*H158</f>
        <v>0</v>
      </c>
      <c r="Q158" s="216">
        <v>3.6964</v>
      </c>
      <c r="R158" s="216">
        <f>Q158*H158</f>
        <v>3.6964</v>
      </c>
      <c r="S158" s="216">
        <v>0</v>
      </c>
      <c r="T158" s="21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8" t="s">
        <v>172</v>
      </c>
      <c r="AT158" s="218" t="s">
        <v>218</v>
      </c>
      <c r="AU158" s="218" t="s">
        <v>88</v>
      </c>
      <c r="AY158" s="18" t="s">
        <v>129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18" t="s">
        <v>86</v>
      </c>
      <c r="BK158" s="219">
        <f>ROUND(I158*H158,2)</f>
        <v>0</v>
      </c>
      <c r="BL158" s="18" t="s">
        <v>135</v>
      </c>
      <c r="BM158" s="218" t="s">
        <v>309</v>
      </c>
    </row>
    <row r="159" spans="1:65" s="2" customFormat="1" ht="24.15" customHeight="1">
      <c r="A159" s="39"/>
      <c r="B159" s="40"/>
      <c r="C159" s="253" t="s">
        <v>284</v>
      </c>
      <c r="D159" s="253" t="s">
        <v>218</v>
      </c>
      <c r="E159" s="254" t="s">
        <v>311</v>
      </c>
      <c r="F159" s="255" t="s">
        <v>312</v>
      </c>
      <c r="G159" s="256" t="s">
        <v>300</v>
      </c>
      <c r="H159" s="257">
        <v>4</v>
      </c>
      <c r="I159" s="258"/>
      <c r="J159" s="259">
        <f>ROUND(I159*H159,2)</f>
        <v>0</v>
      </c>
      <c r="K159" s="260"/>
      <c r="L159" s="261"/>
      <c r="M159" s="262" t="s">
        <v>19</v>
      </c>
      <c r="N159" s="263" t="s">
        <v>49</v>
      </c>
      <c r="O159" s="85"/>
      <c r="P159" s="216">
        <f>O159*H159</f>
        <v>0</v>
      </c>
      <c r="Q159" s="216">
        <v>0.312</v>
      </c>
      <c r="R159" s="216">
        <f>Q159*H159</f>
        <v>1.248</v>
      </c>
      <c r="S159" s="216">
        <v>0</v>
      </c>
      <c r="T159" s="217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8" t="s">
        <v>172</v>
      </c>
      <c r="AT159" s="218" t="s">
        <v>218</v>
      </c>
      <c r="AU159" s="218" t="s">
        <v>88</v>
      </c>
      <c r="AY159" s="18" t="s">
        <v>129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18" t="s">
        <v>86</v>
      </c>
      <c r="BK159" s="219">
        <f>ROUND(I159*H159,2)</f>
        <v>0</v>
      </c>
      <c r="BL159" s="18" t="s">
        <v>135</v>
      </c>
      <c r="BM159" s="218" t="s">
        <v>313</v>
      </c>
    </row>
    <row r="160" spans="1:65" s="2" customFormat="1" ht="24.15" customHeight="1">
      <c r="A160" s="39"/>
      <c r="B160" s="40"/>
      <c r="C160" s="253" t="s">
        <v>288</v>
      </c>
      <c r="D160" s="253" t="s">
        <v>218</v>
      </c>
      <c r="E160" s="254" t="s">
        <v>315</v>
      </c>
      <c r="F160" s="255" t="s">
        <v>316</v>
      </c>
      <c r="G160" s="256" t="s">
        <v>300</v>
      </c>
      <c r="H160" s="257">
        <v>4</v>
      </c>
      <c r="I160" s="258"/>
      <c r="J160" s="259">
        <f>ROUND(I160*H160,2)</f>
        <v>0</v>
      </c>
      <c r="K160" s="260"/>
      <c r="L160" s="261"/>
      <c r="M160" s="262" t="s">
        <v>19</v>
      </c>
      <c r="N160" s="263" t="s">
        <v>49</v>
      </c>
      <c r="O160" s="85"/>
      <c r="P160" s="216">
        <f>O160*H160</f>
        <v>0</v>
      </c>
      <c r="Q160" s="216">
        <v>0.335</v>
      </c>
      <c r="R160" s="216">
        <f>Q160*H160</f>
        <v>1.34</v>
      </c>
      <c r="S160" s="216">
        <v>0</v>
      </c>
      <c r="T160" s="217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8" t="s">
        <v>172</v>
      </c>
      <c r="AT160" s="218" t="s">
        <v>218</v>
      </c>
      <c r="AU160" s="218" t="s">
        <v>88</v>
      </c>
      <c r="AY160" s="18" t="s">
        <v>129</v>
      </c>
      <c r="BE160" s="219">
        <f>IF(N160="základní",J160,0)</f>
        <v>0</v>
      </c>
      <c r="BF160" s="219">
        <f>IF(N160="snížená",J160,0)</f>
        <v>0</v>
      </c>
      <c r="BG160" s="219">
        <f>IF(N160="zákl. přenesená",J160,0)</f>
        <v>0</v>
      </c>
      <c r="BH160" s="219">
        <f>IF(N160="sníž. přenesená",J160,0)</f>
        <v>0</v>
      </c>
      <c r="BI160" s="219">
        <f>IF(N160="nulová",J160,0)</f>
        <v>0</v>
      </c>
      <c r="BJ160" s="18" t="s">
        <v>86</v>
      </c>
      <c r="BK160" s="219">
        <f>ROUND(I160*H160,2)</f>
        <v>0</v>
      </c>
      <c r="BL160" s="18" t="s">
        <v>135</v>
      </c>
      <c r="BM160" s="218" t="s">
        <v>317</v>
      </c>
    </row>
    <row r="161" spans="1:65" s="2" customFormat="1" ht="76.35" customHeight="1">
      <c r="A161" s="39"/>
      <c r="B161" s="40"/>
      <c r="C161" s="206" t="s">
        <v>297</v>
      </c>
      <c r="D161" s="206" t="s">
        <v>131</v>
      </c>
      <c r="E161" s="207" t="s">
        <v>319</v>
      </c>
      <c r="F161" s="208" t="s">
        <v>320</v>
      </c>
      <c r="G161" s="209" t="s">
        <v>134</v>
      </c>
      <c r="H161" s="210">
        <v>114.1</v>
      </c>
      <c r="I161" s="211"/>
      <c r="J161" s="212">
        <f>ROUND(I161*H161,2)</f>
        <v>0</v>
      </c>
      <c r="K161" s="213"/>
      <c r="L161" s="45"/>
      <c r="M161" s="214" t="s">
        <v>19</v>
      </c>
      <c r="N161" s="215" t="s">
        <v>49</v>
      </c>
      <c r="O161" s="85"/>
      <c r="P161" s="216">
        <f>O161*H161</f>
        <v>0</v>
      </c>
      <c r="Q161" s="216">
        <v>0.08425</v>
      </c>
      <c r="R161" s="216">
        <f>Q161*H161</f>
        <v>9.612925</v>
      </c>
      <c r="S161" s="216">
        <v>0</v>
      </c>
      <c r="T161" s="217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8" t="s">
        <v>135</v>
      </c>
      <c r="AT161" s="218" t="s">
        <v>131</v>
      </c>
      <c r="AU161" s="218" t="s">
        <v>88</v>
      </c>
      <c r="AY161" s="18" t="s">
        <v>129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18" t="s">
        <v>86</v>
      </c>
      <c r="BK161" s="219">
        <f>ROUND(I161*H161,2)</f>
        <v>0</v>
      </c>
      <c r="BL161" s="18" t="s">
        <v>135</v>
      </c>
      <c r="BM161" s="218" t="s">
        <v>321</v>
      </c>
    </row>
    <row r="162" spans="1:51" s="13" customFormat="1" ht="12">
      <c r="A162" s="13"/>
      <c r="B162" s="220"/>
      <c r="C162" s="221"/>
      <c r="D162" s="222" t="s">
        <v>144</v>
      </c>
      <c r="E162" s="223" t="s">
        <v>19</v>
      </c>
      <c r="F162" s="224" t="s">
        <v>582</v>
      </c>
      <c r="G162" s="221"/>
      <c r="H162" s="225">
        <v>107</v>
      </c>
      <c r="I162" s="226"/>
      <c r="J162" s="221"/>
      <c r="K162" s="221"/>
      <c r="L162" s="227"/>
      <c r="M162" s="228"/>
      <c r="N162" s="229"/>
      <c r="O162" s="229"/>
      <c r="P162" s="229"/>
      <c r="Q162" s="229"/>
      <c r="R162" s="229"/>
      <c r="S162" s="229"/>
      <c r="T162" s="23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1" t="s">
        <v>144</v>
      </c>
      <c r="AU162" s="231" t="s">
        <v>88</v>
      </c>
      <c r="AV162" s="13" t="s">
        <v>88</v>
      </c>
      <c r="AW162" s="13" t="s">
        <v>37</v>
      </c>
      <c r="AX162" s="13" t="s">
        <v>78</v>
      </c>
      <c r="AY162" s="231" t="s">
        <v>129</v>
      </c>
    </row>
    <row r="163" spans="1:51" s="13" customFormat="1" ht="12">
      <c r="A163" s="13"/>
      <c r="B163" s="220"/>
      <c r="C163" s="221"/>
      <c r="D163" s="222" t="s">
        <v>144</v>
      </c>
      <c r="E163" s="223" t="s">
        <v>19</v>
      </c>
      <c r="F163" s="224" t="s">
        <v>323</v>
      </c>
      <c r="G163" s="221"/>
      <c r="H163" s="225">
        <v>4.8</v>
      </c>
      <c r="I163" s="226"/>
      <c r="J163" s="221"/>
      <c r="K163" s="221"/>
      <c r="L163" s="227"/>
      <c r="M163" s="228"/>
      <c r="N163" s="229"/>
      <c r="O163" s="229"/>
      <c r="P163" s="229"/>
      <c r="Q163" s="229"/>
      <c r="R163" s="229"/>
      <c r="S163" s="229"/>
      <c r="T163" s="23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1" t="s">
        <v>144</v>
      </c>
      <c r="AU163" s="231" t="s">
        <v>88</v>
      </c>
      <c r="AV163" s="13" t="s">
        <v>88</v>
      </c>
      <c r="AW163" s="13" t="s">
        <v>37</v>
      </c>
      <c r="AX163" s="13" t="s">
        <v>78</v>
      </c>
      <c r="AY163" s="231" t="s">
        <v>129</v>
      </c>
    </row>
    <row r="164" spans="1:51" s="13" customFormat="1" ht="12">
      <c r="A164" s="13"/>
      <c r="B164" s="220"/>
      <c r="C164" s="221"/>
      <c r="D164" s="222" t="s">
        <v>144</v>
      </c>
      <c r="E164" s="223" t="s">
        <v>19</v>
      </c>
      <c r="F164" s="224" t="s">
        <v>583</v>
      </c>
      <c r="G164" s="221"/>
      <c r="H164" s="225">
        <v>2.3</v>
      </c>
      <c r="I164" s="226"/>
      <c r="J164" s="221"/>
      <c r="K164" s="221"/>
      <c r="L164" s="227"/>
      <c r="M164" s="228"/>
      <c r="N164" s="229"/>
      <c r="O164" s="229"/>
      <c r="P164" s="229"/>
      <c r="Q164" s="229"/>
      <c r="R164" s="229"/>
      <c r="S164" s="229"/>
      <c r="T164" s="23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1" t="s">
        <v>144</v>
      </c>
      <c r="AU164" s="231" t="s">
        <v>88</v>
      </c>
      <c r="AV164" s="13" t="s">
        <v>88</v>
      </c>
      <c r="AW164" s="13" t="s">
        <v>37</v>
      </c>
      <c r="AX164" s="13" t="s">
        <v>78</v>
      </c>
      <c r="AY164" s="231" t="s">
        <v>129</v>
      </c>
    </row>
    <row r="165" spans="1:51" s="15" customFormat="1" ht="12">
      <c r="A165" s="15"/>
      <c r="B165" s="242"/>
      <c r="C165" s="243"/>
      <c r="D165" s="222" t="s">
        <v>144</v>
      </c>
      <c r="E165" s="244" t="s">
        <v>19</v>
      </c>
      <c r="F165" s="245" t="s">
        <v>149</v>
      </c>
      <c r="G165" s="243"/>
      <c r="H165" s="246">
        <v>114.1</v>
      </c>
      <c r="I165" s="247"/>
      <c r="J165" s="243"/>
      <c r="K165" s="243"/>
      <c r="L165" s="248"/>
      <c r="M165" s="249"/>
      <c r="N165" s="250"/>
      <c r="O165" s="250"/>
      <c r="P165" s="250"/>
      <c r="Q165" s="250"/>
      <c r="R165" s="250"/>
      <c r="S165" s="250"/>
      <c r="T165" s="251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52" t="s">
        <v>144</v>
      </c>
      <c r="AU165" s="252" t="s">
        <v>88</v>
      </c>
      <c r="AV165" s="15" t="s">
        <v>135</v>
      </c>
      <c r="AW165" s="15" t="s">
        <v>37</v>
      </c>
      <c r="AX165" s="15" t="s">
        <v>86</v>
      </c>
      <c r="AY165" s="252" t="s">
        <v>129</v>
      </c>
    </row>
    <row r="166" spans="1:65" s="2" customFormat="1" ht="14.4" customHeight="1">
      <c r="A166" s="39"/>
      <c r="B166" s="40"/>
      <c r="C166" s="253" t="s">
        <v>302</v>
      </c>
      <c r="D166" s="253" t="s">
        <v>218</v>
      </c>
      <c r="E166" s="254" t="s">
        <v>326</v>
      </c>
      <c r="F166" s="255" t="s">
        <v>327</v>
      </c>
      <c r="G166" s="256" t="s">
        <v>134</v>
      </c>
      <c r="H166" s="257">
        <v>110.21</v>
      </c>
      <c r="I166" s="258"/>
      <c r="J166" s="259">
        <f>ROUND(I166*H166,2)</f>
        <v>0</v>
      </c>
      <c r="K166" s="260"/>
      <c r="L166" s="261"/>
      <c r="M166" s="262" t="s">
        <v>19</v>
      </c>
      <c r="N166" s="263" t="s">
        <v>49</v>
      </c>
      <c r="O166" s="85"/>
      <c r="P166" s="216">
        <f>O166*H166</f>
        <v>0</v>
      </c>
      <c r="Q166" s="216">
        <v>0.131</v>
      </c>
      <c r="R166" s="216">
        <f>Q166*H166</f>
        <v>14.43751</v>
      </c>
      <c r="S166" s="216">
        <v>0</v>
      </c>
      <c r="T166" s="217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18" t="s">
        <v>172</v>
      </c>
      <c r="AT166" s="218" t="s">
        <v>218</v>
      </c>
      <c r="AU166" s="218" t="s">
        <v>88</v>
      </c>
      <c r="AY166" s="18" t="s">
        <v>129</v>
      </c>
      <c r="BE166" s="219">
        <f>IF(N166="základní",J166,0)</f>
        <v>0</v>
      </c>
      <c r="BF166" s="219">
        <f>IF(N166="snížená",J166,0)</f>
        <v>0</v>
      </c>
      <c r="BG166" s="219">
        <f>IF(N166="zákl. přenesená",J166,0)</f>
        <v>0</v>
      </c>
      <c r="BH166" s="219">
        <f>IF(N166="sníž. přenesená",J166,0)</f>
        <v>0</v>
      </c>
      <c r="BI166" s="219">
        <f>IF(N166="nulová",J166,0)</f>
        <v>0</v>
      </c>
      <c r="BJ166" s="18" t="s">
        <v>86</v>
      </c>
      <c r="BK166" s="219">
        <f>ROUND(I166*H166,2)</f>
        <v>0</v>
      </c>
      <c r="BL166" s="18" t="s">
        <v>135</v>
      </c>
      <c r="BM166" s="218" t="s">
        <v>328</v>
      </c>
    </row>
    <row r="167" spans="1:51" s="13" customFormat="1" ht="12">
      <c r="A167" s="13"/>
      <c r="B167" s="220"/>
      <c r="C167" s="221"/>
      <c r="D167" s="222" t="s">
        <v>144</v>
      </c>
      <c r="E167" s="221"/>
      <c r="F167" s="224" t="s">
        <v>584</v>
      </c>
      <c r="G167" s="221"/>
      <c r="H167" s="225">
        <v>110.21</v>
      </c>
      <c r="I167" s="226"/>
      <c r="J167" s="221"/>
      <c r="K167" s="221"/>
      <c r="L167" s="227"/>
      <c r="M167" s="228"/>
      <c r="N167" s="229"/>
      <c r="O167" s="229"/>
      <c r="P167" s="229"/>
      <c r="Q167" s="229"/>
      <c r="R167" s="229"/>
      <c r="S167" s="229"/>
      <c r="T167" s="23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1" t="s">
        <v>144</v>
      </c>
      <c r="AU167" s="231" t="s">
        <v>88</v>
      </c>
      <c r="AV167" s="13" t="s">
        <v>88</v>
      </c>
      <c r="AW167" s="13" t="s">
        <v>4</v>
      </c>
      <c r="AX167" s="13" t="s">
        <v>86</v>
      </c>
      <c r="AY167" s="231" t="s">
        <v>129</v>
      </c>
    </row>
    <row r="168" spans="1:65" s="2" customFormat="1" ht="24.15" customHeight="1">
      <c r="A168" s="39"/>
      <c r="B168" s="40"/>
      <c r="C168" s="253" t="s">
        <v>306</v>
      </c>
      <c r="D168" s="253" t="s">
        <v>218</v>
      </c>
      <c r="E168" s="254" t="s">
        <v>331</v>
      </c>
      <c r="F168" s="255" t="s">
        <v>332</v>
      </c>
      <c r="G168" s="256" t="s">
        <v>134</v>
      </c>
      <c r="H168" s="257">
        <v>7.313</v>
      </c>
      <c r="I168" s="258"/>
      <c r="J168" s="259">
        <f>ROUND(I168*H168,2)</f>
        <v>0</v>
      </c>
      <c r="K168" s="260"/>
      <c r="L168" s="261"/>
      <c r="M168" s="262" t="s">
        <v>19</v>
      </c>
      <c r="N168" s="263" t="s">
        <v>49</v>
      </c>
      <c r="O168" s="85"/>
      <c r="P168" s="216">
        <f>O168*H168</f>
        <v>0</v>
      </c>
      <c r="Q168" s="216">
        <v>0.131</v>
      </c>
      <c r="R168" s="216">
        <f>Q168*H168</f>
        <v>0.958003</v>
      </c>
      <c r="S168" s="216">
        <v>0</v>
      </c>
      <c r="T168" s="217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8" t="s">
        <v>172</v>
      </c>
      <c r="AT168" s="218" t="s">
        <v>218</v>
      </c>
      <c r="AU168" s="218" t="s">
        <v>88</v>
      </c>
      <c r="AY168" s="18" t="s">
        <v>129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18" t="s">
        <v>86</v>
      </c>
      <c r="BK168" s="219">
        <f>ROUND(I168*H168,2)</f>
        <v>0</v>
      </c>
      <c r="BL168" s="18" t="s">
        <v>135</v>
      </c>
      <c r="BM168" s="218" t="s">
        <v>333</v>
      </c>
    </row>
    <row r="169" spans="1:51" s="13" customFormat="1" ht="12">
      <c r="A169" s="13"/>
      <c r="B169" s="220"/>
      <c r="C169" s="221"/>
      <c r="D169" s="222" t="s">
        <v>144</v>
      </c>
      <c r="E169" s="221"/>
      <c r="F169" s="224" t="s">
        <v>585</v>
      </c>
      <c r="G169" s="221"/>
      <c r="H169" s="225">
        <v>7.313</v>
      </c>
      <c r="I169" s="226"/>
      <c r="J169" s="221"/>
      <c r="K169" s="221"/>
      <c r="L169" s="227"/>
      <c r="M169" s="228"/>
      <c r="N169" s="229"/>
      <c r="O169" s="229"/>
      <c r="P169" s="229"/>
      <c r="Q169" s="229"/>
      <c r="R169" s="229"/>
      <c r="S169" s="229"/>
      <c r="T169" s="23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1" t="s">
        <v>144</v>
      </c>
      <c r="AU169" s="231" t="s">
        <v>88</v>
      </c>
      <c r="AV169" s="13" t="s">
        <v>88</v>
      </c>
      <c r="AW169" s="13" t="s">
        <v>4</v>
      </c>
      <c r="AX169" s="13" t="s">
        <v>86</v>
      </c>
      <c r="AY169" s="231" t="s">
        <v>129</v>
      </c>
    </row>
    <row r="170" spans="1:63" s="12" customFormat="1" ht="22.8" customHeight="1">
      <c r="A170" s="12"/>
      <c r="B170" s="190"/>
      <c r="C170" s="191"/>
      <c r="D170" s="192" t="s">
        <v>77</v>
      </c>
      <c r="E170" s="204" t="s">
        <v>179</v>
      </c>
      <c r="F170" s="204" t="s">
        <v>389</v>
      </c>
      <c r="G170" s="191"/>
      <c r="H170" s="191"/>
      <c r="I170" s="194"/>
      <c r="J170" s="205">
        <f>BK170</f>
        <v>0</v>
      </c>
      <c r="K170" s="191"/>
      <c r="L170" s="196"/>
      <c r="M170" s="197"/>
      <c r="N170" s="198"/>
      <c r="O170" s="198"/>
      <c r="P170" s="199">
        <f>SUM(P171:P191)</f>
        <v>0</v>
      </c>
      <c r="Q170" s="198"/>
      <c r="R170" s="199">
        <f>SUM(R171:R191)</f>
        <v>21.437550165</v>
      </c>
      <c r="S170" s="198"/>
      <c r="T170" s="200">
        <f>SUM(T171:T191)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01" t="s">
        <v>86</v>
      </c>
      <c r="AT170" s="202" t="s">
        <v>77</v>
      </c>
      <c r="AU170" s="202" t="s">
        <v>86</v>
      </c>
      <c r="AY170" s="201" t="s">
        <v>129</v>
      </c>
      <c r="BK170" s="203">
        <f>SUM(BK171:BK191)</f>
        <v>0</v>
      </c>
    </row>
    <row r="171" spans="1:65" s="2" customFormat="1" ht="24.15" customHeight="1">
      <c r="A171" s="39"/>
      <c r="B171" s="40"/>
      <c r="C171" s="206" t="s">
        <v>310</v>
      </c>
      <c r="D171" s="206" t="s">
        <v>131</v>
      </c>
      <c r="E171" s="207" t="s">
        <v>391</v>
      </c>
      <c r="F171" s="208" t="s">
        <v>392</v>
      </c>
      <c r="G171" s="209" t="s">
        <v>300</v>
      </c>
      <c r="H171" s="210">
        <v>1</v>
      </c>
      <c r="I171" s="211"/>
      <c r="J171" s="212">
        <f>ROUND(I171*H171,2)</f>
        <v>0</v>
      </c>
      <c r="K171" s="213"/>
      <c r="L171" s="45"/>
      <c r="M171" s="214" t="s">
        <v>19</v>
      </c>
      <c r="N171" s="215" t="s">
        <v>49</v>
      </c>
      <c r="O171" s="85"/>
      <c r="P171" s="216">
        <f>O171*H171</f>
        <v>0</v>
      </c>
      <c r="Q171" s="216">
        <v>0.0007</v>
      </c>
      <c r="R171" s="216">
        <f>Q171*H171</f>
        <v>0.0007</v>
      </c>
      <c r="S171" s="216">
        <v>0</v>
      </c>
      <c r="T171" s="217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8" t="s">
        <v>135</v>
      </c>
      <c r="AT171" s="218" t="s">
        <v>131</v>
      </c>
      <c r="AU171" s="218" t="s">
        <v>88</v>
      </c>
      <c r="AY171" s="18" t="s">
        <v>129</v>
      </c>
      <c r="BE171" s="219">
        <f>IF(N171="základní",J171,0)</f>
        <v>0</v>
      </c>
      <c r="BF171" s="219">
        <f>IF(N171="snížená",J171,0)</f>
        <v>0</v>
      </c>
      <c r="BG171" s="219">
        <f>IF(N171="zákl. přenesená",J171,0)</f>
        <v>0</v>
      </c>
      <c r="BH171" s="219">
        <f>IF(N171="sníž. přenesená",J171,0)</f>
        <v>0</v>
      </c>
      <c r="BI171" s="219">
        <f>IF(N171="nulová",J171,0)</f>
        <v>0</v>
      </c>
      <c r="BJ171" s="18" t="s">
        <v>86</v>
      </c>
      <c r="BK171" s="219">
        <f>ROUND(I171*H171,2)</f>
        <v>0</v>
      </c>
      <c r="BL171" s="18" t="s">
        <v>135</v>
      </c>
      <c r="BM171" s="218" t="s">
        <v>393</v>
      </c>
    </row>
    <row r="172" spans="1:65" s="2" customFormat="1" ht="14.4" customHeight="1">
      <c r="A172" s="39"/>
      <c r="B172" s="40"/>
      <c r="C172" s="253" t="s">
        <v>314</v>
      </c>
      <c r="D172" s="253" t="s">
        <v>218</v>
      </c>
      <c r="E172" s="254" t="s">
        <v>395</v>
      </c>
      <c r="F172" s="255" t="s">
        <v>396</v>
      </c>
      <c r="G172" s="256" t="s">
        <v>300</v>
      </c>
      <c r="H172" s="257">
        <v>1</v>
      </c>
      <c r="I172" s="258"/>
      <c r="J172" s="259">
        <f>ROUND(I172*H172,2)</f>
        <v>0</v>
      </c>
      <c r="K172" s="260"/>
      <c r="L172" s="261"/>
      <c r="M172" s="262" t="s">
        <v>19</v>
      </c>
      <c r="N172" s="263" t="s">
        <v>49</v>
      </c>
      <c r="O172" s="85"/>
      <c r="P172" s="216">
        <f>O172*H172</f>
        <v>0</v>
      </c>
      <c r="Q172" s="216">
        <v>0.0036</v>
      </c>
      <c r="R172" s="216">
        <f>Q172*H172</f>
        <v>0.0036</v>
      </c>
      <c r="S172" s="216">
        <v>0</v>
      </c>
      <c r="T172" s="217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8" t="s">
        <v>172</v>
      </c>
      <c r="AT172" s="218" t="s">
        <v>218</v>
      </c>
      <c r="AU172" s="218" t="s">
        <v>88</v>
      </c>
      <c r="AY172" s="18" t="s">
        <v>129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18" t="s">
        <v>86</v>
      </c>
      <c r="BK172" s="219">
        <f>ROUND(I172*H172,2)</f>
        <v>0</v>
      </c>
      <c r="BL172" s="18" t="s">
        <v>135</v>
      </c>
      <c r="BM172" s="218" t="s">
        <v>397</v>
      </c>
    </row>
    <row r="173" spans="1:65" s="2" customFormat="1" ht="24.15" customHeight="1">
      <c r="A173" s="39"/>
      <c r="B173" s="40"/>
      <c r="C173" s="206" t="s">
        <v>318</v>
      </c>
      <c r="D173" s="206" t="s">
        <v>131</v>
      </c>
      <c r="E173" s="207" t="s">
        <v>399</v>
      </c>
      <c r="F173" s="208" t="s">
        <v>400</v>
      </c>
      <c r="G173" s="209" t="s">
        <v>300</v>
      </c>
      <c r="H173" s="210">
        <v>1</v>
      </c>
      <c r="I173" s="211"/>
      <c r="J173" s="212">
        <f>ROUND(I173*H173,2)</f>
        <v>0</v>
      </c>
      <c r="K173" s="213"/>
      <c r="L173" s="45"/>
      <c r="M173" s="214" t="s">
        <v>19</v>
      </c>
      <c r="N173" s="215" t="s">
        <v>49</v>
      </c>
      <c r="O173" s="85"/>
      <c r="P173" s="216">
        <f>O173*H173</f>
        <v>0</v>
      </c>
      <c r="Q173" s="216">
        <v>0.109405</v>
      </c>
      <c r="R173" s="216">
        <f>Q173*H173</f>
        <v>0.109405</v>
      </c>
      <c r="S173" s="216">
        <v>0</v>
      </c>
      <c r="T173" s="217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8" t="s">
        <v>135</v>
      </c>
      <c r="AT173" s="218" t="s">
        <v>131</v>
      </c>
      <c r="AU173" s="218" t="s">
        <v>88</v>
      </c>
      <c r="AY173" s="18" t="s">
        <v>129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18" t="s">
        <v>86</v>
      </c>
      <c r="BK173" s="219">
        <f>ROUND(I173*H173,2)</f>
        <v>0</v>
      </c>
      <c r="BL173" s="18" t="s">
        <v>135</v>
      </c>
      <c r="BM173" s="218" t="s">
        <v>401</v>
      </c>
    </row>
    <row r="174" spans="1:65" s="2" customFormat="1" ht="14.4" customHeight="1">
      <c r="A174" s="39"/>
      <c r="B174" s="40"/>
      <c r="C174" s="253" t="s">
        <v>325</v>
      </c>
      <c r="D174" s="253" t="s">
        <v>218</v>
      </c>
      <c r="E174" s="254" t="s">
        <v>403</v>
      </c>
      <c r="F174" s="255" t="s">
        <v>404</v>
      </c>
      <c r="G174" s="256" t="s">
        <v>300</v>
      </c>
      <c r="H174" s="257">
        <v>1</v>
      </c>
      <c r="I174" s="258"/>
      <c r="J174" s="259">
        <f>ROUND(I174*H174,2)</f>
        <v>0</v>
      </c>
      <c r="K174" s="260"/>
      <c r="L174" s="261"/>
      <c r="M174" s="262" t="s">
        <v>19</v>
      </c>
      <c r="N174" s="263" t="s">
        <v>49</v>
      </c>
      <c r="O174" s="85"/>
      <c r="P174" s="216">
        <f>O174*H174</f>
        <v>0</v>
      </c>
      <c r="Q174" s="216">
        <v>0.0061</v>
      </c>
      <c r="R174" s="216">
        <f>Q174*H174</f>
        <v>0.0061</v>
      </c>
      <c r="S174" s="216">
        <v>0</v>
      </c>
      <c r="T174" s="217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8" t="s">
        <v>172</v>
      </c>
      <c r="AT174" s="218" t="s">
        <v>218</v>
      </c>
      <c r="AU174" s="218" t="s">
        <v>88</v>
      </c>
      <c r="AY174" s="18" t="s">
        <v>129</v>
      </c>
      <c r="BE174" s="219">
        <f>IF(N174="základní",J174,0)</f>
        <v>0</v>
      </c>
      <c r="BF174" s="219">
        <f>IF(N174="snížená",J174,0)</f>
        <v>0</v>
      </c>
      <c r="BG174" s="219">
        <f>IF(N174="zákl. přenesená",J174,0)</f>
        <v>0</v>
      </c>
      <c r="BH174" s="219">
        <f>IF(N174="sníž. přenesená",J174,0)</f>
        <v>0</v>
      </c>
      <c r="BI174" s="219">
        <f>IF(N174="nulová",J174,0)</f>
        <v>0</v>
      </c>
      <c r="BJ174" s="18" t="s">
        <v>86</v>
      </c>
      <c r="BK174" s="219">
        <f>ROUND(I174*H174,2)</f>
        <v>0</v>
      </c>
      <c r="BL174" s="18" t="s">
        <v>135</v>
      </c>
      <c r="BM174" s="218" t="s">
        <v>405</v>
      </c>
    </row>
    <row r="175" spans="1:65" s="2" customFormat="1" ht="24.15" customHeight="1">
      <c r="A175" s="39"/>
      <c r="B175" s="40"/>
      <c r="C175" s="206" t="s">
        <v>330</v>
      </c>
      <c r="D175" s="206" t="s">
        <v>131</v>
      </c>
      <c r="E175" s="207" t="s">
        <v>407</v>
      </c>
      <c r="F175" s="208" t="s">
        <v>408</v>
      </c>
      <c r="G175" s="209" t="s">
        <v>134</v>
      </c>
      <c r="H175" s="210">
        <v>58</v>
      </c>
      <c r="I175" s="211"/>
      <c r="J175" s="212">
        <f>ROUND(I175*H175,2)</f>
        <v>0</v>
      </c>
      <c r="K175" s="213"/>
      <c r="L175" s="45"/>
      <c r="M175" s="214" t="s">
        <v>19</v>
      </c>
      <c r="N175" s="215" t="s">
        <v>49</v>
      </c>
      <c r="O175" s="85"/>
      <c r="P175" s="216">
        <f>O175*H175</f>
        <v>0</v>
      </c>
      <c r="Q175" s="216">
        <v>0.00085</v>
      </c>
      <c r="R175" s="216">
        <f>Q175*H175</f>
        <v>0.0493</v>
      </c>
      <c r="S175" s="216">
        <v>0</v>
      </c>
      <c r="T175" s="217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18" t="s">
        <v>135</v>
      </c>
      <c r="AT175" s="218" t="s">
        <v>131</v>
      </c>
      <c r="AU175" s="218" t="s">
        <v>88</v>
      </c>
      <c r="AY175" s="18" t="s">
        <v>129</v>
      </c>
      <c r="BE175" s="219">
        <f>IF(N175="základní",J175,0)</f>
        <v>0</v>
      </c>
      <c r="BF175" s="219">
        <f>IF(N175="snížená",J175,0)</f>
        <v>0</v>
      </c>
      <c r="BG175" s="219">
        <f>IF(N175="zákl. přenesená",J175,0)</f>
        <v>0</v>
      </c>
      <c r="BH175" s="219">
        <f>IF(N175="sníž. přenesená",J175,0)</f>
        <v>0</v>
      </c>
      <c r="BI175" s="219">
        <f>IF(N175="nulová",J175,0)</f>
        <v>0</v>
      </c>
      <c r="BJ175" s="18" t="s">
        <v>86</v>
      </c>
      <c r="BK175" s="219">
        <f>ROUND(I175*H175,2)</f>
        <v>0</v>
      </c>
      <c r="BL175" s="18" t="s">
        <v>135</v>
      </c>
      <c r="BM175" s="218" t="s">
        <v>409</v>
      </c>
    </row>
    <row r="176" spans="1:65" s="2" customFormat="1" ht="49.05" customHeight="1">
      <c r="A176" s="39"/>
      <c r="B176" s="40"/>
      <c r="C176" s="206" t="s">
        <v>335</v>
      </c>
      <c r="D176" s="206" t="s">
        <v>131</v>
      </c>
      <c r="E176" s="207" t="s">
        <v>411</v>
      </c>
      <c r="F176" s="208" t="s">
        <v>412</v>
      </c>
      <c r="G176" s="209" t="s">
        <v>156</v>
      </c>
      <c r="H176" s="210">
        <v>41</v>
      </c>
      <c r="I176" s="211"/>
      <c r="J176" s="212">
        <f>ROUND(I176*H176,2)</f>
        <v>0</v>
      </c>
      <c r="K176" s="213"/>
      <c r="L176" s="45"/>
      <c r="M176" s="214" t="s">
        <v>19</v>
      </c>
      <c r="N176" s="215" t="s">
        <v>49</v>
      </c>
      <c r="O176" s="85"/>
      <c r="P176" s="216">
        <f>O176*H176</f>
        <v>0</v>
      </c>
      <c r="Q176" s="216">
        <v>0.15539952</v>
      </c>
      <c r="R176" s="216">
        <f>Q176*H176</f>
        <v>6.37138032</v>
      </c>
      <c r="S176" s="216">
        <v>0</v>
      </c>
      <c r="T176" s="217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8" t="s">
        <v>135</v>
      </c>
      <c r="AT176" s="218" t="s">
        <v>131</v>
      </c>
      <c r="AU176" s="218" t="s">
        <v>88</v>
      </c>
      <c r="AY176" s="18" t="s">
        <v>129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18" t="s">
        <v>86</v>
      </c>
      <c r="BK176" s="219">
        <f>ROUND(I176*H176,2)</f>
        <v>0</v>
      </c>
      <c r="BL176" s="18" t="s">
        <v>135</v>
      </c>
      <c r="BM176" s="218" t="s">
        <v>413</v>
      </c>
    </row>
    <row r="177" spans="1:65" s="2" customFormat="1" ht="14.4" customHeight="1">
      <c r="A177" s="39"/>
      <c r="B177" s="40"/>
      <c r="C177" s="253" t="s">
        <v>339</v>
      </c>
      <c r="D177" s="253" t="s">
        <v>218</v>
      </c>
      <c r="E177" s="254" t="s">
        <v>415</v>
      </c>
      <c r="F177" s="255" t="s">
        <v>416</v>
      </c>
      <c r="G177" s="256" t="s">
        <v>156</v>
      </c>
      <c r="H177" s="257">
        <v>41.82</v>
      </c>
      <c r="I177" s="258"/>
      <c r="J177" s="259">
        <f>ROUND(I177*H177,2)</f>
        <v>0</v>
      </c>
      <c r="K177" s="260"/>
      <c r="L177" s="261"/>
      <c r="M177" s="262" t="s">
        <v>19</v>
      </c>
      <c r="N177" s="263" t="s">
        <v>49</v>
      </c>
      <c r="O177" s="85"/>
      <c r="P177" s="216">
        <f>O177*H177</f>
        <v>0</v>
      </c>
      <c r="Q177" s="216">
        <v>0.08</v>
      </c>
      <c r="R177" s="216">
        <f>Q177*H177</f>
        <v>3.3456</v>
      </c>
      <c r="S177" s="216">
        <v>0</v>
      </c>
      <c r="T177" s="217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8" t="s">
        <v>172</v>
      </c>
      <c r="AT177" s="218" t="s">
        <v>218</v>
      </c>
      <c r="AU177" s="218" t="s">
        <v>88</v>
      </c>
      <c r="AY177" s="18" t="s">
        <v>129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18" t="s">
        <v>86</v>
      </c>
      <c r="BK177" s="219">
        <f>ROUND(I177*H177,2)</f>
        <v>0</v>
      </c>
      <c r="BL177" s="18" t="s">
        <v>135</v>
      </c>
      <c r="BM177" s="218" t="s">
        <v>417</v>
      </c>
    </row>
    <row r="178" spans="1:51" s="13" customFormat="1" ht="12">
      <c r="A178" s="13"/>
      <c r="B178" s="220"/>
      <c r="C178" s="221"/>
      <c r="D178" s="222" t="s">
        <v>144</v>
      </c>
      <c r="E178" s="221"/>
      <c r="F178" s="224" t="s">
        <v>586</v>
      </c>
      <c r="G178" s="221"/>
      <c r="H178" s="225">
        <v>41.82</v>
      </c>
      <c r="I178" s="226"/>
      <c r="J178" s="221"/>
      <c r="K178" s="221"/>
      <c r="L178" s="227"/>
      <c r="M178" s="228"/>
      <c r="N178" s="229"/>
      <c r="O178" s="229"/>
      <c r="P178" s="229"/>
      <c r="Q178" s="229"/>
      <c r="R178" s="229"/>
      <c r="S178" s="229"/>
      <c r="T178" s="23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1" t="s">
        <v>144</v>
      </c>
      <c r="AU178" s="231" t="s">
        <v>88</v>
      </c>
      <c r="AV178" s="13" t="s">
        <v>88</v>
      </c>
      <c r="AW178" s="13" t="s">
        <v>4</v>
      </c>
      <c r="AX178" s="13" t="s">
        <v>86</v>
      </c>
      <c r="AY178" s="231" t="s">
        <v>129</v>
      </c>
    </row>
    <row r="179" spans="1:65" s="2" customFormat="1" ht="49.05" customHeight="1">
      <c r="A179" s="39"/>
      <c r="B179" s="40"/>
      <c r="C179" s="206" t="s">
        <v>345</v>
      </c>
      <c r="D179" s="206" t="s">
        <v>131</v>
      </c>
      <c r="E179" s="207" t="s">
        <v>420</v>
      </c>
      <c r="F179" s="208" t="s">
        <v>421</v>
      </c>
      <c r="G179" s="209" t="s">
        <v>156</v>
      </c>
      <c r="H179" s="210">
        <v>59</v>
      </c>
      <c r="I179" s="211"/>
      <c r="J179" s="212">
        <f>ROUND(I179*H179,2)</f>
        <v>0</v>
      </c>
      <c r="K179" s="213"/>
      <c r="L179" s="45"/>
      <c r="M179" s="214" t="s">
        <v>19</v>
      </c>
      <c r="N179" s="215" t="s">
        <v>49</v>
      </c>
      <c r="O179" s="85"/>
      <c r="P179" s="216">
        <f>O179*H179</f>
        <v>0</v>
      </c>
      <c r="Q179" s="216">
        <v>0.1294996</v>
      </c>
      <c r="R179" s="216">
        <f>Q179*H179</f>
        <v>7.6404764</v>
      </c>
      <c r="S179" s="216">
        <v>0</v>
      </c>
      <c r="T179" s="217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8" t="s">
        <v>135</v>
      </c>
      <c r="AT179" s="218" t="s">
        <v>131</v>
      </c>
      <c r="AU179" s="218" t="s">
        <v>88</v>
      </c>
      <c r="AY179" s="18" t="s">
        <v>129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18" t="s">
        <v>86</v>
      </c>
      <c r="BK179" s="219">
        <f>ROUND(I179*H179,2)</f>
        <v>0</v>
      </c>
      <c r="BL179" s="18" t="s">
        <v>135</v>
      </c>
      <c r="BM179" s="218" t="s">
        <v>422</v>
      </c>
    </row>
    <row r="180" spans="1:65" s="2" customFormat="1" ht="14.4" customHeight="1">
      <c r="A180" s="39"/>
      <c r="B180" s="40"/>
      <c r="C180" s="253" t="s">
        <v>349</v>
      </c>
      <c r="D180" s="253" t="s">
        <v>218</v>
      </c>
      <c r="E180" s="254" t="s">
        <v>424</v>
      </c>
      <c r="F180" s="255" t="s">
        <v>425</v>
      </c>
      <c r="G180" s="256" t="s">
        <v>156</v>
      </c>
      <c r="H180" s="257">
        <v>60.18</v>
      </c>
      <c r="I180" s="258"/>
      <c r="J180" s="259">
        <f>ROUND(I180*H180,2)</f>
        <v>0</v>
      </c>
      <c r="K180" s="260"/>
      <c r="L180" s="261"/>
      <c r="M180" s="262" t="s">
        <v>19</v>
      </c>
      <c r="N180" s="263" t="s">
        <v>49</v>
      </c>
      <c r="O180" s="85"/>
      <c r="P180" s="216">
        <f>O180*H180</f>
        <v>0</v>
      </c>
      <c r="Q180" s="216">
        <v>0.028</v>
      </c>
      <c r="R180" s="216">
        <f>Q180*H180</f>
        <v>1.68504</v>
      </c>
      <c r="S180" s="216">
        <v>0</v>
      </c>
      <c r="T180" s="217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8" t="s">
        <v>172</v>
      </c>
      <c r="AT180" s="218" t="s">
        <v>218</v>
      </c>
      <c r="AU180" s="218" t="s">
        <v>88</v>
      </c>
      <c r="AY180" s="18" t="s">
        <v>129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18" t="s">
        <v>86</v>
      </c>
      <c r="BK180" s="219">
        <f>ROUND(I180*H180,2)</f>
        <v>0</v>
      </c>
      <c r="BL180" s="18" t="s">
        <v>135</v>
      </c>
      <c r="BM180" s="218" t="s">
        <v>426</v>
      </c>
    </row>
    <row r="181" spans="1:51" s="13" customFormat="1" ht="12">
      <c r="A181" s="13"/>
      <c r="B181" s="220"/>
      <c r="C181" s="221"/>
      <c r="D181" s="222" t="s">
        <v>144</v>
      </c>
      <c r="E181" s="221"/>
      <c r="F181" s="224" t="s">
        <v>587</v>
      </c>
      <c r="G181" s="221"/>
      <c r="H181" s="225">
        <v>60.18</v>
      </c>
      <c r="I181" s="226"/>
      <c r="J181" s="221"/>
      <c r="K181" s="221"/>
      <c r="L181" s="227"/>
      <c r="M181" s="228"/>
      <c r="N181" s="229"/>
      <c r="O181" s="229"/>
      <c r="P181" s="229"/>
      <c r="Q181" s="229"/>
      <c r="R181" s="229"/>
      <c r="S181" s="229"/>
      <c r="T181" s="23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1" t="s">
        <v>144</v>
      </c>
      <c r="AU181" s="231" t="s">
        <v>88</v>
      </c>
      <c r="AV181" s="13" t="s">
        <v>88</v>
      </c>
      <c r="AW181" s="13" t="s">
        <v>4</v>
      </c>
      <c r="AX181" s="13" t="s">
        <v>86</v>
      </c>
      <c r="AY181" s="231" t="s">
        <v>129</v>
      </c>
    </row>
    <row r="182" spans="1:65" s="2" customFormat="1" ht="37.8" customHeight="1">
      <c r="A182" s="39"/>
      <c r="B182" s="40"/>
      <c r="C182" s="206" t="s">
        <v>353</v>
      </c>
      <c r="D182" s="206" t="s">
        <v>131</v>
      </c>
      <c r="E182" s="207" t="s">
        <v>429</v>
      </c>
      <c r="F182" s="208" t="s">
        <v>430</v>
      </c>
      <c r="G182" s="209" t="s">
        <v>156</v>
      </c>
      <c r="H182" s="210">
        <v>4.024</v>
      </c>
      <c r="I182" s="211"/>
      <c r="J182" s="212">
        <f>ROUND(I182*H182,2)</f>
        <v>0</v>
      </c>
      <c r="K182" s="213"/>
      <c r="L182" s="45"/>
      <c r="M182" s="214" t="s">
        <v>19</v>
      </c>
      <c r="N182" s="215" t="s">
        <v>49</v>
      </c>
      <c r="O182" s="85"/>
      <c r="P182" s="216">
        <f>O182*H182</f>
        <v>0</v>
      </c>
      <c r="Q182" s="216">
        <v>0.34613</v>
      </c>
      <c r="R182" s="216">
        <f>Q182*H182</f>
        <v>1.39282712</v>
      </c>
      <c r="S182" s="216">
        <v>0</v>
      </c>
      <c r="T182" s="217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8" t="s">
        <v>135</v>
      </c>
      <c r="AT182" s="218" t="s">
        <v>131</v>
      </c>
      <c r="AU182" s="218" t="s">
        <v>88</v>
      </c>
      <c r="AY182" s="18" t="s">
        <v>129</v>
      </c>
      <c r="BE182" s="219">
        <f>IF(N182="základní",J182,0)</f>
        <v>0</v>
      </c>
      <c r="BF182" s="219">
        <f>IF(N182="snížená",J182,0)</f>
        <v>0</v>
      </c>
      <c r="BG182" s="219">
        <f>IF(N182="zákl. přenesená",J182,0)</f>
        <v>0</v>
      </c>
      <c r="BH182" s="219">
        <f>IF(N182="sníž. přenesená",J182,0)</f>
        <v>0</v>
      </c>
      <c r="BI182" s="219">
        <f>IF(N182="nulová",J182,0)</f>
        <v>0</v>
      </c>
      <c r="BJ182" s="18" t="s">
        <v>86</v>
      </c>
      <c r="BK182" s="219">
        <f>ROUND(I182*H182,2)</f>
        <v>0</v>
      </c>
      <c r="BL182" s="18" t="s">
        <v>135</v>
      </c>
      <c r="BM182" s="218" t="s">
        <v>431</v>
      </c>
    </row>
    <row r="183" spans="1:51" s="13" customFormat="1" ht="12">
      <c r="A183" s="13"/>
      <c r="B183" s="220"/>
      <c r="C183" s="221"/>
      <c r="D183" s="222" t="s">
        <v>144</v>
      </c>
      <c r="E183" s="223" t="s">
        <v>19</v>
      </c>
      <c r="F183" s="224" t="s">
        <v>432</v>
      </c>
      <c r="G183" s="221"/>
      <c r="H183" s="225">
        <v>2.012</v>
      </c>
      <c r="I183" s="226"/>
      <c r="J183" s="221"/>
      <c r="K183" s="221"/>
      <c r="L183" s="227"/>
      <c r="M183" s="228"/>
      <c r="N183" s="229"/>
      <c r="O183" s="229"/>
      <c r="P183" s="229"/>
      <c r="Q183" s="229"/>
      <c r="R183" s="229"/>
      <c r="S183" s="229"/>
      <c r="T183" s="23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1" t="s">
        <v>144</v>
      </c>
      <c r="AU183" s="231" t="s">
        <v>88</v>
      </c>
      <c r="AV183" s="13" t="s">
        <v>88</v>
      </c>
      <c r="AW183" s="13" t="s">
        <v>37</v>
      </c>
      <c r="AX183" s="13" t="s">
        <v>78</v>
      </c>
      <c r="AY183" s="231" t="s">
        <v>129</v>
      </c>
    </row>
    <row r="184" spans="1:51" s="13" customFormat="1" ht="12">
      <c r="A184" s="13"/>
      <c r="B184" s="220"/>
      <c r="C184" s="221"/>
      <c r="D184" s="222" t="s">
        <v>144</v>
      </c>
      <c r="E184" s="223" t="s">
        <v>19</v>
      </c>
      <c r="F184" s="224" t="s">
        <v>432</v>
      </c>
      <c r="G184" s="221"/>
      <c r="H184" s="225">
        <v>2.012</v>
      </c>
      <c r="I184" s="226"/>
      <c r="J184" s="221"/>
      <c r="K184" s="221"/>
      <c r="L184" s="227"/>
      <c r="M184" s="228"/>
      <c r="N184" s="229"/>
      <c r="O184" s="229"/>
      <c r="P184" s="229"/>
      <c r="Q184" s="229"/>
      <c r="R184" s="229"/>
      <c r="S184" s="229"/>
      <c r="T184" s="230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1" t="s">
        <v>144</v>
      </c>
      <c r="AU184" s="231" t="s">
        <v>88</v>
      </c>
      <c r="AV184" s="13" t="s">
        <v>88</v>
      </c>
      <c r="AW184" s="13" t="s">
        <v>37</v>
      </c>
      <c r="AX184" s="13" t="s">
        <v>78</v>
      </c>
      <c r="AY184" s="231" t="s">
        <v>129</v>
      </c>
    </row>
    <row r="185" spans="1:51" s="15" customFormat="1" ht="12">
      <c r="A185" s="15"/>
      <c r="B185" s="242"/>
      <c r="C185" s="243"/>
      <c r="D185" s="222" t="s">
        <v>144</v>
      </c>
      <c r="E185" s="244" t="s">
        <v>19</v>
      </c>
      <c r="F185" s="245" t="s">
        <v>149</v>
      </c>
      <c r="G185" s="243"/>
      <c r="H185" s="246">
        <v>4.024</v>
      </c>
      <c r="I185" s="247"/>
      <c r="J185" s="243"/>
      <c r="K185" s="243"/>
      <c r="L185" s="248"/>
      <c r="M185" s="249"/>
      <c r="N185" s="250"/>
      <c r="O185" s="250"/>
      <c r="P185" s="250"/>
      <c r="Q185" s="250"/>
      <c r="R185" s="250"/>
      <c r="S185" s="250"/>
      <c r="T185" s="251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52" t="s">
        <v>144</v>
      </c>
      <c r="AU185" s="252" t="s">
        <v>88</v>
      </c>
      <c r="AV185" s="15" t="s">
        <v>135</v>
      </c>
      <c r="AW185" s="15" t="s">
        <v>37</v>
      </c>
      <c r="AX185" s="15" t="s">
        <v>86</v>
      </c>
      <c r="AY185" s="252" t="s">
        <v>129</v>
      </c>
    </row>
    <row r="186" spans="1:65" s="2" customFormat="1" ht="14.4" customHeight="1">
      <c r="A186" s="39"/>
      <c r="B186" s="40"/>
      <c r="C186" s="253" t="s">
        <v>357</v>
      </c>
      <c r="D186" s="253" t="s">
        <v>218</v>
      </c>
      <c r="E186" s="254" t="s">
        <v>439</v>
      </c>
      <c r="F186" s="255" t="s">
        <v>440</v>
      </c>
      <c r="G186" s="256" t="s">
        <v>300</v>
      </c>
      <c r="H186" s="257">
        <v>2.04</v>
      </c>
      <c r="I186" s="258"/>
      <c r="J186" s="259">
        <f>ROUND(I186*H186,2)</f>
        <v>0</v>
      </c>
      <c r="K186" s="260"/>
      <c r="L186" s="261"/>
      <c r="M186" s="262" t="s">
        <v>19</v>
      </c>
      <c r="N186" s="263" t="s">
        <v>49</v>
      </c>
      <c r="O186" s="85"/>
      <c r="P186" s="216">
        <f>O186*H186</f>
        <v>0</v>
      </c>
      <c r="Q186" s="216">
        <v>0.247</v>
      </c>
      <c r="R186" s="216">
        <f>Q186*H186</f>
        <v>0.50388</v>
      </c>
      <c r="S186" s="216">
        <v>0</v>
      </c>
      <c r="T186" s="217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8" t="s">
        <v>172</v>
      </c>
      <c r="AT186" s="218" t="s">
        <v>218</v>
      </c>
      <c r="AU186" s="218" t="s">
        <v>88</v>
      </c>
      <c r="AY186" s="18" t="s">
        <v>129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18" t="s">
        <v>86</v>
      </c>
      <c r="BK186" s="219">
        <f>ROUND(I186*H186,2)</f>
        <v>0</v>
      </c>
      <c r="BL186" s="18" t="s">
        <v>135</v>
      </c>
      <c r="BM186" s="218" t="s">
        <v>441</v>
      </c>
    </row>
    <row r="187" spans="1:51" s="13" customFormat="1" ht="12">
      <c r="A187" s="13"/>
      <c r="B187" s="220"/>
      <c r="C187" s="221"/>
      <c r="D187" s="222" t="s">
        <v>144</v>
      </c>
      <c r="E187" s="221"/>
      <c r="F187" s="224" t="s">
        <v>437</v>
      </c>
      <c r="G187" s="221"/>
      <c r="H187" s="225">
        <v>2.04</v>
      </c>
      <c r="I187" s="226"/>
      <c r="J187" s="221"/>
      <c r="K187" s="221"/>
      <c r="L187" s="227"/>
      <c r="M187" s="228"/>
      <c r="N187" s="229"/>
      <c r="O187" s="229"/>
      <c r="P187" s="229"/>
      <c r="Q187" s="229"/>
      <c r="R187" s="229"/>
      <c r="S187" s="229"/>
      <c r="T187" s="230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1" t="s">
        <v>144</v>
      </c>
      <c r="AU187" s="231" t="s">
        <v>88</v>
      </c>
      <c r="AV187" s="13" t="s">
        <v>88</v>
      </c>
      <c r="AW187" s="13" t="s">
        <v>4</v>
      </c>
      <c r="AX187" s="13" t="s">
        <v>86</v>
      </c>
      <c r="AY187" s="231" t="s">
        <v>129</v>
      </c>
    </row>
    <row r="188" spans="1:65" s="2" customFormat="1" ht="14.4" customHeight="1">
      <c r="A188" s="39"/>
      <c r="B188" s="40"/>
      <c r="C188" s="253" t="s">
        <v>361</v>
      </c>
      <c r="D188" s="253" t="s">
        <v>218</v>
      </c>
      <c r="E188" s="254" t="s">
        <v>443</v>
      </c>
      <c r="F188" s="255" t="s">
        <v>444</v>
      </c>
      <c r="G188" s="256" t="s">
        <v>300</v>
      </c>
      <c r="H188" s="257">
        <v>2.04</v>
      </c>
      <c r="I188" s="258"/>
      <c r="J188" s="259">
        <f>ROUND(I188*H188,2)</f>
        <v>0</v>
      </c>
      <c r="K188" s="260"/>
      <c r="L188" s="261"/>
      <c r="M188" s="262" t="s">
        <v>19</v>
      </c>
      <c r="N188" s="263" t="s">
        <v>49</v>
      </c>
      <c r="O188" s="85"/>
      <c r="P188" s="216">
        <f>O188*H188</f>
        <v>0</v>
      </c>
      <c r="Q188" s="216">
        <v>0.151</v>
      </c>
      <c r="R188" s="216">
        <f>Q188*H188</f>
        <v>0.30804</v>
      </c>
      <c r="S188" s="216">
        <v>0</v>
      </c>
      <c r="T188" s="217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18" t="s">
        <v>172</v>
      </c>
      <c r="AT188" s="218" t="s">
        <v>218</v>
      </c>
      <c r="AU188" s="218" t="s">
        <v>88</v>
      </c>
      <c r="AY188" s="18" t="s">
        <v>129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18" t="s">
        <v>86</v>
      </c>
      <c r="BK188" s="219">
        <f>ROUND(I188*H188,2)</f>
        <v>0</v>
      </c>
      <c r="BL188" s="18" t="s">
        <v>135</v>
      </c>
      <c r="BM188" s="218" t="s">
        <v>445</v>
      </c>
    </row>
    <row r="189" spans="1:51" s="13" customFormat="1" ht="12">
      <c r="A189" s="13"/>
      <c r="B189" s="220"/>
      <c r="C189" s="221"/>
      <c r="D189" s="222" t="s">
        <v>144</v>
      </c>
      <c r="E189" s="221"/>
      <c r="F189" s="224" t="s">
        <v>437</v>
      </c>
      <c r="G189" s="221"/>
      <c r="H189" s="225">
        <v>2.04</v>
      </c>
      <c r="I189" s="226"/>
      <c r="J189" s="221"/>
      <c r="K189" s="221"/>
      <c r="L189" s="227"/>
      <c r="M189" s="228"/>
      <c r="N189" s="229"/>
      <c r="O189" s="229"/>
      <c r="P189" s="229"/>
      <c r="Q189" s="229"/>
      <c r="R189" s="229"/>
      <c r="S189" s="229"/>
      <c r="T189" s="23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1" t="s">
        <v>144</v>
      </c>
      <c r="AU189" s="231" t="s">
        <v>88</v>
      </c>
      <c r="AV189" s="13" t="s">
        <v>88</v>
      </c>
      <c r="AW189" s="13" t="s">
        <v>4</v>
      </c>
      <c r="AX189" s="13" t="s">
        <v>86</v>
      </c>
      <c r="AY189" s="231" t="s">
        <v>129</v>
      </c>
    </row>
    <row r="190" spans="1:65" s="2" customFormat="1" ht="49.05" customHeight="1">
      <c r="A190" s="39"/>
      <c r="B190" s="40"/>
      <c r="C190" s="206" t="s">
        <v>365</v>
      </c>
      <c r="D190" s="206" t="s">
        <v>131</v>
      </c>
      <c r="E190" s="207" t="s">
        <v>447</v>
      </c>
      <c r="F190" s="208" t="s">
        <v>448</v>
      </c>
      <c r="G190" s="209" t="s">
        <v>156</v>
      </c>
      <c r="H190" s="210">
        <v>128</v>
      </c>
      <c r="I190" s="211"/>
      <c r="J190" s="212">
        <f>ROUND(I190*H190,2)</f>
        <v>0</v>
      </c>
      <c r="K190" s="213"/>
      <c r="L190" s="45"/>
      <c r="M190" s="214" t="s">
        <v>19</v>
      </c>
      <c r="N190" s="215" t="s">
        <v>49</v>
      </c>
      <c r="O190" s="85"/>
      <c r="P190" s="216">
        <f>O190*H190</f>
        <v>0</v>
      </c>
      <c r="Q190" s="216">
        <v>0.0001648</v>
      </c>
      <c r="R190" s="216">
        <f>Q190*H190</f>
        <v>0.0210944</v>
      </c>
      <c r="S190" s="216">
        <v>0</v>
      </c>
      <c r="T190" s="217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18" t="s">
        <v>135</v>
      </c>
      <c r="AT190" s="218" t="s">
        <v>131</v>
      </c>
      <c r="AU190" s="218" t="s">
        <v>88</v>
      </c>
      <c r="AY190" s="18" t="s">
        <v>129</v>
      </c>
      <c r="BE190" s="219">
        <f>IF(N190="základní",J190,0)</f>
        <v>0</v>
      </c>
      <c r="BF190" s="219">
        <f>IF(N190="snížená",J190,0)</f>
        <v>0</v>
      </c>
      <c r="BG190" s="219">
        <f>IF(N190="zákl. přenesená",J190,0)</f>
        <v>0</v>
      </c>
      <c r="BH190" s="219">
        <f>IF(N190="sníž. přenesená",J190,0)</f>
        <v>0</v>
      </c>
      <c r="BI190" s="219">
        <f>IF(N190="nulová",J190,0)</f>
        <v>0</v>
      </c>
      <c r="BJ190" s="18" t="s">
        <v>86</v>
      </c>
      <c r="BK190" s="219">
        <f>ROUND(I190*H190,2)</f>
        <v>0</v>
      </c>
      <c r="BL190" s="18" t="s">
        <v>135</v>
      </c>
      <c r="BM190" s="218" t="s">
        <v>449</v>
      </c>
    </row>
    <row r="191" spans="1:65" s="2" customFormat="1" ht="24.15" customHeight="1">
      <c r="A191" s="39"/>
      <c r="B191" s="40"/>
      <c r="C191" s="206" t="s">
        <v>369</v>
      </c>
      <c r="D191" s="206" t="s">
        <v>131</v>
      </c>
      <c r="E191" s="207" t="s">
        <v>451</v>
      </c>
      <c r="F191" s="208" t="s">
        <v>452</v>
      </c>
      <c r="G191" s="209" t="s">
        <v>156</v>
      </c>
      <c r="H191" s="210">
        <v>65</v>
      </c>
      <c r="I191" s="211"/>
      <c r="J191" s="212">
        <f>ROUND(I191*H191,2)</f>
        <v>0</v>
      </c>
      <c r="K191" s="213"/>
      <c r="L191" s="45"/>
      <c r="M191" s="214" t="s">
        <v>19</v>
      </c>
      <c r="N191" s="215" t="s">
        <v>49</v>
      </c>
      <c r="O191" s="85"/>
      <c r="P191" s="216">
        <f>O191*H191</f>
        <v>0</v>
      </c>
      <c r="Q191" s="216">
        <v>1.645E-06</v>
      </c>
      <c r="R191" s="216">
        <f>Q191*H191</f>
        <v>0.000106925</v>
      </c>
      <c r="S191" s="216">
        <v>0</v>
      </c>
      <c r="T191" s="217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8" t="s">
        <v>135</v>
      </c>
      <c r="AT191" s="218" t="s">
        <v>131</v>
      </c>
      <c r="AU191" s="218" t="s">
        <v>88</v>
      </c>
      <c r="AY191" s="18" t="s">
        <v>129</v>
      </c>
      <c r="BE191" s="219">
        <f>IF(N191="základní",J191,0)</f>
        <v>0</v>
      </c>
      <c r="BF191" s="219">
        <f>IF(N191="snížená",J191,0)</f>
        <v>0</v>
      </c>
      <c r="BG191" s="219">
        <f>IF(N191="zákl. přenesená",J191,0)</f>
        <v>0</v>
      </c>
      <c r="BH191" s="219">
        <f>IF(N191="sníž. přenesená",J191,0)</f>
        <v>0</v>
      </c>
      <c r="BI191" s="219">
        <f>IF(N191="nulová",J191,0)</f>
        <v>0</v>
      </c>
      <c r="BJ191" s="18" t="s">
        <v>86</v>
      </c>
      <c r="BK191" s="219">
        <f>ROUND(I191*H191,2)</f>
        <v>0</v>
      </c>
      <c r="BL191" s="18" t="s">
        <v>135</v>
      </c>
      <c r="BM191" s="218" t="s">
        <v>453</v>
      </c>
    </row>
    <row r="192" spans="1:63" s="12" customFormat="1" ht="22.8" customHeight="1">
      <c r="A192" s="12"/>
      <c r="B192" s="190"/>
      <c r="C192" s="191"/>
      <c r="D192" s="192" t="s">
        <v>77</v>
      </c>
      <c r="E192" s="204" t="s">
        <v>454</v>
      </c>
      <c r="F192" s="204" t="s">
        <v>455</v>
      </c>
      <c r="G192" s="191"/>
      <c r="H192" s="191"/>
      <c r="I192" s="194"/>
      <c r="J192" s="205">
        <f>BK192</f>
        <v>0</v>
      </c>
      <c r="K192" s="191"/>
      <c r="L192" s="196"/>
      <c r="M192" s="197"/>
      <c r="N192" s="198"/>
      <c r="O192" s="198"/>
      <c r="P192" s="199">
        <f>SUM(P193:P201)</f>
        <v>0</v>
      </c>
      <c r="Q192" s="198"/>
      <c r="R192" s="199">
        <f>SUM(R193:R201)</f>
        <v>0</v>
      </c>
      <c r="S192" s="198"/>
      <c r="T192" s="200">
        <f>SUM(T193:T201)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01" t="s">
        <v>86</v>
      </c>
      <c r="AT192" s="202" t="s">
        <v>77</v>
      </c>
      <c r="AU192" s="202" t="s">
        <v>86</v>
      </c>
      <c r="AY192" s="201" t="s">
        <v>129</v>
      </c>
      <c r="BK192" s="203">
        <f>SUM(BK193:BK201)</f>
        <v>0</v>
      </c>
    </row>
    <row r="193" spans="1:65" s="2" customFormat="1" ht="37.8" customHeight="1">
      <c r="A193" s="39"/>
      <c r="B193" s="40"/>
      <c r="C193" s="206" t="s">
        <v>373</v>
      </c>
      <c r="D193" s="206" t="s">
        <v>131</v>
      </c>
      <c r="E193" s="207" t="s">
        <v>457</v>
      </c>
      <c r="F193" s="208" t="s">
        <v>458</v>
      </c>
      <c r="G193" s="209" t="s">
        <v>209</v>
      </c>
      <c r="H193" s="210">
        <v>31.06</v>
      </c>
      <c r="I193" s="211"/>
      <c r="J193" s="212">
        <f>ROUND(I193*H193,2)</f>
        <v>0</v>
      </c>
      <c r="K193" s="213"/>
      <c r="L193" s="45"/>
      <c r="M193" s="214" t="s">
        <v>19</v>
      </c>
      <c r="N193" s="215" t="s">
        <v>49</v>
      </c>
      <c r="O193" s="85"/>
      <c r="P193" s="216">
        <f>O193*H193</f>
        <v>0</v>
      </c>
      <c r="Q193" s="216">
        <v>0</v>
      </c>
      <c r="R193" s="216">
        <f>Q193*H193</f>
        <v>0</v>
      </c>
      <c r="S193" s="216">
        <v>0</v>
      </c>
      <c r="T193" s="217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18" t="s">
        <v>135</v>
      </c>
      <c r="AT193" s="218" t="s">
        <v>131</v>
      </c>
      <c r="AU193" s="218" t="s">
        <v>88</v>
      </c>
      <c r="AY193" s="18" t="s">
        <v>129</v>
      </c>
      <c r="BE193" s="219">
        <f>IF(N193="základní",J193,0)</f>
        <v>0</v>
      </c>
      <c r="BF193" s="219">
        <f>IF(N193="snížená",J193,0)</f>
        <v>0</v>
      </c>
      <c r="BG193" s="219">
        <f>IF(N193="zákl. přenesená",J193,0)</f>
        <v>0</v>
      </c>
      <c r="BH193" s="219">
        <f>IF(N193="sníž. přenesená",J193,0)</f>
        <v>0</v>
      </c>
      <c r="BI193" s="219">
        <f>IF(N193="nulová",J193,0)</f>
        <v>0</v>
      </c>
      <c r="BJ193" s="18" t="s">
        <v>86</v>
      </c>
      <c r="BK193" s="219">
        <f>ROUND(I193*H193,2)</f>
        <v>0</v>
      </c>
      <c r="BL193" s="18" t="s">
        <v>135</v>
      </c>
      <c r="BM193" s="218" t="s">
        <v>459</v>
      </c>
    </row>
    <row r="194" spans="1:65" s="2" customFormat="1" ht="37.8" customHeight="1">
      <c r="A194" s="39"/>
      <c r="B194" s="40"/>
      <c r="C194" s="206" t="s">
        <v>377</v>
      </c>
      <c r="D194" s="206" t="s">
        <v>131</v>
      </c>
      <c r="E194" s="207" t="s">
        <v>461</v>
      </c>
      <c r="F194" s="208" t="s">
        <v>462</v>
      </c>
      <c r="G194" s="209" t="s">
        <v>209</v>
      </c>
      <c r="H194" s="210">
        <v>590.14</v>
      </c>
      <c r="I194" s="211"/>
      <c r="J194" s="212">
        <f>ROUND(I194*H194,2)</f>
        <v>0</v>
      </c>
      <c r="K194" s="213"/>
      <c r="L194" s="45"/>
      <c r="M194" s="214" t="s">
        <v>19</v>
      </c>
      <c r="N194" s="215" t="s">
        <v>49</v>
      </c>
      <c r="O194" s="85"/>
      <c r="P194" s="216">
        <f>O194*H194</f>
        <v>0</v>
      </c>
      <c r="Q194" s="216">
        <v>0</v>
      </c>
      <c r="R194" s="216">
        <f>Q194*H194</f>
        <v>0</v>
      </c>
      <c r="S194" s="216">
        <v>0</v>
      </c>
      <c r="T194" s="217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18" t="s">
        <v>135</v>
      </c>
      <c r="AT194" s="218" t="s">
        <v>131</v>
      </c>
      <c r="AU194" s="218" t="s">
        <v>88</v>
      </c>
      <c r="AY194" s="18" t="s">
        <v>129</v>
      </c>
      <c r="BE194" s="219">
        <f>IF(N194="základní",J194,0)</f>
        <v>0</v>
      </c>
      <c r="BF194" s="219">
        <f>IF(N194="snížená",J194,0)</f>
        <v>0</v>
      </c>
      <c r="BG194" s="219">
        <f>IF(N194="zákl. přenesená",J194,0)</f>
        <v>0</v>
      </c>
      <c r="BH194" s="219">
        <f>IF(N194="sníž. přenesená",J194,0)</f>
        <v>0</v>
      </c>
      <c r="BI194" s="219">
        <f>IF(N194="nulová",J194,0)</f>
        <v>0</v>
      </c>
      <c r="BJ194" s="18" t="s">
        <v>86</v>
      </c>
      <c r="BK194" s="219">
        <f>ROUND(I194*H194,2)</f>
        <v>0</v>
      </c>
      <c r="BL194" s="18" t="s">
        <v>135</v>
      </c>
      <c r="BM194" s="218" t="s">
        <v>463</v>
      </c>
    </row>
    <row r="195" spans="1:51" s="13" customFormat="1" ht="12">
      <c r="A195" s="13"/>
      <c r="B195" s="220"/>
      <c r="C195" s="221"/>
      <c r="D195" s="222" t="s">
        <v>144</v>
      </c>
      <c r="E195" s="221"/>
      <c r="F195" s="224" t="s">
        <v>588</v>
      </c>
      <c r="G195" s="221"/>
      <c r="H195" s="225">
        <v>590.14</v>
      </c>
      <c r="I195" s="226"/>
      <c r="J195" s="221"/>
      <c r="K195" s="221"/>
      <c r="L195" s="227"/>
      <c r="M195" s="228"/>
      <c r="N195" s="229"/>
      <c r="O195" s="229"/>
      <c r="P195" s="229"/>
      <c r="Q195" s="229"/>
      <c r="R195" s="229"/>
      <c r="S195" s="229"/>
      <c r="T195" s="23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1" t="s">
        <v>144</v>
      </c>
      <c r="AU195" s="231" t="s">
        <v>88</v>
      </c>
      <c r="AV195" s="13" t="s">
        <v>88</v>
      </c>
      <c r="AW195" s="13" t="s">
        <v>4</v>
      </c>
      <c r="AX195" s="13" t="s">
        <v>86</v>
      </c>
      <c r="AY195" s="231" t="s">
        <v>129</v>
      </c>
    </row>
    <row r="196" spans="1:65" s="2" customFormat="1" ht="37.8" customHeight="1">
      <c r="A196" s="39"/>
      <c r="B196" s="40"/>
      <c r="C196" s="206" t="s">
        <v>381</v>
      </c>
      <c r="D196" s="206" t="s">
        <v>131</v>
      </c>
      <c r="E196" s="207" t="s">
        <v>466</v>
      </c>
      <c r="F196" s="208" t="s">
        <v>467</v>
      </c>
      <c r="G196" s="209" t="s">
        <v>209</v>
      </c>
      <c r="H196" s="210">
        <v>46.26</v>
      </c>
      <c r="I196" s="211"/>
      <c r="J196" s="212">
        <f>ROUND(I196*H196,2)</f>
        <v>0</v>
      </c>
      <c r="K196" s="213"/>
      <c r="L196" s="45"/>
      <c r="M196" s="214" t="s">
        <v>19</v>
      </c>
      <c r="N196" s="215" t="s">
        <v>49</v>
      </c>
      <c r="O196" s="85"/>
      <c r="P196" s="216">
        <f>O196*H196</f>
        <v>0</v>
      </c>
      <c r="Q196" s="216">
        <v>0</v>
      </c>
      <c r="R196" s="216">
        <f>Q196*H196</f>
        <v>0</v>
      </c>
      <c r="S196" s="216">
        <v>0</v>
      </c>
      <c r="T196" s="217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18" t="s">
        <v>135</v>
      </c>
      <c r="AT196" s="218" t="s">
        <v>131</v>
      </c>
      <c r="AU196" s="218" t="s">
        <v>88</v>
      </c>
      <c r="AY196" s="18" t="s">
        <v>129</v>
      </c>
      <c r="BE196" s="219">
        <f>IF(N196="základní",J196,0)</f>
        <v>0</v>
      </c>
      <c r="BF196" s="219">
        <f>IF(N196="snížená",J196,0)</f>
        <v>0</v>
      </c>
      <c r="BG196" s="219">
        <f>IF(N196="zákl. přenesená",J196,0)</f>
        <v>0</v>
      </c>
      <c r="BH196" s="219">
        <f>IF(N196="sníž. přenesená",J196,0)</f>
        <v>0</v>
      </c>
      <c r="BI196" s="219">
        <f>IF(N196="nulová",J196,0)</f>
        <v>0</v>
      </c>
      <c r="BJ196" s="18" t="s">
        <v>86</v>
      </c>
      <c r="BK196" s="219">
        <f>ROUND(I196*H196,2)</f>
        <v>0</v>
      </c>
      <c r="BL196" s="18" t="s">
        <v>135</v>
      </c>
      <c r="BM196" s="218" t="s">
        <v>468</v>
      </c>
    </row>
    <row r="197" spans="1:65" s="2" customFormat="1" ht="37.8" customHeight="1">
      <c r="A197" s="39"/>
      <c r="B197" s="40"/>
      <c r="C197" s="206" t="s">
        <v>385</v>
      </c>
      <c r="D197" s="206" t="s">
        <v>131</v>
      </c>
      <c r="E197" s="207" t="s">
        <v>470</v>
      </c>
      <c r="F197" s="208" t="s">
        <v>462</v>
      </c>
      <c r="G197" s="209" t="s">
        <v>209</v>
      </c>
      <c r="H197" s="210">
        <v>878.94</v>
      </c>
      <c r="I197" s="211"/>
      <c r="J197" s="212">
        <f>ROUND(I197*H197,2)</f>
        <v>0</v>
      </c>
      <c r="K197" s="213"/>
      <c r="L197" s="45"/>
      <c r="M197" s="214" t="s">
        <v>19</v>
      </c>
      <c r="N197" s="215" t="s">
        <v>49</v>
      </c>
      <c r="O197" s="85"/>
      <c r="P197" s="216">
        <f>O197*H197</f>
        <v>0</v>
      </c>
      <c r="Q197" s="216">
        <v>0</v>
      </c>
      <c r="R197" s="216">
        <f>Q197*H197</f>
        <v>0</v>
      </c>
      <c r="S197" s="216">
        <v>0</v>
      </c>
      <c r="T197" s="217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18" t="s">
        <v>135</v>
      </c>
      <c r="AT197" s="218" t="s">
        <v>131</v>
      </c>
      <c r="AU197" s="218" t="s">
        <v>88</v>
      </c>
      <c r="AY197" s="18" t="s">
        <v>129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18" t="s">
        <v>86</v>
      </c>
      <c r="BK197" s="219">
        <f>ROUND(I197*H197,2)</f>
        <v>0</v>
      </c>
      <c r="BL197" s="18" t="s">
        <v>135</v>
      </c>
      <c r="BM197" s="218" t="s">
        <v>471</v>
      </c>
    </row>
    <row r="198" spans="1:51" s="13" customFormat="1" ht="12">
      <c r="A198" s="13"/>
      <c r="B198" s="220"/>
      <c r="C198" s="221"/>
      <c r="D198" s="222" t="s">
        <v>144</v>
      </c>
      <c r="E198" s="221"/>
      <c r="F198" s="224" t="s">
        <v>589</v>
      </c>
      <c r="G198" s="221"/>
      <c r="H198" s="225">
        <v>878.94</v>
      </c>
      <c r="I198" s="226"/>
      <c r="J198" s="221"/>
      <c r="K198" s="221"/>
      <c r="L198" s="227"/>
      <c r="M198" s="228"/>
      <c r="N198" s="229"/>
      <c r="O198" s="229"/>
      <c r="P198" s="229"/>
      <c r="Q198" s="229"/>
      <c r="R198" s="229"/>
      <c r="S198" s="229"/>
      <c r="T198" s="230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1" t="s">
        <v>144</v>
      </c>
      <c r="AU198" s="231" t="s">
        <v>88</v>
      </c>
      <c r="AV198" s="13" t="s">
        <v>88</v>
      </c>
      <c r="AW198" s="13" t="s">
        <v>4</v>
      </c>
      <c r="AX198" s="13" t="s">
        <v>86</v>
      </c>
      <c r="AY198" s="231" t="s">
        <v>129</v>
      </c>
    </row>
    <row r="199" spans="1:65" s="2" customFormat="1" ht="37.8" customHeight="1">
      <c r="A199" s="39"/>
      <c r="B199" s="40"/>
      <c r="C199" s="206" t="s">
        <v>390</v>
      </c>
      <c r="D199" s="206" t="s">
        <v>131</v>
      </c>
      <c r="E199" s="207" t="s">
        <v>474</v>
      </c>
      <c r="F199" s="208" t="s">
        <v>475</v>
      </c>
      <c r="G199" s="209" t="s">
        <v>209</v>
      </c>
      <c r="H199" s="210">
        <v>17.84</v>
      </c>
      <c r="I199" s="211"/>
      <c r="J199" s="212">
        <f>ROUND(I199*H199,2)</f>
        <v>0</v>
      </c>
      <c r="K199" s="213"/>
      <c r="L199" s="45"/>
      <c r="M199" s="214" t="s">
        <v>19</v>
      </c>
      <c r="N199" s="215" t="s">
        <v>49</v>
      </c>
      <c r="O199" s="85"/>
      <c r="P199" s="216">
        <f>O199*H199</f>
        <v>0</v>
      </c>
      <c r="Q199" s="216">
        <v>0</v>
      </c>
      <c r="R199" s="216">
        <f>Q199*H199</f>
        <v>0</v>
      </c>
      <c r="S199" s="216">
        <v>0</v>
      </c>
      <c r="T199" s="217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8" t="s">
        <v>135</v>
      </c>
      <c r="AT199" s="218" t="s">
        <v>131</v>
      </c>
      <c r="AU199" s="218" t="s">
        <v>88</v>
      </c>
      <c r="AY199" s="18" t="s">
        <v>129</v>
      </c>
      <c r="BE199" s="219">
        <f>IF(N199="základní",J199,0)</f>
        <v>0</v>
      </c>
      <c r="BF199" s="219">
        <f>IF(N199="snížená",J199,0)</f>
        <v>0</v>
      </c>
      <c r="BG199" s="219">
        <f>IF(N199="zákl. přenesená",J199,0)</f>
        <v>0</v>
      </c>
      <c r="BH199" s="219">
        <f>IF(N199="sníž. přenesená",J199,0)</f>
        <v>0</v>
      </c>
      <c r="BI199" s="219">
        <f>IF(N199="nulová",J199,0)</f>
        <v>0</v>
      </c>
      <c r="BJ199" s="18" t="s">
        <v>86</v>
      </c>
      <c r="BK199" s="219">
        <f>ROUND(I199*H199,2)</f>
        <v>0</v>
      </c>
      <c r="BL199" s="18" t="s">
        <v>135</v>
      </c>
      <c r="BM199" s="218" t="s">
        <v>476</v>
      </c>
    </row>
    <row r="200" spans="1:65" s="2" customFormat="1" ht="37.8" customHeight="1">
      <c r="A200" s="39"/>
      <c r="B200" s="40"/>
      <c r="C200" s="206" t="s">
        <v>394</v>
      </c>
      <c r="D200" s="206" t="s">
        <v>131</v>
      </c>
      <c r="E200" s="207" t="s">
        <v>478</v>
      </c>
      <c r="F200" s="208" t="s">
        <v>208</v>
      </c>
      <c r="G200" s="209" t="s">
        <v>209</v>
      </c>
      <c r="H200" s="210">
        <v>1.16</v>
      </c>
      <c r="I200" s="211"/>
      <c r="J200" s="212">
        <f>ROUND(I200*H200,2)</f>
        <v>0</v>
      </c>
      <c r="K200" s="213"/>
      <c r="L200" s="45"/>
      <c r="M200" s="214" t="s">
        <v>19</v>
      </c>
      <c r="N200" s="215" t="s">
        <v>49</v>
      </c>
      <c r="O200" s="85"/>
      <c r="P200" s="216">
        <f>O200*H200</f>
        <v>0</v>
      </c>
      <c r="Q200" s="216">
        <v>0</v>
      </c>
      <c r="R200" s="216">
        <f>Q200*H200</f>
        <v>0</v>
      </c>
      <c r="S200" s="216">
        <v>0</v>
      </c>
      <c r="T200" s="217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18" t="s">
        <v>135</v>
      </c>
      <c r="AT200" s="218" t="s">
        <v>131</v>
      </c>
      <c r="AU200" s="218" t="s">
        <v>88</v>
      </c>
      <c r="AY200" s="18" t="s">
        <v>129</v>
      </c>
      <c r="BE200" s="219">
        <f>IF(N200="základní",J200,0)</f>
        <v>0</v>
      </c>
      <c r="BF200" s="219">
        <f>IF(N200="snížená",J200,0)</f>
        <v>0</v>
      </c>
      <c r="BG200" s="219">
        <f>IF(N200="zákl. přenesená",J200,0)</f>
        <v>0</v>
      </c>
      <c r="BH200" s="219">
        <f>IF(N200="sníž. přenesená",J200,0)</f>
        <v>0</v>
      </c>
      <c r="BI200" s="219">
        <f>IF(N200="nulová",J200,0)</f>
        <v>0</v>
      </c>
      <c r="BJ200" s="18" t="s">
        <v>86</v>
      </c>
      <c r="BK200" s="219">
        <f>ROUND(I200*H200,2)</f>
        <v>0</v>
      </c>
      <c r="BL200" s="18" t="s">
        <v>135</v>
      </c>
      <c r="BM200" s="218" t="s">
        <v>479</v>
      </c>
    </row>
    <row r="201" spans="1:65" s="2" customFormat="1" ht="37.8" customHeight="1">
      <c r="A201" s="39"/>
      <c r="B201" s="40"/>
      <c r="C201" s="206" t="s">
        <v>398</v>
      </c>
      <c r="D201" s="206" t="s">
        <v>131</v>
      </c>
      <c r="E201" s="207" t="s">
        <v>481</v>
      </c>
      <c r="F201" s="208" t="s">
        <v>482</v>
      </c>
      <c r="G201" s="209" t="s">
        <v>209</v>
      </c>
      <c r="H201" s="210">
        <v>58.32</v>
      </c>
      <c r="I201" s="211"/>
      <c r="J201" s="212">
        <f>ROUND(I201*H201,2)</f>
        <v>0</v>
      </c>
      <c r="K201" s="213"/>
      <c r="L201" s="45"/>
      <c r="M201" s="214" t="s">
        <v>19</v>
      </c>
      <c r="N201" s="215" t="s">
        <v>49</v>
      </c>
      <c r="O201" s="85"/>
      <c r="P201" s="216">
        <f>O201*H201</f>
        <v>0</v>
      </c>
      <c r="Q201" s="216">
        <v>0</v>
      </c>
      <c r="R201" s="216">
        <f>Q201*H201</f>
        <v>0</v>
      </c>
      <c r="S201" s="216">
        <v>0</v>
      </c>
      <c r="T201" s="217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18" t="s">
        <v>135</v>
      </c>
      <c r="AT201" s="218" t="s">
        <v>131</v>
      </c>
      <c r="AU201" s="218" t="s">
        <v>88</v>
      </c>
      <c r="AY201" s="18" t="s">
        <v>129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18" t="s">
        <v>86</v>
      </c>
      <c r="BK201" s="219">
        <f>ROUND(I201*H201,2)</f>
        <v>0</v>
      </c>
      <c r="BL201" s="18" t="s">
        <v>135</v>
      </c>
      <c r="BM201" s="218" t="s">
        <v>483</v>
      </c>
    </row>
    <row r="202" spans="1:63" s="12" customFormat="1" ht="22.8" customHeight="1">
      <c r="A202" s="12"/>
      <c r="B202" s="190"/>
      <c r="C202" s="191"/>
      <c r="D202" s="192" t="s">
        <v>77</v>
      </c>
      <c r="E202" s="204" t="s">
        <v>484</v>
      </c>
      <c r="F202" s="204" t="s">
        <v>485</v>
      </c>
      <c r="G202" s="191"/>
      <c r="H202" s="191"/>
      <c r="I202" s="194"/>
      <c r="J202" s="205">
        <f>BK202</f>
        <v>0</v>
      </c>
      <c r="K202" s="191"/>
      <c r="L202" s="196"/>
      <c r="M202" s="197"/>
      <c r="N202" s="198"/>
      <c r="O202" s="198"/>
      <c r="P202" s="199">
        <f>SUM(P203:P204)</f>
        <v>0</v>
      </c>
      <c r="Q202" s="198"/>
      <c r="R202" s="199">
        <f>SUM(R203:R204)</f>
        <v>0</v>
      </c>
      <c r="S202" s="198"/>
      <c r="T202" s="200">
        <f>SUM(T203:T204)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01" t="s">
        <v>86</v>
      </c>
      <c r="AT202" s="202" t="s">
        <v>77</v>
      </c>
      <c r="AU202" s="202" t="s">
        <v>86</v>
      </c>
      <c r="AY202" s="201" t="s">
        <v>129</v>
      </c>
      <c r="BK202" s="203">
        <f>SUM(BK203:BK204)</f>
        <v>0</v>
      </c>
    </row>
    <row r="203" spans="1:65" s="2" customFormat="1" ht="37.8" customHeight="1">
      <c r="A203" s="39"/>
      <c r="B203" s="40"/>
      <c r="C203" s="206" t="s">
        <v>402</v>
      </c>
      <c r="D203" s="206" t="s">
        <v>131</v>
      </c>
      <c r="E203" s="207" t="s">
        <v>487</v>
      </c>
      <c r="F203" s="208" t="s">
        <v>488</v>
      </c>
      <c r="G203" s="209" t="s">
        <v>209</v>
      </c>
      <c r="H203" s="210">
        <v>46.458</v>
      </c>
      <c r="I203" s="211"/>
      <c r="J203" s="212">
        <f>ROUND(I203*H203,2)</f>
        <v>0</v>
      </c>
      <c r="K203" s="213"/>
      <c r="L203" s="45"/>
      <c r="M203" s="214" t="s">
        <v>19</v>
      </c>
      <c r="N203" s="215" t="s">
        <v>49</v>
      </c>
      <c r="O203" s="85"/>
      <c r="P203" s="216">
        <f>O203*H203</f>
        <v>0</v>
      </c>
      <c r="Q203" s="216">
        <v>0</v>
      </c>
      <c r="R203" s="216">
        <f>Q203*H203</f>
        <v>0</v>
      </c>
      <c r="S203" s="216">
        <v>0</v>
      </c>
      <c r="T203" s="217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8" t="s">
        <v>135</v>
      </c>
      <c r="AT203" s="218" t="s">
        <v>131</v>
      </c>
      <c r="AU203" s="218" t="s">
        <v>88</v>
      </c>
      <c r="AY203" s="18" t="s">
        <v>129</v>
      </c>
      <c r="BE203" s="219">
        <f>IF(N203="základní",J203,0)</f>
        <v>0</v>
      </c>
      <c r="BF203" s="219">
        <f>IF(N203="snížená",J203,0)</f>
        <v>0</v>
      </c>
      <c r="BG203" s="219">
        <f>IF(N203="zákl. přenesená",J203,0)</f>
        <v>0</v>
      </c>
      <c r="BH203" s="219">
        <f>IF(N203="sníž. přenesená",J203,0)</f>
        <v>0</v>
      </c>
      <c r="BI203" s="219">
        <f>IF(N203="nulová",J203,0)</f>
        <v>0</v>
      </c>
      <c r="BJ203" s="18" t="s">
        <v>86</v>
      </c>
      <c r="BK203" s="219">
        <f>ROUND(I203*H203,2)</f>
        <v>0</v>
      </c>
      <c r="BL203" s="18" t="s">
        <v>135</v>
      </c>
      <c r="BM203" s="218" t="s">
        <v>489</v>
      </c>
    </row>
    <row r="204" spans="1:65" s="2" customFormat="1" ht="49.05" customHeight="1">
      <c r="A204" s="39"/>
      <c r="B204" s="40"/>
      <c r="C204" s="206" t="s">
        <v>406</v>
      </c>
      <c r="D204" s="206" t="s">
        <v>131</v>
      </c>
      <c r="E204" s="207" t="s">
        <v>491</v>
      </c>
      <c r="F204" s="208" t="s">
        <v>492</v>
      </c>
      <c r="G204" s="209" t="s">
        <v>209</v>
      </c>
      <c r="H204" s="210">
        <v>31.469</v>
      </c>
      <c r="I204" s="211"/>
      <c r="J204" s="212">
        <f>ROUND(I204*H204,2)</f>
        <v>0</v>
      </c>
      <c r="K204" s="213"/>
      <c r="L204" s="45"/>
      <c r="M204" s="214" t="s">
        <v>19</v>
      </c>
      <c r="N204" s="215" t="s">
        <v>49</v>
      </c>
      <c r="O204" s="85"/>
      <c r="P204" s="216">
        <f>O204*H204</f>
        <v>0</v>
      </c>
      <c r="Q204" s="216">
        <v>0</v>
      </c>
      <c r="R204" s="216">
        <f>Q204*H204</f>
        <v>0</v>
      </c>
      <c r="S204" s="216">
        <v>0</v>
      </c>
      <c r="T204" s="217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18" t="s">
        <v>135</v>
      </c>
      <c r="AT204" s="218" t="s">
        <v>131</v>
      </c>
      <c r="AU204" s="218" t="s">
        <v>88</v>
      </c>
      <c r="AY204" s="18" t="s">
        <v>129</v>
      </c>
      <c r="BE204" s="219">
        <f>IF(N204="základní",J204,0)</f>
        <v>0</v>
      </c>
      <c r="BF204" s="219">
        <f>IF(N204="snížená",J204,0)</f>
        <v>0</v>
      </c>
      <c r="BG204" s="219">
        <f>IF(N204="zákl. přenesená",J204,0)</f>
        <v>0</v>
      </c>
      <c r="BH204" s="219">
        <f>IF(N204="sníž. přenesená",J204,0)</f>
        <v>0</v>
      </c>
      <c r="BI204" s="219">
        <f>IF(N204="nulová",J204,0)</f>
        <v>0</v>
      </c>
      <c r="BJ204" s="18" t="s">
        <v>86</v>
      </c>
      <c r="BK204" s="219">
        <f>ROUND(I204*H204,2)</f>
        <v>0</v>
      </c>
      <c r="BL204" s="18" t="s">
        <v>135</v>
      </c>
      <c r="BM204" s="218" t="s">
        <v>493</v>
      </c>
    </row>
    <row r="205" spans="1:63" s="12" customFormat="1" ht="25.9" customHeight="1">
      <c r="A205" s="12"/>
      <c r="B205" s="190"/>
      <c r="C205" s="191"/>
      <c r="D205" s="192" t="s">
        <v>77</v>
      </c>
      <c r="E205" s="193" t="s">
        <v>494</v>
      </c>
      <c r="F205" s="193" t="s">
        <v>495</v>
      </c>
      <c r="G205" s="191"/>
      <c r="H205" s="191"/>
      <c r="I205" s="194"/>
      <c r="J205" s="195">
        <f>BK205</f>
        <v>0</v>
      </c>
      <c r="K205" s="191"/>
      <c r="L205" s="196"/>
      <c r="M205" s="197"/>
      <c r="N205" s="198"/>
      <c r="O205" s="198"/>
      <c r="P205" s="199">
        <f>P206+P207</f>
        <v>0</v>
      </c>
      <c r="Q205" s="198"/>
      <c r="R205" s="199">
        <f>R206+R207</f>
        <v>0</v>
      </c>
      <c r="S205" s="198"/>
      <c r="T205" s="200">
        <f>T206+T207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01" t="s">
        <v>88</v>
      </c>
      <c r="AT205" s="202" t="s">
        <v>77</v>
      </c>
      <c r="AU205" s="202" t="s">
        <v>78</v>
      </c>
      <c r="AY205" s="201" t="s">
        <v>129</v>
      </c>
      <c r="BK205" s="203">
        <f>BK206+BK207</f>
        <v>0</v>
      </c>
    </row>
    <row r="206" spans="1:63" s="12" customFormat="1" ht="22.8" customHeight="1">
      <c r="A206" s="12"/>
      <c r="B206" s="190"/>
      <c r="C206" s="191"/>
      <c r="D206" s="192" t="s">
        <v>77</v>
      </c>
      <c r="E206" s="204" t="s">
        <v>590</v>
      </c>
      <c r="F206" s="204" t="s">
        <v>591</v>
      </c>
      <c r="G206" s="191"/>
      <c r="H206" s="191"/>
      <c r="I206" s="194"/>
      <c r="J206" s="205">
        <f>BK206</f>
        <v>0</v>
      </c>
      <c r="K206" s="191"/>
      <c r="L206" s="196"/>
      <c r="M206" s="197"/>
      <c r="N206" s="198"/>
      <c r="O206" s="198"/>
      <c r="P206" s="199">
        <v>0</v>
      </c>
      <c r="Q206" s="198"/>
      <c r="R206" s="199">
        <v>0</v>
      </c>
      <c r="S206" s="198"/>
      <c r="T206" s="200"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1" t="s">
        <v>88</v>
      </c>
      <c r="AT206" s="202" t="s">
        <v>77</v>
      </c>
      <c r="AU206" s="202" t="s">
        <v>86</v>
      </c>
      <c r="AY206" s="201" t="s">
        <v>129</v>
      </c>
      <c r="BK206" s="203">
        <v>0</v>
      </c>
    </row>
    <row r="207" spans="1:63" s="12" customFormat="1" ht="22.8" customHeight="1">
      <c r="A207" s="12"/>
      <c r="B207" s="190"/>
      <c r="C207" s="191"/>
      <c r="D207" s="192" t="s">
        <v>77</v>
      </c>
      <c r="E207" s="204" t="s">
        <v>496</v>
      </c>
      <c r="F207" s="204" t="s">
        <v>497</v>
      </c>
      <c r="G207" s="191"/>
      <c r="H207" s="191"/>
      <c r="I207" s="194"/>
      <c r="J207" s="205">
        <f>BK207</f>
        <v>0</v>
      </c>
      <c r="K207" s="191"/>
      <c r="L207" s="196"/>
      <c r="M207" s="197"/>
      <c r="N207" s="198"/>
      <c r="O207" s="198"/>
      <c r="P207" s="199">
        <f>SUM(P208:P209)</f>
        <v>0</v>
      </c>
      <c r="Q207" s="198"/>
      <c r="R207" s="199">
        <f>SUM(R208:R209)</f>
        <v>0</v>
      </c>
      <c r="S207" s="198"/>
      <c r="T207" s="200">
        <f>SUM(T208:T209)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01" t="s">
        <v>88</v>
      </c>
      <c r="AT207" s="202" t="s">
        <v>77</v>
      </c>
      <c r="AU207" s="202" t="s">
        <v>86</v>
      </c>
      <c r="AY207" s="201" t="s">
        <v>129</v>
      </c>
      <c r="BK207" s="203">
        <f>SUM(BK208:BK209)</f>
        <v>0</v>
      </c>
    </row>
    <row r="208" spans="1:65" s="2" customFormat="1" ht="14.4" customHeight="1">
      <c r="A208" s="39"/>
      <c r="B208" s="40"/>
      <c r="C208" s="206" t="s">
        <v>410</v>
      </c>
      <c r="D208" s="206" t="s">
        <v>131</v>
      </c>
      <c r="E208" s="207" t="s">
        <v>499</v>
      </c>
      <c r="F208" s="208" t="s">
        <v>500</v>
      </c>
      <c r="G208" s="209" t="s">
        <v>300</v>
      </c>
      <c r="H208" s="210">
        <v>1</v>
      </c>
      <c r="I208" s="211"/>
      <c r="J208" s="212">
        <f>ROUND(I208*H208,2)</f>
        <v>0</v>
      </c>
      <c r="K208" s="213"/>
      <c r="L208" s="45"/>
      <c r="M208" s="214" t="s">
        <v>19</v>
      </c>
      <c r="N208" s="215" t="s">
        <v>49</v>
      </c>
      <c r="O208" s="85"/>
      <c r="P208" s="216">
        <f>O208*H208</f>
        <v>0</v>
      </c>
      <c r="Q208" s="216">
        <v>0</v>
      </c>
      <c r="R208" s="216">
        <f>Q208*H208</f>
        <v>0</v>
      </c>
      <c r="S208" s="216">
        <v>0</v>
      </c>
      <c r="T208" s="217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18" t="s">
        <v>212</v>
      </c>
      <c r="AT208" s="218" t="s">
        <v>131</v>
      </c>
      <c r="AU208" s="218" t="s">
        <v>88</v>
      </c>
      <c r="AY208" s="18" t="s">
        <v>129</v>
      </c>
      <c r="BE208" s="219">
        <f>IF(N208="základní",J208,0)</f>
        <v>0</v>
      </c>
      <c r="BF208" s="219">
        <f>IF(N208="snížená",J208,0)</f>
        <v>0</v>
      </c>
      <c r="BG208" s="219">
        <f>IF(N208="zákl. přenesená",J208,0)</f>
        <v>0</v>
      </c>
      <c r="BH208" s="219">
        <f>IF(N208="sníž. přenesená",J208,0)</f>
        <v>0</v>
      </c>
      <c r="BI208" s="219">
        <f>IF(N208="nulová",J208,0)</f>
        <v>0</v>
      </c>
      <c r="BJ208" s="18" t="s">
        <v>86</v>
      </c>
      <c r="BK208" s="219">
        <f>ROUND(I208*H208,2)</f>
        <v>0</v>
      </c>
      <c r="BL208" s="18" t="s">
        <v>212</v>
      </c>
      <c r="BM208" s="218" t="s">
        <v>501</v>
      </c>
    </row>
    <row r="209" spans="1:65" s="2" customFormat="1" ht="37.8" customHeight="1">
      <c r="A209" s="39"/>
      <c r="B209" s="40"/>
      <c r="C209" s="206" t="s">
        <v>414</v>
      </c>
      <c r="D209" s="206" t="s">
        <v>131</v>
      </c>
      <c r="E209" s="207" t="s">
        <v>503</v>
      </c>
      <c r="F209" s="208" t="s">
        <v>504</v>
      </c>
      <c r="G209" s="209" t="s">
        <v>505</v>
      </c>
      <c r="H209" s="264"/>
      <c r="I209" s="211"/>
      <c r="J209" s="212">
        <f>ROUND(I209*H209,2)</f>
        <v>0</v>
      </c>
      <c r="K209" s="213"/>
      <c r="L209" s="45"/>
      <c r="M209" s="214" t="s">
        <v>19</v>
      </c>
      <c r="N209" s="215" t="s">
        <v>49</v>
      </c>
      <c r="O209" s="85"/>
      <c r="P209" s="216">
        <f>O209*H209</f>
        <v>0</v>
      </c>
      <c r="Q209" s="216">
        <v>0</v>
      </c>
      <c r="R209" s="216">
        <f>Q209*H209</f>
        <v>0</v>
      </c>
      <c r="S209" s="216">
        <v>0</v>
      </c>
      <c r="T209" s="217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8" t="s">
        <v>212</v>
      </c>
      <c r="AT209" s="218" t="s">
        <v>131</v>
      </c>
      <c r="AU209" s="218" t="s">
        <v>88</v>
      </c>
      <c r="AY209" s="18" t="s">
        <v>129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18" t="s">
        <v>86</v>
      </c>
      <c r="BK209" s="219">
        <f>ROUND(I209*H209,2)</f>
        <v>0</v>
      </c>
      <c r="BL209" s="18" t="s">
        <v>212</v>
      </c>
      <c r="BM209" s="218" t="s">
        <v>506</v>
      </c>
    </row>
    <row r="210" spans="1:63" s="12" customFormat="1" ht="25.9" customHeight="1">
      <c r="A210" s="12"/>
      <c r="B210" s="190"/>
      <c r="C210" s="191"/>
      <c r="D210" s="192" t="s">
        <v>77</v>
      </c>
      <c r="E210" s="193" t="s">
        <v>507</v>
      </c>
      <c r="F210" s="193" t="s">
        <v>508</v>
      </c>
      <c r="G210" s="191"/>
      <c r="H210" s="191"/>
      <c r="I210" s="194"/>
      <c r="J210" s="195">
        <f>BK210</f>
        <v>0</v>
      </c>
      <c r="K210" s="191"/>
      <c r="L210" s="196"/>
      <c r="M210" s="197"/>
      <c r="N210" s="198"/>
      <c r="O210" s="198"/>
      <c r="P210" s="199">
        <f>P211+SUM(P212:P216)</f>
        <v>0</v>
      </c>
      <c r="Q210" s="198"/>
      <c r="R210" s="199">
        <f>R211+SUM(R212:R216)</f>
        <v>0</v>
      </c>
      <c r="S210" s="198"/>
      <c r="T210" s="200">
        <f>T211+SUM(T212:T216)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01" t="s">
        <v>153</v>
      </c>
      <c r="AT210" s="202" t="s">
        <v>77</v>
      </c>
      <c r="AU210" s="202" t="s">
        <v>78</v>
      </c>
      <c r="AY210" s="201" t="s">
        <v>129</v>
      </c>
      <c r="BK210" s="203">
        <f>BK211+SUM(BK212:BK216)</f>
        <v>0</v>
      </c>
    </row>
    <row r="211" spans="1:65" s="2" customFormat="1" ht="14.4" customHeight="1">
      <c r="A211" s="39"/>
      <c r="B211" s="40"/>
      <c r="C211" s="206" t="s">
        <v>419</v>
      </c>
      <c r="D211" s="206" t="s">
        <v>131</v>
      </c>
      <c r="E211" s="207" t="s">
        <v>510</v>
      </c>
      <c r="F211" s="208" t="s">
        <v>511</v>
      </c>
      <c r="G211" s="209" t="s">
        <v>505</v>
      </c>
      <c r="H211" s="264"/>
      <c r="I211" s="211"/>
      <c r="J211" s="212">
        <f>ROUND(I211*H211,2)</f>
        <v>0</v>
      </c>
      <c r="K211" s="213"/>
      <c r="L211" s="45"/>
      <c r="M211" s="214" t="s">
        <v>19</v>
      </c>
      <c r="N211" s="215" t="s">
        <v>49</v>
      </c>
      <c r="O211" s="85"/>
      <c r="P211" s="216">
        <f>O211*H211</f>
        <v>0</v>
      </c>
      <c r="Q211" s="216">
        <v>0</v>
      </c>
      <c r="R211" s="216">
        <f>Q211*H211</f>
        <v>0</v>
      </c>
      <c r="S211" s="216">
        <v>0</v>
      </c>
      <c r="T211" s="217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18" t="s">
        <v>135</v>
      </c>
      <c r="AT211" s="218" t="s">
        <v>131</v>
      </c>
      <c r="AU211" s="218" t="s">
        <v>86</v>
      </c>
      <c r="AY211" s="18" t="s">
        <v>129</v>
      </c>
      <c r="BE211" s="219">
        <f>IF(N211="základní",J211,0)</f>
        <v>0</v>
      </c>
      <c r="BF211" s="219">
        <f>IF(N211="snížená",J211,0)</f>
        <v>0</v>
      </c>
      <c r="BG211" s="219">
        <f>IF(N211="zákl. přenesená",J211,0)</f>
        <v>0</v>
      </c>
      <c r="BH211" s="219">
        <f>IF(N211="sníž. přenesená",J211,0)</f>
        <v>0</v>
      </c>
      <c r="BI211" s="219">
        <f>IF(N211="nulová",J211,0)</f>
        <v>0</v>
      </c>
      <c r="BJ211" s="18" t="s">
        <v>86</v>
      </c>
      <c r="BK211" s="219">
        <f>ROUND(I211*H211,2)</f>
        <v>0</v>
      </c>
      <c r="BL211" s="18" t="s">
        <v>135</v>
      </c>
      <c r="BM211" s="218" t="s">
        <v>512</v>
      </c>
    </row>
    <row r="212" spans="1:65" s="2" customFormat="1" ht="24.15" customHeight="1">
      <c r="A212" s="39"/>
      <c r="B212" s="40"/>
      <c r="C212" s="206" t="s">
        <v>423</v>
      </c>
      <c r="D212" s="206" t="s">
        <v>131</v>
      </c>
      <c r="E212" s="207" t="s">
        <v>514</v>
      </c>
      <c r="F212" s="208" t="s">
        <v>515</v>
      </c>
      <c r="G212" s="209" t="s">
        <v>516</v>
      </c>
      <c r="H212" s="210">
        <v>1</v>
      </c>
      <c r="I212" s="211"/>
      <c r="J212" s="212">
        <f>ROUND(I212*H212,2)</f>
        <v>0</v>
      </c>
      <c r="K212" s="213"/>
      <c r="L212" s="45"/>
      <c r="M212" s="214" t="s">
        <v>19</v>
      </c>
      <c r="N212" s="215" t="s">
        <v>49</v>
      </c>
      <c r="O212" s="85"/>
      <c r="P212" s="216">
        <f>O212*H212</f>
        <v>0</v>
      </c>
      <c r="Q212" s="216">
        <v>0</v>
      </c>
      <c r="R212" s="216">
        <f>Q212*H212</f>
        <v>0</v>
      </c>
      <c r="S212" s="216">
        <v>0</v>
      </c>
      <c r="T212" s="217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18" t="s">
        <v>135</v>
      </c>
      <c r="AT212" s="218" t="s">
        <v>131</v>
      </c>
      <c r="AU212" s="218" t="s">
        <v>86</v>
      </c>
      <c r="AY212" s="18" t="s">
        <v>129</v>
      </c>
      <c r="BE212" s="219">
        <f>IF(N212="základní",J212,0)</f>
        <v>0</v>
      </c>
      <c r="BF212" s="219">
        <f>IF(N212="snížená",J212,0)</f>
        <v>0</v>
      </c>
      <c r="BG212" s="219">
        <f>IF(N212="zákl. přenesená",J212,0)</f>
        <v>0</v>
      </c>
      <c r="BH212" s="219">
        <f>IF(N212="sníž. přenesená",J212,0)</f>
        <v>0</v>
      </c>
      <c r="BI212" s="219">
        <f>IF(N212="nulová",J212,0)</f>
        <v>0</v>
      </c>
      <c r="BJ212" s="18" t="s">
        <v>86</v>
      </c>
      <c r="BK212" s="219">
        <f>ROUND(I212*H212,2)</f>
        <v>0</v>
      </c>
      <c r="BL212" s="18" t="s">
        <v>135</v>
      </c>
      <c r="BM212" s="218" t="s">
        <v>517</v>
      </c>
    </row>
    <row r="213" spans="1:65" s="2" customFormat="1" ht="14.4" customHeight="1">
      <c r="A213" s="39"/>
      <c r="B213" s="40"/>
      <c r="C213" s="206" t="s">
        <v>428</v>
      </c>
      <c r="D213" s="206" t="s">
        <v>131</v>
      </c>
      <c r="E213" s="207" t="s">
        <v>519</v>
      </c>
      <c r="F213" s="208" t="s">
        <v>520</v>
      </c>
      <c r="G213" s="209" t="s">
        <v>516</v>
      </c>
      <c r="H213" s="210">
        <v>1</v>
      </c>
      <c r="I213" s="211"/>
      <c r="J213" s="212">
        <f>ROUND(I213*H213,2)</f>
        <v>0</v>
      </c>
      <c r="K213" s="213"/>
      <c r="L213" s="45"/>
      <c r="M213" s="214" t="s">
        <v>19</v>
      </c>
      <c r="N213" s="215" t="s">
        <v>49</v>
      </c>
      <c r="O213" s="85"/>
      <c r="P213" s="216">
        <f>O213*H213</f>
        <v>0</v>
      </c>
      <c r="Q213" s="216">
        <v>0</v>
      </c>
      <c r="R213" s="216">
        <f>Q213*H213</f>
        <v>0</v>
      </c>
      <c r="S213" s="216">
        <v>0</v>
      </c>
      <c r="T213" s="217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18" t="s">
        <v>521</v>
      </c>
      <c r="AT213" s="218" t="s">
        <v>131</v>
      </c>
      <c r="AU213" s="218" t="s">
        <v>86</v>
      </c>
      <c r="AY213" s="18" t="s">
        <v>129</v>
      </c>
      <c r="BE213" s="219">
        <f>IF(N213="základní",J213,0)</f>
        <v>0</v>
      </c>
      <c r="BF213" s="219">
        <f>IF(N213="snížená",J213,0)</f>
        <v>0</v>
      </c>
      <c r="BG213" s="219">
        <f>IF(N213="zákl. přenesená",J213,0)</f>
        <v>0</v>
      </c>
      <c r="BH213" s="219">
        <f>IF(N213="sníž. přenesená",J213,0)</f>
        <v>0</v>
      </c>
      <c r="BI213" s="219">
        <f>IF(N213="nulová",J213,0)</f>
        <v>0</v>
      </c>
      <c r="BJ213" s="18" t="s">
        <v>86</v>
      </c>
      <c r="BK213" s="219">
        <f>ROUND(I213*H213,2)</f>
        <v>0</v>
      </c>
      <c r="BL213" s="18" t="s">
        <v>521</v>
      </c>
      <c r="BM213" s="218" t="s">
        <v>522</v>
      </c>
    </row>
    <row r="214" spans="1:65" s="2" customFormat="1" ht="14.4" customHeight="1">
      <c r="A214" s="39"/>
      <c r="B214" s="40"/>
      <c r="C214" s="206" t="s">
        <v>433</v>
      </c>
      <c r="D214" s="206" t="s">
        <v>131</v>
      </c>
      <c r="E214" s="207" t="s">
        <v>524</v>
      </c>
      <c r="F214" s="208" t="s">
        <v>525</v>
      </c>
      <c r="G214" s="209" t="s">
        <v>516</v>
      </c>
      <c r="H214" s="210">
        <v>1</v>
      </c>
      <c r="I214" s="211"/>
      <c r="J214" s="212">
        <f>ROUND(I214*H214,2)</f>
        <v>0</v>
      </c>
      <c r="K214" s="213"/>
      <c r="L214" s="45"/>
      <c r="M214" s="214" t="s">
        <v>19</v>
      </c>
      <c r="N214" s="215" t="s">
        <v>49</v>
      </c>
      <c r="O214" s="85"/>
      <c r="P214" s="216">
        <f>O214*H214</f>
        <v>0</v>
      </c>
      <c r="Q214" s="216">
        <v>0</v>
      </c>
      <c r="R214" s="216">
        <f>Q214*H214</f>
        <v>0</v>
      </c>
      <c r="S214" s="216">
        <v>0</v>
      </c>
      <c r="T214" s="217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18" t="s">
        <v>135</v>
      </c>
      <c r="AT214" s="218" t="s">
        <v>131</v>
      </c>
      <c r="AU214" s="218" t="s">
        <v>86</v>
      </c>
      <c r="AY214" s="18" t="s">
        <v>129</v>
      </c>
      <c r="BE214" s="219">
        <f>IF(N214="základní",J214,0)</f>
        <v>0</v>
      </c>
      <c r="BF214" s="219">
        <f>IF(N214="snížená",J214,0)</f>
        <v>0</v>
      </c>
      <c r="BG214" s="219">
        <f>IF(N214="zákl. přenesená",J214,0)</f>
        <v>0</v>
      </c>
      <c r="BH214" s="219">
        <f>IF(N214="sníž. přenesená",J214,0)</f>
        <v>0</v>
      </c>
      <c r="BI214" s="219">
        <f>IF(N214="nulová",J214,0)</f>
        <v>0</v>
      </c>
      <c r="BJ214" s="18" t="s">
        <v>86</v>
      </c>
      <c r="BK214" s="219">
        <f>ROUND(I214*H214,2)</f>
        <v>0</v>
      </c>
      <c r="BL214" s="18" t="s">
        <v>135</v>
      </c>
      <c r="BM214" s="218" t="s">
        <v>526</v>
      </c>
    </row>
    <row r="215" spans="1:65" s="2" customFormat="1" ht="24.15" customHeight="1">
      <c r="A215" s="39"/>
      <c r="B215" s="40"/>
      <c r="C215" s="206" t="s">
        <v>438</v>
      </c>
      <c r="D215" s="206" t="s">
        <v>131</v>
      </c>
      <c r="E215" s="207" t="s">
        <v>528</v>
      </c>
      <c r="F215" s="208" t="s">
        <v>529</v>
      </c>
      <c r="G215" s="209" t="s">
        <v>516</v>
      </c>
      <c r="H215" s="210">
        <v>1</v>
      </c>
      <c r="I215" s="211"/>
      <c r="J215" s="212">
        <f>ROUND(I215*H215,2)</f>
        <v>0</v>
      </c>
      <c r="K215" s="213"/>
      <c r="L215" s="45"/>
      <c r="M215" s="214" t="s">
        <v>19</v>
      </c>
      <c r="N215" s="215" t="s">
        <v>49</v>
      </c>
      <c r="O215" s="85"/>
      <c r="P215" s="216">
        <f>O215*H215</f>
        <v>0</v>
      </c>
      <c r="Q215" s="216">
        <v>0</v>
      </c>
      <c r="R215" s="216">
        <f>Q215*H215</f>
        <v>0</v>
      </c>
      <c r="S215" s="216">
        <v>0</v>
      </c>
      <c r="T215" s="217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8" t="s">
        <v>135</v>
      </c>
      <c r="AT215" s="218" t="s">
        <v>131</v>
      </c>
      <c r="AU215" s="218" t="s">
        <v>86</v>
      </c>
      <c r="AY215" s="18" t="s">
        <v>129</v>
      </c>
      <c r="BE215" s="219">
        <f>IF(N215="základní",J215,0)</f>
        <v>0</v>
      </c>
      <c r="BF215" s="219">
        <f>IF(N215="snížená",J215,0)</f>
        <v>0</v>
      </c>
      <c r="BG215" s="219">
        <f>IF(N215="zákl. přenesená",J215,0)</f>
        <v>0</v>
      </c>
      <c r="BH215" s="219">
        <f>IF(N215="sníž. přenesená",J215,0)</f>
        <v>0</v>
      </c>
      <c r="BI215" s="219">
        <f>IF(N215="nulová",J215,0)</f>
        <v>0</v>
      </c>
      <c r="BJ215" s="18" t="s">
        <v>86</v>
      </c>
      <c r="BK215" s="219">
        <f>ROUND(I215*H215,2)</f>
        <v>0</v>
      </c>
      <c r="BL215" s="18" t="s">
        <v>135</v>
      </c>
      <c r="BM215" s="218" t="s">
        <v>530</v>
      </c>
    </row>
    <row r="216" spans="1:63" s="12" customFormat="1" ht="22.8" customHeight="1">
      <c r="A216" s="12"/>
      <c r="B216" s="190"/>
      <c r="C216" s="191"/>
      <c r="D216" s="192" t="s">
        <v>77</v>
      </c>
      <c r="E216" s="204" t="s">
        <v>531</v>
      </c>
      <c r="F216" s="204" t="s">
        <v>532</v>
      </c>
      <c r="G216" s="191"/>
      <c r="H216" s="191"/>
      <c r="I216" s="194"/>
      <c r="J216" s="205">
        <f>BK216</f>
        <v>0</v>
      </c>
      <c r="K216" s="191"/>
      <c r="L216" s="196"/>
      <c r="M216" s="197"/>
      <c r="N216" s="198"/>
      <c r="O216" s="198"/>
      <c r="P216" s="199">
        <f>P217</f>
        <v>0</v>
      </c>
      <c r="Q216" s="198"/>
      <c r="R216" s="199">
        <f>R217</f>
        <v>0</v>
      </c>
      <c r="S216" s="198"/>
      <c r="T216" s="200">
        <f>T217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01" t="s">
        <v>153</v>
      </c>
      <c r="AT216" s="202" t="s">
        <v>77</v>
      </c>
      <c r="AU216" s="202" t="s">
        <v>86</v>
      </c>
      <c r="AY216" s="201" t="s">
        <v>129</v>
      </c>
      <c r="BK216" s="203">
        <f>BK217</f>
        <v>0</v>
      </c>
    </row>
    <row r="217" spans="1:65" s="2" customFormat="1" ht="14.4" customHeight="1">
      <c r="A217" s="39"/>
      <c r="B217" s="40"/>
      <c r="C217" s="206" t="s">
        <v>442</v>
      </c>
      <c r="D217" s="206" t="s">
        <v>131</v>
      </c>
      <c r="E217" s="207" t="s">
        <v>534</v>
      </c>
      <c r="F217" s="208" t="s">
        <v>535</v>
      </c>
      <c r="G217" s="209" t="s">
        <v>536</v>
      </c>
      <c r="H217" s="210">
        <v>1</v>
      </c>
      <c r="I217" s="211"/>
      <c r="J217" s="212">
        <f>ROUND(I217*H217,2)</f>
        <v>0</v>
      </c>
      <c r="K217" s="213"/>
      <c r="L217" s="45"/>
      <c r="M217" s="265" t="s">
        <v>19</v>
      </c>
      <c r="N217" s="266" t="s">
        <v>49</v>
      </c>
      <c r="O217" s="267"/>
      <c r="P217" s="268">
        <f>O217*H217</f>
        <v>0</v>
      </c>
      <c r="Q217" s="268">
        <v>0</v>
      </c>
      <c r="R217" s="268">
        <f>Q217*H217</f>
        <v>0</v>
      </c>
      <c r="S217" s="268">
        <v>0</v>
      </c>
      <c r="T217" s="269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8" t="s">
        <v>521</v>
      </c>
      <c r="AT217" s="218" t="s">
        <v>131</v>
      </c>
      <c r="AU217" s="218" t="s">
        <v>88</v>
      </c>
      <c r="AY217" s="18" t="s">
        <v>129</v>
      </c>
      <c r="BE217" s="219">
        <f>IF(N217="základní",J217,0)</f>
        <v>0</v>
      </c>
      <c r="BF217" s="219">
        <f>IF(N217="snížená",J217,0)</f>
        <v>0</v>
      </c>
      <c r="BG217" s="219">
        <f>IF(N217="zákl. přenesená",J217,0)</f>
        <v>0</v>
      </c>
      <c r="BH217" s="219">
        <f>IF(N217="sníž. přenesená",J217,0)</f>
        <v>0</v>
      </c>
      <c r="BI217" s="219">
        <f>IF(N217="nulová",J217,0)</f>
        <v>0</v>
      </c>
      <c r="BJ217" s="18" t="s">
        <v>86</v>
      </c>
      <c r="BK217" s="219">
        <f>ROUND(I217*H217,2)</f>
        <v>0</v>
      </c>
      <c r="BL217" s="18" t="s">
        <v>521</v>
      </c>
      <c r="BM217" s="218" t="s">
        <v>537</v>
      </c>
    </row>
    <row r="218" spans="1:31" s="2" customFormat="1" ht="6.95" customHeight="1">
      <c r="A218" s="39"/>
      <c r="B218" s="60"/>
      <c r="C218" s="61"/>
      <c r="D218" s="61"/>
      <c r="E218" s="61"/>
      <c r="F218" s="61"/>
      <c r="G218" s="61"/>
      <c r="H218" s="61"/>
      <c r="I218" s="61"/>
      <c r="J218" s="61"/>
      <c r="K218" s="61"/>
      <c r="L218" s="45"/>
      <c r="M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</row>
  </sheetData>
  <sheetProtection password="CC35" sheet="1" objects="1" scenarios="1" formatColumns="0" formatRows="0" autoFilter="0"/>
  <autoFilter ref="C89:K217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94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88</v>
      </c>
    </row>
    <row r="4" spans="2:46" s="1" customFormat="1" ht="24.95" customHeight="1">
      <c r="B4" s="21"/>
      <c r="D4" s="131" t="s">
        <v>95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Autobusové zastávky Litvínov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96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592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20. 9. 2021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34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35</v>
      </c>
      <c r="F21" s="39"/>
      <c r="G21" s="39"/>
      <c r="H21" s="39"/>
      <c r="I21" s="133" t="s">
        <v>29</v>
      </c>
      <c r="J21" s="137" t="s">
        <v>36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38</v>
      </c>
      <c r="E23" s="39"/>
      <c r="F23" s="39"/>
      <c r="G23" s="39"/>
      <c r="H23" s="39"/>
      <c r="I23" s="133" t="s">
        <v>26</v>
      </c>
      <c r="J23" s="137" t="s">
        <v>39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40</v>
      </c>
      <c r="F24" s="39"/>
      <c r="G24" s="39"/>
      <c r="H24" s="39"/>
      <c r="I24" s="133" t="s">
        <v>29</v>
      </c>
      <c r="J24" s="137" t="s">
        <v>41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42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44</v>
      </c>
      <c r="E30" s="39"/>
      <c r="F30" s="39"/>
      <c r="G30" s="39"/>
      <c r="H30" s="39"/>
      <c r="I30" s="39"/>
      <c r="J30" s="145">
        <f>ROUND(J91,2)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46</v>
      </c>
      <c r="G32" s="39"/>
      <c r="H32" s="39"/>
      <c r="I32" s="146" t="s">
        <v>45</v>
      </c>
      <c r="J32" s="146" t="s">
        <v>47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48</v>
      </c>
      <c r="E33" s="133" t="s">
        <v>49</v>
      </c>
      <c r="F33" s="148">
        <f>ROUND((SUM(BE91:BE229)),2)</f>
        <v>0</v>
      </c>
      <c r="G33" s="39"/>
      <c r="H33" s="39"/>
      <c r="I33" s="149">
        <v>0.21</v>
      </c>
      <c r="J33" s="148">
        <f>ROUND(((SUM(BE91:BE229))*I33),2)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50</v>
      </c>
      <c r="F34" s="148">
        <f>ROUND((SUM(BF91:BF229)),2)</f>
        <v>0</v>
      </c>
      <c r="G34" s="39"/>
      <c r="H34" s="39"/>
      <c r="I34" s="149">
        <v>0.15</v>
      </c>
      <c r="J34" s="148">
        <f>ROUND(((SUM(BF91:BF229))*I34),2)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51</v>
      </c>
      <c r="F35" s="148">
        <f>ROUND((SUM(BG91:BG229)),2)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52</v>
      </c>
      <c r="F36" s="148">
        <f>ROUND((SUM(BH91:BH229)),2)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53</v>
      </c>
      <c r="F37" s="148">
        <f>ROUND((SUM(BI91:BI229)),2)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54</v>
      </c>
      <c r="E39" s="152"/>
      <c r="F39" s="152"/>
      <c r="G39" s="153" t="s">
        <v>55</v>
      </c>
      <c r="H39" s="154" t="s">
        <v>56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98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Autobusové zastávky Litvínov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96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SO03B - Stavební práce autobusové zastávky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Litvínov</v>
      </c>
      <c r="G52" s="41"/>
      <c r="H52" s="41"/>
      <c r="I52" s="33" t="s">
        <v>23</v>
      </c>
      <c r="J52" s="73" t="str">
        <f>IF(J12="","",J12)</f>
        <v>20. 9. 2021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Město Litvínov</v>
      </c>
      <c r="G54" s="41"/>
      <c r="H54" s="41"/>
      <c r="I54" s="33" t="s">
        <v>33</v>
      </c>
      <c r="J54" s="37" t="str">
        <f>E21</f>
        <v>ADVISIA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>Tomáš Valenta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99</v>
      </c>
      <c r="D57" s="163"/>
      <c r="E57" s="163"/>
      <c r="F57" s="163"/>
      <c r="G57" s="163"/>
      <c r="H57" s="163"/>
      <c r="I57" s="163"/>
      <c r="J57" s="164" t="s">
        <v>100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76</v>
      </c>
      <c r="D59" s="41"/>
      <c r="E59" s="41"/>
      <c r="F59" s="41"/>
      <c r="G59" s="41"/>
      <c r="H59" s="41"/>
      <c r="I59" s="41"/>
      <c r="J59" s="103">
        <f>J91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101</v>
      </c>
    </row>
    <row r="60" spans="1:31" s="9" customFormat="1" ht="24.95" customHeight="1">
      <c r="A60" s="9"/>
      <c r="B60" s="166"/>
      <c r="C60" s="167"/>
      <c r="D60" s="168" t="s">
        <v>102</v>
      </c>
      <c r="E60" s="169"/>
      <c r="F60" s="169"/>
      <c r="G60" s="169"/>
      <c r="H60" s="169"/>
      <c r="I60" s="169"/>
      <c r="J60" s="170">
        <f>J92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103</v>
      </c>
      <c r="E61" s="175"/>
      <c r="F61" s="175"/>
      <c r="G61" s="175"/>
      <c r="H61" s="175"/>
      <c r="I61" s="175"/>
      <c r="J61" s="176">
        <f>J93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539</v>
      </c>
      <c r="E62" s="175"/>
      <c r="F62" s="175"/>
      <c r="G62" s="175"/>
      <c r="H62" s="175"/>
      <c r="I62" s="175"/>
      <c r="J62" s="176">
        <f>J139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105</v>
      </c>
      <c r="E63" s="175"/>
      <c r="F63" s="175"/>
      <c r="G63" s="175"/>
      <c r="H63" s="175"/>
      <c r="I63" s="175"/>
      <c r="J63" s="176">
        <f>J143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107</v>
      </c>
      <c r="E64" s="175"/>
      <c r="F64" s="175"/>
      <c r="G64" s="175"/>
      <c r="H64" s="175"/>
      <c r="I64" s="175"/>
      <c r="J64" s="176">
        <f>J180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108</v>
      </c>
      <c r="E65" s="175"/>
      <c r="F65" s="175"/>
      <c r="G65" s="175"/>
      <c r="H65" s="175"/>
      <c r="I65" s="175"/>
      <c r="J65" s="176">
        <f>J205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109</v>
      </c>
      <c r="E66" s="175"/>
      <c r="F66" s="175"/>
      <c r="G66" s="175"/>
      <c r="H66" s="175"/>
      <c r="I66" s="175"/>
      <c r="J66" s="176">
        <f>J214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6"/>
      <c r="C67" s="167"/>
      <c r="D67" s="168" t="s">
        <v>110</v>
      </c>
      <c r="E67" s="169"/>
      <c r="F67" s="169"/>
      <c r="G67" s="169"/>
      <c r="H67" s="169"/>
      <c r="I67" s="169"/>
      <c r="J67" s="170">
        <f>J217</f>
        <v>0</v>
      </c>
      <c r="K67" s="167"/>
      <c r="L67" s="17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2"/>
      <c r="C68" s="173"/>
      <c r="D68" s="174" t="s">
        <v>570</v>
      </c>
      <c r="E68" s="175"/>
      <c r="F68" s="175"/>
      <c r="G68" s="175"/>
      <c r="H68" s="175"/>
      <c r="I68" s="175"/>
      <c r="J68" s="176">
        <f>J218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2"/>
      <c r="C69" s="173"/>
      <c r="D69" s="174" t="s">
        <v>111</v>
      </c>
      <c r="E69" s="175"/>
      <c r="F69" s="175"/>
      <c r="G69" s="175"/>
      <c r="H69" s="175"/>
      <c r="I69" s="175"/>
      <c r="J69" s="176">
        <f>J219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66"/>
      <c r="C70" s="167"/>
      <c r="D70" s="168" t="s">
        <v>112</v>
      </c>
      <c r="E70" s="169"/>
      <c r="F70" s="169"/>
      <c r="G70" s="169"/>
      <c r="H70" s="169"/>
      <c r="I70" s="169"/>
      <c r="J70" s="170">
        <f>J222</f>
        <v>0</v>
      </c>
      <c r="K70" s="167"/>
      <c r="L70" s="171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72"/>
      <c r="C71" s="173"/>
      <c r="D71" s="174" t="s">
        <v>113</v>
      </c>
      <c r="E71" s="175"/>
      <c r="F71" s="175"/>
      <c r="G71" s="175"/>
      <c r="H71" s="175"/>
      <c r="I71" s="175"/>
      <c r="J71" s="176">
        <f>J228</f>
        <v>0</v>
      </c>
      <c r="K71" s="173"/>
      <c r="L71" s="17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7" spans="1:31" s="2" customFormat="1" ht="6.95" customHeight="1">
      <c r="A77" s="39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24.95" customHeight="1">
      <c r="A78" s="39"/>
      <c r="B78" s="40"/>
      <c r="C78" s="24" t="s">
        <v>114</v>
      </c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16</v>
      </c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6.5" customHeight="1">
      <c r="A81" s="39"/>
      <c r="B81" s="40"/>
      <c r="C81" s="41"/>
      <c r="D81" s="41"/>
      <c r="E81" s="161" t="str">
        <f>E7</f>
        <v>Autobusové zastávky Litvínov</v>
      </c>
      <c r="F81" s="33"/>
      <c r="G81" s="33"/>
      <c r="H81" s="33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96</v>
      </c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6.5" customHeight="1">
      <c r="A83" s="39"/>
      <c r="B83" s="40"/>
      <c r="C83" s="41"/>
      <c r="D83" s="41"/>
      <c r="E83" s="70" t="str">
        <f>E9</f>
        <v>SO03B - Stavební práce autobusové zastávky</v>
      </c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21</v>
      </c>
      <c r="D85" s="41"/>
      <c r="E85" s="41"/>
      <c r="F85" s="28" t="str">
        <f>F12</f>
        <v>Litvínov</v>
      </c>
      <c r="G85" s="41"/>
      <c r="H85" s="41"/>
      <c r="I85" s="33" t="s">
        <v>23</v>
      </c>
      <c r="J85" s="73" t="str">
        <f>IF(J12="","",J12)</f>
        <v>20. 9. 2021</v>
      </c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3" t="s">
        <v>25</v>
      </c>
      <c r="D87" s="41"/>
      <c r="E87" s="41"/>
      <c r="F87" s="28" t="str">
        <f>E15</f>
        <v>Město Litvínov</v>
      </c>
      <c r="G87" s="41"/>
      <c r="H87" s="41"/>
      <c r="I87" s="33" t="s">
        <v>33</v>
      </c>
      <c r="J87" s="37" t="str">
        <f>E21</f>
        <v>ADVISIA s.r.o.</v>
      </c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5.15" customHeight="1">
      <c r="A88" s="39"/>
      <c r="B88" s="40"/>
      <c r="C88" s="33" t="s">
        <v>31</v>
      </c>
      <c r="D88" s="41"/>
      <c r="E88" s="41"/>
      <c r="F88" s="28" t="str">
        <f>IF(E18="","",E18)</f>
        <v>Vyplň údaj</v>
      </c>
      <c r="G88" s="41"/>
      <c r="H88" s="41"/>
      <c r="I88" s="33" t="s">
        <v>38</v>
      </c>
      <c r="J88" s="37" t="str">
        <f>E24</f>
        <v>Tomáš Valenta</v>
      </c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0.3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3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11" customFormat="1" ht="29.25" customHeight="1">
      <c r="A90" s="178"/>
      <c r="B90" s="179"/>
      <c r="C90" s="180" t="s">
        <v>115</v>
      </c>
      <c r="D90" s="181" t="s">
        <v>63</v>
      </c>
      <c r="E90" s="181" t="s">
        <v>59</v>
      </c>
      <c r="F90" s="181" t="s">
        <v>60</v>
      </c>
      <c r="G90" s="181" t="s">
        <v>116</v>
      </c>
      <c r="H90" s="181" t="s">
        <v>117</v>
      </c>
      <c r="I90" s="181" t="s">
        <v>118</v>
      </c>
      <c r="J90" s="182" t="s">
        <v>100</v>
      </c>
      <c r="K90" s="183" t="s">
        <v>119</v>
      </c>
      <c r="L90" s="184"/>
      <c r="M90" s="93" t="s">
        <v>19</v>
      </c>
      <c r="N90" s="94" t="s">
        <v>48</v>
      </c>
      <c r="O90" s="94" t="s">
        <v>120</v>
      </c>
      <c r="P90" s="94" t="s">
        <v>121</v>
      </c>
      <c r="Q90" s="94" t="s">
        <v>122</v>
      </c>
      <c r="R90" s="94" t="s">
        <v>123</v>
      </c>
      <c r="S90" s="94" t="s">
        <v>124</v>
      </c>
      <c r="T90" s="95" t="s">
        <v>125</v>
      </c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</row>
    <row r="91" spans="1:63" s="2" customFormat="1" ht="22.8" customHeight="1">
      <c r="A91" s="39"/>
      <c r="B91" s="40"/>
      <c r="C91" s="100" t="s">
        <v>126</v>
      </c>
      <c r="D91" s="41"/>
      <c r="E91" s="41"/>
      <c r="F91" s="41"/>
      <c r="G91" s="41"/>
      <c r="H91" s="41"/>
      <c r="I91" s="41"/>
      <c r="J91" s="185">
        <f>BK91</f>
        <v>0</v>
      </c>
      <c r="K91" s="41"/>
      <c r="L91" s="45"/>
      <c r="M91" s="96"/>
      <c r="N91" s="186"/>
      <c r="O91" s="97"/>
      <c r="P91" s="187">
        <f>P92+P217+P222</f>
        <v>0</v>
      </c>
      <c r="Q91" s="97"/>
      <c r="R91" s="187">
        <f>R92+R217+R222</f>
        <v>68.88251292</v>
      </c>
      <c r="S91" s="97"/>
      <c r="T91" s="188">
        <f>T92+T217+T222</f>
        <v>84.506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77</v>
      </c>
      <c r="AU91" s="18" t="s">
        <v>101</v>
      </c>
      <c r="BK91" s="189">
        <f>BK92+BK217+BK222</f>
        <v>0</v>
      </c>
    </row>
    <row r="92" spans="1:63" s="12" customFormat="1" ht="25.9" customHeight="1">
      <c r="A92" s="12"/>
      <c r="B92" s="190"/>
      <c r="C92" s="191"/>
      <c r="D92" s="192" t="s">
        <v>77</v>
      </c>
      <c r="E92" s="193" t="s">
        <v>127</v>
      </c>
      <c r="F92" s="193" t="s">
        <v>128</v>
      </c>
      <c r="G92" s="191"/>
      <c r="H92" s="191"/>
      <c r="I92" s="194"/>
      <c r="J92" s="195">
        <f>BK92</f>
        <v>0</v>
      </c>
      <c r="K92" s="191"/>
      <c r="L92" s="196"/>
      <c r="M92" s="197"/>
      <c r="N92" s="198"/>
      <c r="O92" s="198"/>
      <c r="P92" s="199">
        <f>P93+P139+P143+P180+P205+P214</f>
        <v>0</v>
      </c>
      <c r="Q92" s="198"/>
      <c r="R92" s="199">
        <f>R93+R139+R143+R180+R205+R214</f>
        <v>68.88251292</v>
      </c>
      <c r="S92" s="198"/>
      <c r="T92" s="200">
        <f>T93+T139+T143+T180+T205+T214</f>
        <v>84.506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1" t="s">
        <v>86</v>
      </c>
      <c r="AT92" s="202" t="s">
        <v>77</v>
      </c>
      <c r="AU92" s="202" t="s">
        <v>78</v>
      </c>
      <c r="AY92" s="201" t="s">
        <v>129</v>
      </c>
      <c r="BK92" s="203">
        <f>BK93+BK139+BK143+BK180+BK205+BK214</f>
        <v>0</v>
      </c>
    </row>
    <row r="93" spans="1:63" s="12" customFormat="1" ht="22.8" customHeight="1">
      <c r="A93" s="12"/>
      <c r="B93" s="190"/>
      <c r="C93" s="191"/>
      <c r="D93" s="192" t="s">
        <v>77</v>
      </c>
      <c r="E93" s="204" t="s">
        <v>86</v>
      </c>
      <c r="F93" s="204" t="s">
        <v>130</v>
      </c>
      <c r="G93" s="191"/>
      <c r="H93" s="191"/>
      <c r="I93" s="194"/>
      <c r="J93" s="205">
        <f>BK93</f>
        <v>0</v>
      </c>
      <c r="K93" s="191"/>
      <c r="L93" s="196"/>
      <c r="M93" s="197"/>
      <c r="N93" s="198"/>
      <c r="O93" s="198"/>
      <c r="P93" s="199">
        <f>SUM(P94:P138)</f>
        <v>0</v>
      </c>
      <c r="Q93" s="198"/>
      <c r="R93" s="199">
        <f>SUM(R94:R138)</f>
        <v>0.0123</v>
      </c>
      <c r="S93" s="198"/>
      <c r="T93" s="200">
        <f>SUM(T94:T138)</f>
        <v>84.506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1" t="s">
        <v>86</v>
      </c>
      <c r="AT93" s="202" t="s">
        <v>77</v>
      </c>
      <c r="AU93" s="202" t="s">
        <v>86</v>
      </c>
      <c r="AY93" s="201" t="s">
        <v>129</v>
      </c>
      <c r="BK93" s="203">
        <f>SUM(BK94:BK138)</f>
        <v>0</v>
      </c>
    </row>
    <row r="94" spans="1:65" s="2" customFormat="1" ht="62.7" customHeight="1">
      <c r="A94" s="39"/>
      <c r="B94" s="40"/>
      <c r="C94" s="206" t="s">
        <v>86</v>
      </c>
      <c r="D94" s="206" t="s">
        <v>131</v>
      </c>
      <c r="E94" s="207" t="s">
        <v>593</v>
      </c>
      <c r="F94" s="208" t="s">
        <v>594</v>
      </c>
      <c r="G94" s="209" t="s">
        <v>134</v>
      </c>
      <c r="H94" s="210">
        <v>132</v>
      </c>
      <c r="I94" s="211"/>
      <c r="J94" s="212">
        <f>ROUND(I94*H94,2)</f>
        <v>0</v>
      </c>
      <c r="K94" s="213"/>
      <c r="L94" s="45"/>
      <c r="M94" s="214" t="s">
        <v>19</v>
      </c>
      <c r="N94" s="215" t="s">
        <v>49</v>
      </c>
      <c r="O94" s="85"/>
      <c r="P94" s="216">
        <f>O94*H94</f>
        <v>0</v>
      </c>
      <c r="Q94" s="216">
        <v>0</v>
      </c>
      <c r="R94" s="216">
        <f>Q94*H94</f>
        <v>0</v>
      </c>
      <c r="S94" s="216">
        <v>0.24</v>
      </c>
      <c r="T94" s="217">
        <f>S94*H94</f>
        <v>31.68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8" t="s">
        <v>135</v>
      </c>
      <c r="AT94" s="218" t="s">
        <v>131</v>
      </c>
      <c r="AU94" s="218" t="s">
        <v>88</v>
      </c>
      <c r="AY94" s="18" t="s">
        <v>129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8" t="s">
        <v>86</v>
      </c>
      <c r="BK94" s="219">
        <f>ROUND(I94*H94,2)</f>
        <v>0</v>
      </c>
      <c r="BL94" s="18" t="s">
        <v>135</v>
      </c>
      <c r="BM94" s="218" t="s">
        <v>595</v>
      </c>
    </row>
    <row r="95" spans="1:65" s="2" customFormat="1" ht="49.05" customHeight="1">
      <c r="A95" s="39"/>
      <c r="B95" s="40"/>
      <c r="C95" s="206" t="s">
        <v>88</v>
      </c>
      <c r="D95" s="206" t="s">
        <v>131</v>
      </c>
      <c r="E95" s="207" t="s">
        <v>141</v>
      </c>
      <c r="F95" s="208" t="s">
        <v>142</v>
      </c>
      <c r="G95" s="209" t="s">
        <v>134</v>
      </c>
      <c r="H95" s="210">
        <v>102</v>
      </c>
      <c r="I95" s="211"/>
      <c r="J95" s="212">
        <f>ROUND(I95*H95,2)</f>
        <v>0</v>
      </c>
      <c r="K95" s="213"/>
      <c r="L95" s="45"/>
      <c r="M95" s="214" t="s">
        <v>19</v>
      </c>
      <c r="N95" s="215" t="s">
        <v>49</v>
      </c>
      <c r="O95" s="85"/>
      <c r="P95" s="216">
        <f>O95*H95</f>
        <v>0</v>
      </c>
      <c r="Q95" s="216">
        <v>0</v>
      </c>
      <c r="R95" s="216">
        <f>Q95*H95</f>
        <v>0</v>
      </c>
      <c r="S95" s="216">
        <v>0.098</v>
      </c>
      <c r="T95" s="217">
        <f>S95*H95</f>
        <v>9.996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8" t="s">
        <v>135</v>
      </c>
      <c r="AT95" s="218" t="s">
        <v>131</v>
      </c>
      <c r="AU95" s="218" t="s">
        <v>88</v>
      </c>
      <c r="AY95" s="18" t="s">
        <v>129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8" t="s">
        <v>86</v>
      </c>
      <c r="BK95" s="219">
        <f>ROUND(I95*H95,2)</f>
        <v>0</v>
      </c>
      <c r="BL95" s="18" t="s">
        <v>135</v>
      </c>
      <c r="BM95" s="218" t="s">
        <v>143</v>
      </c>
    </row>
    <row r="96" spans="1:65" s="2" customFormat="1" ht="49.05" customHeight="1">
      <c r="A96" s="39"/>
      <c r="B96" s="40"/>
      <c r="C96" s="206" t="s">
        <v>140</v>
      </c>
      <c r="D96" s="206" t="s">
        <v>131</v>
      </c>
      <c r="E96" s="207" t="s">
        <v>150</v>
      </c>
      <c r="F96" s="208" t="s">
        <v>151</v>
      </c>
      <c r="G96" s="209" t="s">
        <v>134</v>
      </c>
      <c r="H96" s="210">
        <v>132</v>
      </c>
      <c r="I96" s="211"/>
      <c r="J96" s="212">
        <f>ROUND(I96*H96,2)</f>
        <v>0</v>
      </c>
      <c r="K96" s="213"/>
      <c r="L96" s="45"/>
      <c r="M96" s="214" t="s">
        <v>19</v>
      </c>
      <c r="N96" s="215" t="s">
        <v>49</v>
      </c>
      <c r="O96" s="85"/>
      <c r="P96" s="216">
        <f>O96*H96</f>
        <v>0</v>
      </c>
      <c r="Q96" s="216">
        <v>9E-05</v>
      </c>
      <c r="R96" s="216">
        <f>Q96*H96</f>
        <v>0.01188</v>
      </c>
      <c r="S96" s="216">
        <v>0.23</v>
      </c>
      <c r="T96" s="217">
        <f>S96*H96</f>
        <v>30.360000000000003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8" t="s">
        <v>135</v>
      </c>
      <c r="AT96" s="218" t="s">
        <v>131</v>
      </c>
      <c r="AU96" s="218" t="s">
        <v>88</v>
      </c>
      <c r="AY96" s="18" t="s">
        <v>129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8" t="s">
        <v>86</v>
      </c>
      <c r="BK96" s="219">
        <f>ROUND(I96*H96,2)</f>
        <v>0</v>
      </c>
      <c r="BL96" s="18" t="s">
        <v>135</v>
      </c>
      <c r="BM96" s="218" t="s">
        <v>152</v>
      </c>
    </row>
    <row r="97" spans="1:65" s="2" customFormat="1" ht="37.8" customHeight="1">
      <c r="A97" s="39"/>
      <c r="B97" s="40"/>
      <c r="C97" s="206" t="s">
        <v>135</v>
      </c>
      <c r="D97" s="206" t="s">
        <v>131</v>
      </c>
      <c r="E97" s="207" t="s">
        <v>154</v>
      </c>
      <c r="F97" s="208" t="s">
        <v>155</v>
      </c>
      <c r="G97" s="209" t="s">
        <v>156</v>
      </c>
      <c r="H97" s="210">
        <v>43</v>
      </c>
      <c r="I97" s="211"/>
      <c r="J97" s="212">
        <f>ROUND(I97*H97,2)</f>
        <v>0</v>
      </c>
      <c r="K97" s="213"/>
      <c r="L97" s="45"/>
      <c r="M97" s="214" t="s">
        <v>19</v>
      </c>
      <c r="N97" s="215" t="s">
        <v>49</v>
      </c>
      <c r="O97" s="85"/>
      <c r="P97" s="216">
        <f>O97*H97</f>
        <v>0</v>
      </c>
      <c r="Q97" s="216">
        <v>0</v>
      </c>
      <c r="R97" s="216">
        <f>Q97*H97</f>
        <v>0</v>
      </c>
      <c r="S97" s="216">
        <v>0.29</v>
      </c>
      <c r="T97" s="217">
        <f>S97*H97</f>
        <v>12.469999999999999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8" t="s">
        <v>135</v>
      </c>
      <c r="AT97" s="218" t="s">
        <v>131</v>
      </c>
      <c r="AU97" s="218" t="s">
        <v>88</v>
      </c>
      <c r="AY97" s="18" t="s">
        <v>129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8" t="s">
        <v>86</v>
      </c>
      <c r="BK97" s="219">
        <f>ROUND(I97*H97,2)</f>
        <v>0</v>
      </c>
      <c r="BL97" s="18" t="s">
        <v>135</v>
      </c>
      <c r="BM97" s="218" t="s">
        <v>157</v>
      </c>
    </row>
    <row r="98" spans="1:65" s="2" customFormat="1" ht="37.8" customHeight="1">
      <c r="A98" s="39"/>
      <c r="B98" s="40"/>
      <c r="C98" s="206" t="s">
        <v>153</v>
      </c>
      <c r="D98" s="206" t="s">
        <v>131</v>
      </c>
      <c r="E98" s="207" t="s">
        <v>159</v>
      </c>
      <c r="F98" s="208" t="s">
        <v>160</v>
      </c>
      <c r="G98" s="209" t="s">
        <v>161</v>
      </c>
      <c r="H98" s="210">
        <v>106.75</v>
      </c>
      <c r="I98" s="211"/>
      <c r="J98" s="212">
        <f>ROUND(I98*H98,2)</f>
        <v>0</v>
      </c>
      <c r="K98" s="213"/>
      <c r="L98" s="45"/>
      <c r="M98" s="214" t="s">
        <v>19</v>
      </c>
      <c r="N98" s="215" t="s">
        <v>49</v>
      </c>
      <c r="O98" s="85"/>
      <c r="P98" s="216">
        <f>O98*H98</f>
        <v>0</v>
      </c>
      <c r="Q98" s="216">
        <v>0</v>
      </c>
      <c r="R98" s="216">
        <f>Q98*H98</f>
        <v>0</v>
      </c>
      <c r="S98" s="216">
        <v>0</v>
      </c>
      <c r="T98" s="217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8" t="s">
        <v>135</v>
      </c>
      <c r="AT98" s="218" t="s">
        <v>131</v>
      </c>
      <c r="AU98" s="218" t="s">
        <v>88</v>
      </c>
      <c r="AY98" s="18" t="s">
        <v>129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8" t="s">
        <v>86</v>
      </c>
      <c r="BK98" s="219">
        <f>ROUND(I98*H98,2)</f>
        <v>0</v>
      </c>
      <c r="BL98" s="18" t="s">
        <v>135</v>
      </c>
      <c r="BM98" s="218" t="s">
        <v>162</v>
      </c>
    </row>
    <row r="99" spans="1:51" s="13" customFormat="1" ht="12">
      <c r="A99" s="13"/>
      <c r="B99" s="220"/>
      <c r="C99" s="221"/>
      <c r="D99" s="222" t="s">
        <v>144</v>
      </c>
      <c r="E99" s="223" t="s">
        <v>19</v>
      </c>
      <c r="F99" s="224" t="s">
        <v>596</v>
      </c>
      <c r="G99" s="221"/>
      <c r="H99" s="225">
        <v>120.5</v>
      </c>
      <c r="I99" s="226"/>
      <c r="J99" s="221"/>
      <c r="K99" s="221"/>
      <c r="L99" s="227"/>
      <c r="M99" s="228"/>
      <c r="N99" s="229"/>
      <c r="O99" s="229"/>
      <c r="P99" s="229"/>
      <c r="Q99" s="229"/>
      <c r="R99" s="229"/>
      <c r="S99" s="229"/>
      <c r="T99" s="23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1" t="s">
        <v>144</v>
      </c>
      <c r="AU99" s="231" t="s">
        <v>88</v>
      </c>
      <c r="AV99" s="13" t="s">
        <v>88</v>
      </c>
      <c r="AW99" s="13" t="s">
        <v>37</v>
      </c>
      <c r="AX99" s="13" t="s">
        <v>78</v>
      </c>
      <c r="AY99" s="231" t="s">
        <v>129</v>
      </c>
    </row>
    <row r="100" spans="1:51" s="14" customFormat="1" ht="12">
      <c r="A100" s="14"/>
      <c r="B100" s="232"/>
      <c r="C100" s="233"/>
      <c r="D100" s="222" t="s">
        <v>144</v>
      </c>
      <c r="E100" s="234" t="s">
        <v>19</v>
      </c>
      <c r="F100" s="235" t="s">
        <v>164</v>
      </c>
      <c r="G100" s="233"/>
      <c r="H100" s="234" t="s">
        <v>19</v>
      </c>
      <c r="I100" s="236"/>
      <c r="J100" s="233"/>
      <c r="K100" s="233"/>
      <c r="L100" s="237"/>
      <c r="M100" s="238"/>
      <c r="N100" s="239"/>
      <c r="O100" s="239"/>
      <c r="P100" s="239"/>
      <c r="Q100" s="239"/>
      <c r="R100" s="239"/>
      <c r="S100" s="239"/>
      <c r="T100" s="240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1" t="s">
        <v>144</v>
      </c>
      <c r="AU100" s="241" t="s">
        <v>88</v>
      </c>
      <c r="AV100" s="14" t="s">
        <v>86</v>
      </c>
      <c r="AW100" s="14" t="s">
        <v>37</v>
      </c>
      <c r="AX100" s="14" t="s">
        <v>78</v>
      </c>
      <c r="AY100" s="241" t="s">
        <v>129</v>
      </c>
    </row>
    <row r="101" spans="1:51" s="13" customFormat="1" ht="12">
      <c r="A101" s="13"/>
      <c r="B101" s="220"/>
      <c r="C101" s="221"/>
      <c r="D101" s="222" t="s">
        <v>144</v>
      </c>
      <c r="E101" s="223" t="s">
        <v>19</v>
      </c>
      <c r="F101" s="224" t="s">
        <v>541</v>
      </c>
      <c r="G101" s="221"/>
      <c r="H101" s="225">
        <v>93</v>
      </c>
      <c r="I101" s="226"/>
      <c r="J101" s="221"/>
      <c r="K101" s="221"/>
      <c r="L101" s="227"/>
      <c r="M101" s="228"/>
      <c r="N101" s="229"/>
      <c r="O101" s="229"/>
      <c r="P101" s="229"/>
      <c r="Q101" s="229"/>
      <c r="R101" s="229"/>
      <c r="S101" s="229"/>
      <c r="T101" s="23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1" t="s">
        <v>144</v>
      </c>
      <c r="AU101" s="231" t="s">
        <v>88</v>
      </c>
      <c r="AV101" s="13" t="s">
        <v>88</v>
      </c>
      <c r="AW101" s="13" t="s">
        <v>37</v>
      </c>
      <c r="AX101" s="13" t="s">
        <v>78</v>
      </c>
      <c r="AY101" s="231" t="s">
        <v>129</v>
      </c>
    </row>
    <row r="102" spans="1:51" s="14" customFormat="1" ht="12">
      <c r="A102" s="14"/>
      <c r="B102" s="232"/>
      <c r="C102" s="233"/>
      <c r="D102" s="222" t="s">
        <v>144</v>
      </c>
      <c r="E102" s="234" t="s">
        <v>19</v>
      </c>
      <c r="F102" s="235" t="s">
        <v>166</v>
      </c>
      <c r="G102" s="233"/>
      <c r="H102" s="234" t="s">
        <v>19</v>
      </c>
      <c r="I102" s="236"/>
      <c r="J102" s="233"/>
      <c r="K102" s="233"/>
      <c r="L102" s="237"/>
      <c r="M102" s="238"/>
      <c r="N102" s="239"/>
      <c r="O102" s="239"/>
      <c r="P102" s="239"/>
      <c r="Q102" s="239"/>
      <c r="R102" s="239"/>
      <c r="S102" s="239"/>
      <c r="T102" s="240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1" t="s">
        <v>144</v>
      </c>
      <c r="AU102" s="241" t="s">
        <v>88</v>
      </c>
      <c r="AV102" s="14" t="s">
        <v>86</v>
      </c>
      <c r="AW102" s="14" t="s">
        <v>37</v>
      </c>
      <c r="AX102" s="14" t="s">
        <v>78</v>
      </c>
      <c r="AY102" s="241" t="s">
        <v>129</v>
      </c>
    </row>
    <row r="103" spans="1:51" s="15" customFormat="1" ht="12">
      <c r="A103" s="15"/>
      <c r="B103" s="242"/>
      <c r="C103" s="243"/>
      <c r="D103" s="222" t="s">
        <v>144</v>
      </c>
      <c r="E103" s="244" t="s">
        <v>19</v>
      </c>
      <c r="F103" s="245" t="s">
        <v>149</v>
      </c>
      <c r="G103" s="243"/>
      <c r="H103" s="246">
        <v>213.5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52" t="s">
        <v>144</v>
      </c>
      <c r="AU103" s="252" t="s">
        <v>88</v>
      </c>
      <c r="AV103" s="15" t="s">
        <v>135</v>
      </c>
      <c r="AW103" s="15" t="s">
        <v>37</v>
      </c>
      <c r="AX103" s="15" t="s">
        <v>86</v>
      </c>
      <c r="AY103" s="252" t="s">
        <v>129</v>
      </c>
    </row>
    <row r="104" spans="1:51" s="13" customFormat="1" ht="12">
      <c r="A104" s="13"/>
      <c r="B104" s="220"/>
      <c r="C104" s="221"/>
      <c r="D104" s="222" t="s">
        <v>144</v>
      </c>
      <c r="E104" s="221"/>
      <c r="F104" s="224" t="s">
        <v>597</v>
      </c>
      <c r="G104" s="221"/>
      <c r="H104" s="225">
        <v>106.75</v>
      </c>
      <c r="I104" s="226"/>
      <c r="J104" s="221"/>
      <c r="K104" s="221"/>
      <c r="L104" s="227"/>
      <c r="M104" s="228"/>
      <c r="N104" s="229"/>
      <c r="O104" s="229"/>
      <c r="P104" s="229"/>
      <c r="Q104" s="229"/>
      <c r="R104" s="229"/>
      <c r="S104" s="229"/>
      <c r="T104" s="230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1" t="s">
        <v>144</v>
      </c>
      <c r="AU104" s="231" t="s">
        <v>88</v>
      </c>
      <c r="AV104" s="13" t="s">
        <v>88</v>
      </c>
      <c r="AW104" s="13" t="s">
        <v>4</v>
      </c>
      <c r="AX104" s="13" t="s">
        <v>86</v>
      </c>
      <c r="AY104" s="231" t="s">
        <v>129</v>
      </c>
    </row>
    <row r="105" spans="1:65" s="2" customFormat="1" ht="37.8" customHeight="1">
      <c r="A105" s="39"/>
      <c r="B105" s="40"/>
      <c r="C105" s="206" t="s">
        <v>158</v>
      </c>
      <c r="D105" s="206" t="s">
        <v>131</v>
      </c>
      <c r="E105" s="207" t="s">
        <v>169</v>
      </c>
      <c r="F105" s="208" t="s">
        <v>170</v>
      </c>
      <c r="G105" s="209" t="s">
        <v>161</v>
      </c>
      <c r="H105" s="210">
        <v>106.75</v>
      </c>
      <c r="I105" s="211"/>
      <c r="J105" s="212">
        <f>ROUND(I105*H105,2)</f>
        <v>0</v>
      </c>
      <c r="K105" s="213"/>
      <c r="L105" s="45"/>
      <c r="M105" s="214" t="s">
        <v>19</v>
      </c>
      <c r="N105" s="215" t="s">
        <v>49</v>
      </c>
      <c r="O105" s="85"/>
      <c r="P105" s="216">
        <f>O105*H105</f>
        <v>0</v>
      </c>
      <c r="Q105" s="216">
        <v>0</v>
      </c>
      <c r="R105" s="216">
        <f>Q105*H105</f>
        <v>0</v>
      </c>
      <c r="S105" s="216">
        <v>0</v>
      </c>
      <c r="T105" s="217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8" t="s">
        <v>135</v>
      </c>
      <c r="AT105" s="218" t="s">
        <v>131</v>
      </c>
      <c r="AU105" s="218" t="s">
        <v>88</v>
      </c>
      <c r="AY105" s="18" t="s">
        <v>129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8" t="s">
        <v>86</v>
      </c>
      <c r="BK105" s="219">
        <f>ROUND(I105*H105,2)</f>
        <v>0</v>
      </c>
      <c r="BL105" s="18" t="s">
        <v>135</v>
      </c>
      <c r="BM105" s="218" t="s">
        <v>171</v>
      </c>
    </row>
    <row r="106" spans="1:51" s="13" customFormat="1" ht="12">
      <c r="A106" s="13"/>
      <c r="B106" s="220"/>
      <c r="C106" s="221"/>
      <c r="D106" s="222" t="s">
        <v>144</v>
      </c>
      <c r="E106" s="221"/>
      <c r="F106" s="224" t="s">
        <v>597</v>
      </c>
      <c r="G106" s="221"/>
      <c r="H106" s="225">
        <v>106.75</v>
      </c>
      <c r="I106" s="226"/>
      <c r="J106" s="221"/>
      <c r="K106" s="221"/>
      <c r="L106" s="227"/>
      <c r="M106" s="228"/>
      <c r="N106" s="229"/>
      <c r="O106" s="229"/>
      <c r="P106" s="229"/>
      <c r="Q106" s="229"/>
      <c r="R106" s="229"/>
      <c r="S106" s="229"/>
      <c r="T106" s="230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1" t="s">
        <v>144</v>
      </c>
      <c r="AU106" s="231" t="s">
        <v>88</v>
      </c>
      <c r="AV106" s="13" t="s">
        <v>88</v>
      </c>
      <c r="AW106" s="13" t="s">
        <v>4</v>
      </c>
      <c r="AX106" s="13" t="s">
        <v>86</v>
      </c>
      <c r="AY106" s="231" t="s">
        <v>129</v>
      </c>
    </row>
    <row r="107" spans="1:65" s="2" customFormat="1" ht="37.8" customHeight="1">
      <c r="A107" s="39"/>
      <c r="B107" s="40"/>
      <c r="C107" s="206" t="s">
        <v>168</v>
      </c>
      <c r="D107" s="206" t="s">
        <v>131</v>
      </c>
      <c r="E107" s="207" t="s">
        <v>173</v>
      </c>
      <c r="F107" s="208" t="s">
        <v>174</v>
      </c>
      <c r="G107" s="209" t="s">
        <v>161</v>
      </c>
      <c r="H107" s="210">
        <v>21.35</v>
      </c>
      <c r="I107" s="211"/>
      <c r="J107" s="212">
        <f>ROUND(I107*H107,2)</f>
        <v>0</v>
      </c>
      <c r="K107" s="213"/>
      <c r="L107" s="45"/>
      <c r="M107" s="214" t="s">
        <v>19</v>
      </c>
      <c r="N107" s="215" t="s">
        <v>49</v>
      </c>
      <c r="O107" s="85"/>
      <c r="P107" s="216">
        <f>O107*H107</f>
        <v>0</v>
      </c>
      <c r="Q107" s="216">
        <v>0</v>
      </c>
      <c r="R107" s="216">
        <f>Q107*H107</f>
        <v>0</v>
      </c>
      <c r="S107" s="216">
        <v>0</v>
      </c>
      <c r="T107" s="217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8" t="s">
        <v>135</v>
      </c>
      <c r="AT107" s="218" t="s">
        <v>131</v>
      </c>
      <c r="AU107" s="218" t="s">
        <v>88</v>
      </c>
      <c r="AY107" s="18" t="s">
        <v>129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8" t="s">
        <v>86</v>
      </c>
      <c r="BK107" s="219">
        <f>ROUND(I107*H107,2)</f>
        <v>0</v>
      </c>
      <c r="BL107" s="18" t="s">
        <v>135</v>
      </c>
      <c r="BM107" s="218" t="s">
        <v>175</v>
      </c>
    </row>
    <row r="108" spans="1:51" s="13" customFormat="1" ht="12">
      <c r="A108" s="13"/>
      <c r="B108" s="220"/>
      <c r="C108" s="221"/>
      <c r="D108" s="222" t="s">
        <v>144</v>
      </c>
      <c r="E108" s="223" t="s">
        <v>19</v>
      </c>
      <c r="F108" s="224" t="s">
        <v>596</v>
      </c>
      <c r="G108" s="221"/>
      <c r="H108" s="225">
        <v>120.5</v>
      </c>
      <c r="I108" s="226"/>
      <c r="J108" s="221"/>
      <c r="K108" s="221"/>
      <c r="L108" s="227"/>
      <c r="M108" s="228"/>
      <c r="N108" s="229"/>
      <c r="O108" s="229"/>
      <c r="P108" s="229"/>
      <c r="Q108" s="229"/>
      <c r="R108" s="229"/>
      <c r="S108" s="229"/>
      <c r="T108" s="230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1" t="s">
        <v>144</v>
      </c>
      <c r="AU108" s="231" t="s">
        <v>88</v>
      </c>
      <c r="AV108" s="13" t="s">
        <v>88</v>
      </c>
      <c r="AW108" s="13" t="s">
        <v>37</v>
      </c>
      <c r="AX108" s="13" t="s">
        <v>78</v>
      </c>
      <c r="AY108" s="231" t="s">
        <v>129</v>
      </c>
    </row>
    <row r="109" spans="1:51" s="14" customFormat="1" ht="12">
      <c r="A109" s="14"/>
      <c r="B109" s="232"/>
      <c r="C109" s="233"/>
      <c r="D109" s="222" t="s">
        <v>144</v>
      </c>
      <c r="E109" s="234" t="s">
        <v>19</v>
      </c>
      <c r="F109" s="235" t="s">
        <v>164</v>
      </c>
      <c r="G109" s="233"/>
      <c r="H109" s="234" t="s">
        <v>19</v>
      </c>
      <c r="I109" s="236"/>
      <c r="J109" s="233"/>
      <c r="K109" s="233"/>
      <c r="L109" s="237"/>
      <c r="M109" s="238"/>
      <c r="N109" s="239"/>
      <c r="O109" s="239"/>
      <c r="P109" s="239"/>
      <c r="Q109" s="239"/>
      <c r="R109" s="239"/>
      <c r="S109" s="239"/>
      <c r="T109" s="240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1" t="s">
        <v>144</v>
      </c>
      <c r="AU109" s="241" t="s">
        <v>88</v>
      </c>
      <c r="AV109" s="14" t="s">
        <v>86</v>
      </c>
      <c r="AW109" s="14" t="s">
        <v>37</v>
      </c>
      <c r="AX109" s="14" t="s">
        <v>78</v>
      </c>
      <c r="AY109" s="241" t="s">
        <v>129</v>
      </c>
    </row>
    <row r="110" spans="1:51" s="13" customFormat="1" ht="12">
      <c r="A110" s="13"/>
      <c r="B110" s="220"/>
      <c r="C110" s="221"/>
      <c r="D110" s="222" t="s">
        <v>144</v>
      </c>
      <c r="E110" s="223" t="s">
        <v>19</v>
      </c>
      <c r="F110" s="224" t="s">
        <v>541</v>
      </c>
      <c r="G110" s="221"/>
      <c r="H110" s="225">
        <v>93</v>
      </c>
      <c r="I110" s="226"/>
      <c r="J110" s="221"/>
      <c r="K110" s="221"/>
      <c r="L110" s="227"/>
      <c r="M110" s="228"/>
      <c r="N110" s="229"/>
      <c r="O110" s="229"/>
      <c r="P110" s="229"/>
      <c r="Q110" s="229"/>
      <c r="R110" s="229"/>
      <c r="S110" s="229"/>
      <c r="T110" s="230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1" t="s">
        <v>144</v>
      </c>
      <c r="AU110" s="231" t="s">
        <v>88</v>
      </c>
      <c r="AV110" s="13" t="s">
        <v>88</v>
      </c>
      <c r="AW110" s="13" t="s">
        <v>37</v>
      </c>
      <c r="AX110" s="13" t="s">
        <v>78</v>
      </c>
      <c r="AY110" s="231" t="s">
        <v>129</v>
      </c>
    </row>
    <row r="111" spans="1:51" s="14" customFormat="1" ht="12">
      <c r="A111" s="14"/>
      <c r="B111" s="232"/>
      <c r="C111" s="233"/>
      <c r="D111" s="222" t="s">
        <v>144</v>
      </c>
      <c r="E111" s="234" t="s">
        <v>19</v>
      </c>
      <c r="F111" s="235" t="s">
        <v>598</v>
      </c>
      <c r="G111" s="233"/>
      <c r="H111" s="234" t="s">
        <v>19</v>
      </c>
      <c r="I111" s="236"/>
      <c r="J111" s="233"/>
      <c r="K111" s="233"/>
      <c r="L111" s="237"/>
      <c r="M111" s="238"/>
      <c r="N111" s="239"/>
      <c r="O111" s="239"/>
      <c r="P111" s="239"/>
      <c r="Q111" s="239"/>
      <c r="R111" s="239"/>
      <c r="S111" s="239"/>
      <c r="T111" s="240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1" t="s">
        <v>144</v>
      </c>
      <c r="AU111" s="241" t="s">
        <v>88</v>
      </c>
      <c r="AV111" s="14" t="s">
        <v>86</v>
      </c>
      <c r="AW111" s="14" t="s">
        <v>37</v>
      </c>
      <c r="AX111" s="14" t="s">
        <v>78</v>
      </c>
      <c r="AY111" s="241" t="s">
        <v>129</v>
      </c>
    </row>
    <row r="112" spans="1:51" s="15" customFormat="1" ht="12">
      <c r="A112" s="15"/>
      <c r="B112" s="242"/>
      <c r="C112" s="243"/>
      <c r="D112" s="222" t="s">
        <v>144</v>
      </c>
      <c r="E112" s="244" t="s">
        <v>19</v>
      </c>
      <c r="F112" s="245" t="s">
        <v>149</v>
      </c>
      <c r="G112" s="243"/>
      <c r="H112" s="246">
        <v>213.5</v>
      </c>
      <c r="I112" s="247"/>
      <c r="J112" s="243"/>
      <c r="K112" s="243"/>
      <c r="L112" s="248"/>
      <c r="M112" s="249"/>
      <c r="N112" s="250"/>
      <c r="O112" s="250"/>
      <c r="P112" s="250"/>
      <c r="Q112" s="250"/>
      <c r="R112" s="250"/>
      <c r="S112" s="250"/>
      <c r="T112" s="251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T112" s="252" t="s">
        <v>144</v>
      </c>
      <c r="AU112" s="252" t="s">
        <v>88</v>
      </c>
      <c r="AV112" s="15" t="s">
        <v>135</v>
      </c>
      <c r="AW112" s="15" t="s">
        <v>37</v>
      </c>
      <c r="AX112" s="15" t="s">
        <v>86</v>
      </c>
      <c r="AY112" s="252" t="s">
        <v>129</v>
      </c>
    </row>
    <row r="113" spans="1:51" s="13" customFormat="1" ht="12">
      <c r="A113" s="13"/>
      <c r="B113" s="220"/>
      <c r="C113" s="221"/>
      <c r="D113" s="222" t="s">
        <v>144</v>
      </c>
      <c r="E113" s="221"/>
      <c r="F113" s="224" t="s">
        <v>599</v>
      </c>
      <c r="G113" s="221"/>
      <c r="H113" s="225">
        <v>21.35</v>
      </c>
      <c r="I113" s="226"/>
      <c r="J113" s="221"/>
      <c r="K113" s="221"/>
      <c r="L113" s="227"/>
      <c r="M113" s="228"/>
      <c r="N113" s="229"/>
      <c r="O113" s="229"/>
      <c r="P113" s="229"/>
      <c r="Q113" s="229"/>
      <c r="R113" s="229"/>
      <c r="S113" s="229"/>
      <c r="T113" s="23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1" t="s">
        <v>144</v>
      </c>
      <c r="AU113" s="231" t="s">
        <v>88</v>
      </c>
      <c r="AV113" s="13" t="s">
        <v>88</v>
      </c>
      <c r="AW113" s="13" t="s">
        <v>4</v>
      </c>
      <c r="AX113" s="13" t="s">
        <v>86</v>
      </c>
      <c r="AY113" s="231" t="s">
        <v>129</v>
      </c>
    </row>
    <row r="114" spans="1:65" s="2" customFormat="1" ht="62.7" customHeight="1">
      <c r="A114" s="39"/>
      <c r="B114" s="40"/>
      <c r="C114" s="206" t="s">
        <v>172</v>
      </c>
      <c r="D114" s="206" t="s">
        <v>131</v>
      </c>
      <c r="E114" s="207" t="s">
        <v>191</v>
      </c>
      <c r="F114" s="208" t="s">
        <v>192</v>
      </c>
      <c r="G114" s="209" t="s">
        <v>161</v>
      </c>
      <c r="H114" s="210">
        <v>213.5</v>
      </c>
      <c r="I114" s="211"/>
      <c r="J114" s="212">
        <f>ROUND(I114*H114,2)</f>
        <v>0</v>
      </c>
      <c r="K114" s="213"/>
      <c r="L114" s="45"/>
      <c r="M114" s="214" t="s">
        <v>19</v>
      </c>
      <c r="N114" s="215" t="s">
        <v>49</v>
      </c>
      <c r="O114" s="85"/>
      <c r="P114" s="216">
        <f>O114*H114</f>
        <v>0</v>
      </c>
      <c r="Q114" s="216">
        <v>0</v>
      </c>
      <c r="R114" s="216">
        <f>Q114*H114</f>
        <v>0</v>
      </c>
      <c r="S114" s="216">
        <v>0</v>
      </c>
      <c r="T114" s="217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8" t="s">
        <v>135</v>
      </c>
      <c r="AT114" s="218" t="s">
        <v>131</v>
      </c>
      <c r="AU114" s="218" t="s">
        <v>88</v>
      </c>
      <c r="AY114" s="18" t="s">
        <v>129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8" t="s">
        <v>86</v>
      </c>
      <c r="BK114" s="219">
        <f>ROUND(I114*H114,2)</f>
        <v>0</v>
      </c>
      <c r="BL114" s="18" t="s">
        <v>135</v>
      </c>
      <c r="BM114" s="218" t="s">
        <v>193</v>
      </c>
    </row>
    <row r="115" spans="1:51" s="13" customFormat="1" ht="12">
      <c r="A115" s="13"/>
      <c r="B115" s="220"/>
      <c r="C115" s="221"/>
      <c r="D115" s="222" t="s">
        <v>144</v>
      </c>
      <c r="E115" s="223" t="s">
        <v>19</v>
      </c>
      <c r="F115" s="224" t="s">
        <v>596</v>
      </c>
      <c r="G115" s="221"/>
      <c r="H115" s="225">
        <v>120.5</v>
      </c>
      <c r="I115" s="226"/>
      <c r="J115" s="221"/>
      <c r="K115" s="221"/>
      <c r="L115" s="227"/>
      <c r="M115" s="228"/>
      <c r="N115" s="229"/>
      <c r="O115" s="229"/>
      <c r="P115" s="229"/>
      <c r="Q115" s="229"/>
      <c r="R115" s="229"/>
      <c r="S115" s="229"/>
      <c r="T115" s="230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1" t="s">
        <v>144</v>
      </c>
      <c r="AU115" s="231" t="s">
        <v>88</v>
      </c>
      <c r="AV115" s="13" t="s">
        <v>88</v>
      </c>
      <c r="AW115" s="13" t="s">
        <v>37</v>
      </c>
      <c r="AX115" s="13" t="s">
        <v>78</v>
      </c>
      <c r="AY115" s="231" t="s">
        <v>129</v>
      </c>
    </row>
    <row r="116" spans="1:51" s="14" customFormat="1" ht="12">
      <c r="A116" s="14"/>
      <c r="B116" s="232"/>
      <c r="C116" s="233"/>
      <c r="D116" s="222" t="s">
        <v>144</v>
      </c>
      <c r="E116" s="234" t="s">
        <v>19</v>
      </c>
      <c r="F116" s="235" t="s">
        <v>164</v>
      </c>
      <c r="G116" s="233"/>
      <c r="H116" s="234" t="s">
        <v>19</v>
      </c>
      <c r="I116" s="236"/>
      <c r="J116" s="233"/>
      <c r="K116" s="233"/>
      <c r="L116" s="237"/>
      <c r="M116" s="238"/>
      <c r="N116" s="239"/>
      <c r="O116" s="239"/>
      <c r="P116" s="239"/>
      <c r="Q116" s="239"/>
      <c r="R116" s="239"/>
      <c r="S116" s="239"/>
      <c r="T116" s="240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1" t="s">
        <v>144</v>
      </c>
      <c r="AU116" s="241" t="s">
        <v>88</v>
      </c>
      <c r="AV116" s="14" t="s">
        <v>86</v>
      </c>
      <c r="AW116" s="14" t="s">
        <v>37</v>
      </c>
      <c r="AX116" s="14" t="s">
        <v>78</v>
      </c>
      <c r="AY116" s="241" t="s">
        <v>129</v>
      </c>
    </row>
    <row r="117" spans="1:51" s="13" customFormat="1" ht="12">
      <c r="A117" s="13"/>
      <c r="B117" s="220"/>
      <c r="C117" s="221"/>
      <c r="D117" s="222" t="s">
        <v>144</v>
      </c>
      <c r="E117" s="223" t="s">
        <v>19</v>
      </c>
      <c r="F117" s="224" t="s">
        <v>541</v>
      </c>
      <c r="G117" s="221"/>
      <c r="H117" s="225">
        <v>93</v>
      </c>
      <c r="I117" s="226"/>
      <c r="J117" s="221"/>
      <c r="K117" s="221"/>
      <c r="L117" s="227"/>
      <c r="M117" s="228"/>
      <c r="N117" s="229"/>
      <c r="O117" s="229"/>
      <c r="P117" s="229"/>
      <c r="Q117" s="229"/>
      <c r="R117" s="229"/>
      <c r="S117" s="229"/>
      <c r="T117" s="23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1" t="s">
        <v>144</v>
      </c>
      <c r="AU117" s="231" t="s">
        <v>88</v>
      </c>
      <c r="AV117" s="13" t="s">
        <v>88</v>
      </c>
      <c r="AW117" s="13" t="s">
        <v>37</v>
      </c>
      <c r="AX117" s="13" t="s">
        <v>78</v>
      </c>
      <c r="AY117" s="231" t="s">
        <v>129</v>
      </c>
    </row>
    <row r="118" spans="1:51" s="14" customFormat="1" ht="12">
      <c r="A118" s="14"/>
      <c r="B118" s="232"/>
      <c r="C118" s="233"/>
      <c r="D118" s="222" t="s">
        <v>144</v>
      </c>
      <c r="E118" s="234" t="s">
        <v>19</v>
      </c>
      <c r="F118" s="235" t="s">
        <v>598</v>
      </c>
      <c r="G118" s="233"/>
      <c r="H118" s="234" t="s">
        <v>19</v>
      </c>
      <c r="I118" s="236"/>
      <c r="J118" s="233"/>
      <c r="K118" s="233"/>
      <c r="L118" s="237"/>
      <c r="M118" s="238"/>
      <c r="N118" s="239"/>
      <c r="O118" s="239"/>
      <c r="P118" s="239"/>
      <c r="Q118" s="239"/>
      <c r="R118" s="239"/>
      <c r="S118" s="239"/>
      <c r="T118" s="240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1" t="s">
        <v>144</v>
      </c>
      <c r="AU118" s="241" t="s">
        <v>88</v>
      </c>
      <c r="AV118" s="14" t="s">
        <v>86</v>
      </c>
      <c r="AW118" s="14" t="s">
        <v>37</v>
      </c>
      <c r="AX118" s="14" t="s">
        <v>78</v>
      </c>
      <c r="AY118" s="241" t="s">
        <v>129</v>
      </c>
    </row>
    <row r="119" spans="1:51" s="15" customFormat="1" ht="12">
      <c r="A119" s="15"/>
      <c r="B119" s="242"/>
      <c r="C119" s="243"/>
      <c r="D119" s="222" t="s">
        <v>144</v>
      </c>
      <c r="E119" s="244" t="s">
        <v>19</v>
      </c>
      <c r="F119" s="245" t="s">
        <v>149</v>
      </c>
      <c r="G119" s="243"/>
      <c r="H119" s="246">
        <v>213.5</v>
      </c>
      <c r="I119" s="247"/>
      <c r="J119" s="243"/>
      <c r="K119" s="243"/>
      <c r="L119" s="248"/>
      <c r="M119" s="249"/>
      <c r="N119" s="250"/>
      <c r="O119" s="250"/>
      <c r="P119" s="250"/>
      <c r="Q119" s="250"/>
      <c r="R119" s="250"/>
      <c r="S119" s="250"/>
      <c r="T119" s="251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52" t="s">
        <v>144</v>
      </c>
      <c r="AU119" s="252" t="s">
        <v>88</v>
      </c>
      <c r="AV119" s="15" t="s">
        <v>135</v>
      </c>
      <c r="AW119" s="15" t="s">
        <v>37</v>
      </c>
      <c r="AX119" s="15" t="s">
        <v>86</v>
      </c>
      <c r="AY119" s="252" t="s">
        <v>129</v>
      </c>
    </row>
    <row r="120" spans="1:65" s="2" customFormat="1" ht="62.7" customHeight="1">
      <c r="A120" s="39"/>
      <c r="B120" s="40"/>
      <c r="C120" s="206" t="s">
        <v>179</v>
      </c>
      <c r="D120" s="206" t="s">
        <v>131</v>
      </c>
      <c r="E120" s="207" t="s">
        <v>195</v>
      </c>
      <c r="F120" s="208" t="s">
        <v>196</v>
      </c>
      <c r="G120" s="209" t="s">
        <v>161</v>
      </c>
      <c r="H120" s="210">
        <v>2135</v>
      </c>
      <c r="I120" s="211"/>
      <c r="J120" s="212">
        <f>ROUND(I120*H120,2)</f>
        <v>0</v>
      </c>
      <c r="K120" s="213"/>
      <c r="L120" s="45"/>
      <c r="M120" s="214" t="s">
        <v>19</v>
      </c>
      <c r="N120" s="215" t="s">
        <v>49</v>
      </c>
      <c r="O120" s="85"/>
      <c r="P120" s="216">
        <f>O120*H120</f>
        <v>0</v>
      </c>
      <c r="Q120" s="216">
        <v>0</v>
      </c>
      <c r="R120" s="216">
        <f>Q120*H120</f>
        <v>0</v>
      </c>
      <c r="S120" s="216">
        <v>0</v>
      </c>
      <c r="T120" s="217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8" t="s">
        <v>135</v>
      </c>
      <c r="AT120" s="218" t="s">
        <v>131</v>
      </c>
      <c r="AU120" s="218" t="s">
        <v>88</v>
      </c>
      <c r="AY120" s="18" t="s">
        <v>129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8" t="s">
        <v>86</v>
      </c>
      <c r="BK120" s="219">
        <f>ROUND(I120*H120,2)</f>
        <v>0</v>
      </c>
      <c r="BL120" s="18" t="s">
        <v>135</v>
      </c>
      <c r="BM120" s="218" t="s">
        <v>197</v>
      </c>
    </row>
    <row r="121" spans="1:51" s="13" customFormat="1" ht="12">
      <c r="A121" s="13"/>
      <c r="B121" s="220"/>
      <c r="C121" s="221"/>
      <c r="D121" s="222" t="s">
        <v>144</v>
      </c>
      <c r="E121" s="221"/>
      <c r="F121" s="224" t="s">
        <v>600</v>
      </c>
      <c r="G121" s="221"/>
      <c r="H121" s="225">
        <v>2135</v>
      </c>
      <c r="I121" s="226"/>
      <c r="J121" s="221"/>
      <c r="K121" s="221"/>
      <c r="L121" s="227"/>
      <c r="M121" s="228"/>
      <c r="N121" s="229"/>
      <c r="O121" s="229"/>
      <c r="P121" s="229"/>
      <c r="Q121" s="229"/>
      <c r="R121" s="229"/>
      <c r="S121" s="229"/>
      <c r="T121" s="230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1" t="s">
        <v>144</v>
      </c>
      <c r="AU121" s="231" t="s">
        <v>88</v>
      </c>
      <c r="AV121" s="13" t="s">
        <v>88</v>
      </c>
      <c r="AW121" s="13" t="s">
        <v>4</v>
      </c>
      <c r="AX121" s="13" t="s">
        <v>86</v>
      </c>
      <c r="AY121" s="231" t="s">
        <v>129</v>
      </c>
    </row>
    <row r="122" spans="1:65" s="2" customFormat="1" ht="37.8" customHeight="1">
      <c r="A122" s="39"/>
      <c r="B122" s="40"/>
      <c r="C122" s="206" t="s">
        <v>184</v>
      </c>
      <c r="D122" s="206" t="s">
        <v>131</v>
      </c>
      <c r="E122" s="207" t="s">
        <v>200</v>
      </c>
      <c r="F122" s="208" t="s">
        <v>201</v>
      </c>
      <c r="G122" s="209" t="s">
        <v>161</v>
      </c>
      <c r="H122" s="210">
        <v>213.5</v>
      </c>
      <c r="I122" s="211"/>
      <c r="J122" s="212">
        <f>ROUND(I122*H122,2)</f>
        <v>0</v>
      </c>
      <c r="K122" s="213"/>
      <c r="L122" s="45"/>
      <c r="M122" s="214" t="s">
        <v>19</v>
      </c>
      <c r="N122" s="215" t="s">
        <v>49</v>
      </c>
      <c r="O122" s="85"/>
      <c r="P122" s="216">
        <f>O122*H122</f>
        <v>0</v>
      </c>
      <c r="Q122" s="216">
        <v>0</v>
      </c>
      <c r="R122" s="216">
        <f>Q122*H122</f>
        <v>0</v>
      </c>
      <c r="S122" s="216">
        <v>0</v>
      </c>
      <c r="T122" s="217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8" t="s">
        <v>135</v>
      </c>
      <c r="AT122" s="218" t="s">
        <v>131</v>
      </c>
      <c r="AU122" s="218" t="s">
        <v>88</v>
      </c>
      <c r="AY122" s="18" t="s">
        <v>129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18" t="s">
        <v>86</v>
      </c>
      <c r="BK122" s="219">
        <f>ROUND(I122*H122,2)</f>
        <v>0</v>
      </c>
      <c r="BL122" s="18" t="s">
        <v>135</v>
      </c>
      <c r="BM122" s="218" t="s">
        <v>202</v>
      </c>
    </row>
    <row r="123" spans="1:65" s="2" customFormat="1" ht="37.8" customHeight="1">
      <c r="A123" s="39"/>
      <c r="B123" s="40"/>
      <c r="C123" s="206" t="s">
        <v>190</v>
      </c>
      <c r="D123" s="206" t="s">
        <v>131</v>
      </c>
      <c r="E123" s="207" t="s">
        <v>204</v>
      </c>
      <c r="F123" s="208" t="s">
        <v>205</v>
      </c>
      <c r="G123" s="209" t="s">
        <v>161</v>
      </c>
      <c r="H123" s="210">
        <v>213.5</v>
      </c>
      <c r="I123" s="211"/>
      <c r="J123" s="212">
        <f>ROUND(I123*H123,2)</f>
        <v>0</v>
      </c>
      <c r="K123" s="213"/>
      <c r="L123" s="45"/>
      <c r="M123" s="214" t="s">
        <v>19</v>
      </c>
      <c r="N123" s="215" t="s">
        <v>49</v>
      </c>
      <c r="O123" s="85"/>
      <c r="P123" s="216">
        <f>O123*H123</f>
        <v>0</v>
      </c>
      <c r="Q123" s="216">
        <v>0</v>
      </c>
      <c r="R123" s="216">
        <f>Q123*H123</f>
        <v>0</v>
      </c>
      <c r="S123" s="216">
        <v>0</v>
      </c>
      <c r="T123" s="217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8" t="s">
        <v>135</v>
      </c>
      <c r="AT123" s="218" t="s">
        <v>131</v>
      </c>
      <c r="AU123" s="218" t="s">
        <v>88</v>
      </c>
      <c r="AY123" s="18" t="s">
        <v>129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18" t="s">
        <v>86</v>
      </c>
      <c r="BK123" s="219">
        <f>ROUND(I123*H123,2)</f>
        <v>0</v>
      </c>
      <c r="BL123" s="18" t="s">
        <v>135</v>
      </c>
      <c r="BM123" s="218" t="s">
        <v>206</v>
      </c>
    </row>
    <row r="124" spans="1:65" s="2" customFormat="1" ht="37.8" customHeight="1">
      <c r="A124" s="39"/>
      <c r="B124" s="40"/>
      <c r="C124" s="206" t="s">
        <v>194</v>
      </c>
      <c r="D124" s="206" t="s">
        <v>131</v>
      </c>
      <c r="E124" s="207" t="s">
        <v>207</v>
      </c>
      <c r="F124" s="208" t="s">
        <v>208</v>
      </c>
      <c r="G124" s="209" t="s">
        <v>209</v>
      </c>
      <c r="H124" s="210">
        <v>427</v>
      </c>
      <c r="I124" s="211"/>
      <c r="J124" s="212">
        <f>ROUND(I124*H124,2)</f>
        <v>0</v>
      </c>
      <c r="K124" s="213"/>
      <c r="L124" s="45"/>
      <c r="M124" s="214" t="s">
        <v>19</v>
      </c>
      <c r="N124" s="215" t="s">
        <v>49</v>
      </c>
      <c r="O124" s="85"/>
      <c r="P124" s="216">
        <f>O124*H124</f>
        <v>0</v>
      </c>
      <c r="Q124" s="216">
        <v>0</v>
      </c>
      <c r="R124" s="216">
        <f>Q124*H124</f>
        <v>0</v>
      </c>
      <c r="S124" s="216">
        <v>0</v>
      </c>
      <c r="T124" s="217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8" t="s">
        <v>135</v>
      </c>
      <c r="AT124" s="218" t="s">
        <v>131</v>
      </c>
      <c r="AU124" s="218" t="s">
        <v>88</v>
      </c>
      <c r="AY124" s="18" t="s">
        <v>129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8" t="s">
        <v>86</v>
      </c>
      <c r="BK124" s="219">
        <f>ROUND(I124*H124,2)</f>
        <v>0</v>
      </c>
      <c r="BL124" s="18" t="s">
        <v>135</v>
      </c>
      <c r="BM124" s="218" t="s">
        <v>210</v>
      </c>
    </row>
    <row r="125" spans="1:51" s="13" customFormat="1" ht="12">
      <c r="A125" s="13"/>
      <c r="B125" s="220"/>
      <c r="C125" s="221"/>
      <c r="D125" s="222" t="s">
        <v>144</v>
      </c>
      <c r="E125" s="221"/>
      <c r="F125" s="224" t="s">
        <v>601</v>
      </c>
      <c r="G125" s="221"/>
      <c r="H125" s="225">
        <v>427</v>
      </c>
      <c r="I125" s="226"/>
      <c r="J125" s="221"/>
      <c r="K125" s="221"/>
      <c r="L125" s="227"/>
      <c r="M125" s="228"/>
      <c r="N125" s="229"/>
      <c r="O125" s="229"/>
      <c r="P125" s="229"/>
      <c r="Q125" s="229"/>
      <c r="R125" s="229"/>
      <c r="S125" s="229"/>
      <c r="T125" s="230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1" t="s">
        <v>144</v>
      </c>
      <c r="AU125" s="231" t="s">
        <v>88</v>
      </c>
      <c r="AV125" s="13" t="s">
        <v>88</v>
      </c>
      <c r="AW125" s="13" t="s">
        <v>4</v>
      </c>
      <c r="AX125" s="13" t="s">
        <v>86</v>
      </c>
      <c r="AY125" s="231" t="s">
        <v>129</v>
      </c>
    </row>
    <row r="126" spans="1:65" s="2" customFormat="1" ht="49.05" customHeight="1">
      <c r="A126" s="39"/>
      <c r="B126" s="40"/>
      <c r="C126" s="206" t="s">
        <v>199</v>
      </c>
      <c r="D126" s="206" t="s">
        <v>131</v>
      </c>
      <c r="E126" s="207" t="s">
        <v>213</v>
      </c>
      <c r="F126" s="208" t="s">
        <v>214</v>
      </c>
      <c r="G126" s="209" t="s">
        <v>161</v>
      </c>
      <c r="H126" s="210">
        <v>93</v>
      </c>
      <c r="I126" s="211"/>
      <c r="J126" s="212">
        <f>ROUND(I126*H126,2)</f>
        <v>0</v>
      </c>
      <c r="K126" s="213"/>
      <c r="L126" s="45"/>
      <c r="M126" s="214" t="s">
        <v>19</v>
      </c>
      <c r="N126" s="215" t="s">
        <v>49</v>
      </c>
      <c r="O126" s="85"/>
      <c r="P126" s="216">
        <f>O126*H126</f>
        <v>0</v>
      </c>
      <c r="Q126" s="216">
        <v>0</v>
      </c>
      <c r="R126" s="216">
        <f>Q126*H126</f>
        <v>0</v>
      </c>
      <c r="S126" s="216">
        <v>0</v>
      </c>
      <c r="T126" s="217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8" t="s">
        <v>135</v>
      </c>
      <c r="AT126" s="218" t="s">
        <v>131</v>
      </c>
      <c r="AU126" s="218" t="s">
        <v>88</v>
      </c>
      <c r="AY126" s="18" t="s">
        <v>129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18" t="s">
        <v>86</v>
      </c>
      <c r="BK126" s="219">
        <f>ROUND(I126*H126,2)</f>
        <v>0</v>
      </c>
      <c r="BL126" s="18" t="s">
        <v>135</v>
      </c>
      <c r="BM126" s="218" t="s">
        <v>215</v>
      </c>
    </row>
    <row r="127" spans="1:51" s="13" customFormat="1" ht="12">
      <c r="A127" s="13"/>
      <c r="B127" s="220"/>
      <c r="C127" s="221"/>
      <c r="D127" s="222" t="s">
        <v>144</v>
      </c>
      <c r="E127" s="223" t="s">
        <v>19</v>
      </c>
      <c r="F127" s="224" t="s">
        <v>541</v>
      </c>
      <c r="G127" s="221"/>
      <c r="H127" s="225">
        <v>93</v>
      </c>
      <c r="I127" s="226"/>
      <c r="J127" s="221"/>
      <c r="K127" s="221"/>
      <c r="L127" s="227"/>
      <c r="M127" s="228"/>
      <c r="N127" s="229"/>
      <c r="O127" s="229"/>
      <c r="P127" s="229"/>
      <c r="Q127" s="229"/>
      <c r="R127" s="229"/>
      <c r="S127" s="229"/>
      <c r="T127" s="23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1" t="s">
        <v>144</v>
      </c>
      <c r="AU127" s="231" t="s">
        <v>88</v>
      </c>
      <c r="AV127" s="13" t="s">
        <v>88</v>
      </c>
      <c r="AW127" s="13" t="s">
        <v>37</v>
      </c>
      <c r="AX127" s="13" t="s">
        <v>78</v>
      </c>
      <c r="AY127" s="231" t="s">
        <v>129</v>
      </c>
    </row>
    <row r="128" spans="1:51" s="15" customFormat="1" ht="12">
      <c r="A128" s="15"/>
      <c r="B128" s="242"/>
      <c r="C128" s="243"/>
      <c r="D128" s="222" t="s">
        <v>144</v>
      </c>
      <c r="E128" s="244" t="s">
        <v>19</v>
      </c>
      <c r="F128" s="245" t="s">
        <v>216</v>
      </c>
      <c r="G128" s="243"/>
      <c r="H128" s="246">
        <v>93</v>
      </c>
      <c r="I128" s="247"/>
      <c r="J128" s="243"/>
      <c r="K128" s="243"/>
      <c r="L128" s="248"/>
      <c r="M128" s="249"/>
      <c r="N128" s="250"/>
      <c r="O128" s="250"/>
      <c r="P128" s="250"/>
      <c r="Q128" s="250"/>
      <c r="R128" s="250"/>
      <c r="S128" s="250"/>
      <c r="T128" s="251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52" t="s">
        <v>144</v>
      </c>
      <c r="AU128" s="252" t="s">
        <v>88</v>
      </c>
      <c r="AV128" s="15" t="s">
        <v>135</v>
      </c>
      <c r="AW128" s="15" t="s">
        <v>37</v>
      </c>
      <c r="AX128" s="15" t="s">
        <v>86</v>
      </c>
      <c r="AY128" s="252" t="s">
        <v>129</v>
      </c>
    </row>
    <row r="129" spans="1:65" s="2" customFormat="1" ht="14.4" customHeight="1">
      <c r="A129" s="39"/>
      <c r="B129" s="40"/>
      <c r="C129" s="253" t="s">
        <v>203</v>
      </c>
      <c r="D129" s="253" t="s">
        <v>218</v>
      </c>
      <c r="E129" s="254" t="s">
        <v>219</v>
      </c>
      <c r="F129" s="255" t="s">
        <v>220</v>
      </c>
      <c r="G129" s="256" t="s">
        <v>209</v>
      </c>
      <c r="H129" s="257">
        <v>167.4</v>
      </c>
      <c r="I129" s="258"/>
      <c r="J129" s="259">
        <f>ROUND(I129*H129,2)</f>
        <v>0</v>
      </c>
      <c r="K129" s="260"/>
      <c r="L129" s="261"/>
      <c r="M129" s="262" t="s">
        <v>19</v>
      </c>
      <c r="N129" s="263" t="s">
        <v>49</v>
      </c>
      <c r="O129" s="85"/>
      <c r="P129" s="216">
        <f>O129*H129</f>
        <v>0</v>
      </c>
      <c r="Q129" s="216">
        <v>0</v>
      </c>
      <c r="R129" s="216">
        <f>Q129*H129</f>
        <v>0</v>
      </c>
      <c r="S129" s="216">
        <v>0</v>
      </c>
      <c r="T129" s="21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8" t="s">
        <v>172</v>
      </c>
      <c r="AT129" s="218" t="s">
        <v>218</v>
      </c>
      <c r="AU129" s="218" t="s">
        <v>88</v>
      </c>
      <c r="AY129" s="18" t="s">
        <v>129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18" t="s">
        <v>86</v>
      </c>
      <c r="BK129" s="219">
        <f>ROUND(I129*H129,2)</f>
        <v>0</v>
      </c>
      <c r="BL129" s="18" t="s">
        <v>135</v>
      </c>
      <c r="BM129" s="218" t="s">
        <v>221</v>
      </c>
    </row>
    <row r="130" spans="1:51" s="13" customFormat="1" ht="12">
      <c r="A130" s="13"/>
      <c r="B130" s="220"/>
      <c r="C130" s="221"/>
      <c r="D130" s="222" t="s">
        <v>144</v>
      </c>
      <c r="E130" s="221"/>
      <c r="F130" s="224" t="s">
        <v>602</v>
      </c>
      <c r="G130" s="221"/>
      <c r="H130" s="225">
        <v>167.4</v>
      </c>
      <c r="I130" s="226"/>
      <c r="J130" s="221"/>
      <c r="K130" s="221"/>
      <c r="L130" s="227"/>
      <c r="M130" s="228"/>
      <c r="N130" s="229"/>
      <c r="O130" s="229"/>
      <c r="P130" s="229"/>
      <c r="Q130" s="229"/>
      <c r="R130" s="229"/>
      <c r="S130" s="229"/>
      <c r="T130" s="23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1" t="s">
        <v>144</v>
      </c>
      <c r="AU130" s="231" t="s">
        <v>88</v>
      </c>
      <c r="AV130" s="13" t="s">
        <v>88</v>
      </c>
      <c r="AW130" s="13" t="s">
        <v>4</v>
      </c>
      <c r="AX130" s="13" t="s">
        <v>86</v>
      </c>
      <c r="AY130" s="231" t="s">
        <v>129</v>
      </c>
    </row>
    <row r="131" spans="1:65" s="2" customFormat="1" ht="24.15" customHeight="1">
      <c r="A131" s="39"/>
      <c r="B131" s="40"/>
      <c r="C131" s="206" t="s">
        <v>8</v>
      </c>
      <c r="D131" s="206" t="s">
        <v>131</v>
      </c>
      <c r="E131" s="207" t="s">
        <v>234</v>
      </c>
      <c r="F131" s="208" t="s">
        <v>235</v>
      </c>
      <c r="G131" s="209" t="s">
        <v>134</v>
      </c>
      <c r="H131" s="210">
        <v>241</v>
      </c>
      <c r="I131" s="211"/>
      <c r="J131" s="212">
        <f>ROUND(I131*H131,2)</f>
        <v>0</v>
      </c>
      <c r="K131" s="213"/>
      <c r="L131" s="45"/>
      <c r="M131" s="214" t="s">
        <v>19</v>
      </c>
      <c r="N131" s="215" t="s">
        <v>49</v>
      </c>
      <c r="O131" s="85"/>
      <c r="P131" s="216">
        <f>O131*H131</f>
        <v>0</v>
      </c>
      <c r="Q131" s="216">
        <v>0</v>
      </c>
      <c r="R131" s="216">
        <f>Q131*H131</f>
        <v>0</v>
      </c>
      <c r="S131" s="216">
        <v>0</v>
      </c>
      <c r="T131" s="21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8" t="s">
        <v>135</v>
      </c>
      <c r="AT131" s="218" t="s">
        <v>131</v>
      </c>
      <c r="AU131" s="218" t="s">
        <v>88</v>
      </c>
      <c r="AY131" s="18" t="s">
        <v>129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8" t="s">
        <v>86</v>
      </c>
      <c r="BK131" s="219">
        <f>ROUND(I131*H131,2)</f>
        <v>0</v>
      </c>
      <c r="BL131" s="18" t="s">
        <v>135</v>
      </c>
      <c r="BM131" s="218" t="s">
        <v>236</v>
      </c>
    </row>
    <row r="132" spans="1:51" s="13" customFormat="1" ht="12">
      <c r="A132" s="13"/>
      <c r="B132" s="220"/>
      <c r="C132" s="221"/>
      <c r="D132" s="222" t="s">
        <v>144</v>
      </c>
      <c r="E132" s="223" t="s">
        <v>19</v>
      </c>
      <c r="F132" s="224" t="s">
        <v>603</v>
      </c>
      <c r="G132" s="221"/>
      <c r="H132" s="225">
        <v>241</v>
      </c>
      <c r="I132" s="226"/>
      <c r="J132" s="221"/>
      <c r="K132" s="221"/>
      <c r="L132" s="227"/>
      <c r="M132" s="228"/>
      <c r="N132" s="229"/>
      <c r="O132" s="229"/>
      <c r="P132" s="229"/>
      <c r="Q132" s="229"/>
      <c r="R132" s="229"/>
      <c r="S132" s="229"/>
      <c r="T132" s="23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1" t="s">
        <v>144</v>
      </c>
      <c r="AU132" s="231" t="s">
        <v>88</v>
      </c>
      <c r="AV132" s="13" t="s">
        <v>88</v>
      </c>
      <c r="AW132" s="13" t="s">
        <v>37</v>
      </c>
      <c r="AX132" s="13" t="s">
        <v>78</v>
      </c>
      <c r="AY132" s="231" t="s">
        <v>129</v>
      </c>
    </row>
    <row r="133" spans="1:51" s="15" customFormat="1" ht="12">
      <c r="A133" s="15"/>
      <c r="B133" s="242"/>
      <c r="C133" s="243"/>
      <c r="D133" s="222" t="s">
        <v>144</v>
      </c>
      <c r="E133" s="244" t="s">
        <v>19</v>
      </c>
      <c r="F133" s="245" t="s">
        <v>149</v>
      </c>
      <c r="G133" s="243"/>
      <c r="H133" s="246">
        <v>241</v>
      </c>
      <c r="I133" s="247"/>
      <c r="J133" s="243"/>
      <c r="K133" s="243"/>
      <c r="L133" s="248"/>
      <c r="M133" s="249"/>
      <c r="N133" s="250"/>
      <c r="O133" s="250"/>
      <c r="P133" s="250"/>
      <c r="Q133" s="250"/>
      <c r="R133" s="250"/>
      <c r="S133" s="250"/>
      <c r="T133" s="251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52" t="s">
        <v>144</v>
      </c>
      <c r="AU133" s="252" t="s">
        <v>88</v>
      </c>
      <c r="AV133" s="15" t="s">
        <v>135</v>
      </c>
      <c r="AW133" s="15" t="s">
        <v>37</v>
      </c>
      <c r="AX133" s="15" t="s">
        <v>86</v>
      </c>
      <c r="AY133" s="252" t="s">
        <v>129</v>
      </c>
    </row>
    <row r="134" spans="1:65" s="2" customFormat="1" ht="37.8" customHeight="1">
      <c r="A134" s="39"/>
      <c r="B134" s="40"/>
      <c r="C134" s="206" t="s">
        <v>212</v>
      </c>
      <c r="D134" s="206" t="s">
        <v>131</v>
      </c>
      <c r="E134" s="207" t="s">
        <v>237</v>
      </c>
      <c r="F134" s="208" t="s">
        <v>238</v>
      </c>
      <c r="G134" s="209" t="s">
        <v>134</v>
      </c>
      <c r="H134" s="210">
        <v>21</v>
      </c>
      <c r="I134" s="211"/>
      <c r="J134" s="212">
        <f>ROUND(I134*H134,2)</f>
        <v>0</v>
      </c>
      <c r="K134" s="213"/>
      <c r="L134" s="45"/>
      <c r="M134" s="214" t="s">
        <v>19</v>
      </c>
      <c r="N134" s="215" t="s">
        <v>49</v>
      </c>
      <c r="O134" s="85"/>
      <c r="P134" s="216">
        <f>O134*H134</f>
        <v>0</v>
      </c>
      <c r="Q134" s="216">
        <v>0</v>
      </c>
      <c r="R134" s="216">
        <f>Q134*H134</f>
        <v>0</v>
      </c>
      <c r="S134" s="216">
        <v>0</v>
      </c>
      <c r="T134" s="21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8" t="s">
        <v>135</v>
      </c>
      <c r="AT134" s="218" t="s">
        <v>131</v>
      </c>
      <c r="AU134" s="218" t="s">
        <v>88</v>
      </c>
      <c r="AY134" s="18" t="s">
        <v>129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18" t="s">
        <v>86</v>
      </c>
      <c r="BK134" s="219">
        <f>ROUND(I134*H134,2)</f>
        <v>0</v>
      </c>
      <c r="BL134" s="18" t="s">
        <v>135</v>
      </c>
      <c r="BM134" s="218" t="s">
        <v>239</v>
      </c>
    </row>
    <row r="135" spans="1:65" s="2" customFormat="1" ht="37.8" customHeight="1">
      <c r="A135" s="39"/>
      <c r="B135" s="40"/>
      <c r="C135" s="206" t="s">
        <v>217</v>
      </c>
      <c r="D135" s="206" t="s">
        <v>131</v>
      </c>
      <c r="E135" s="207" t="s">
        <v>241</v>
      </c>
      <c r="F135" s="208" t="s">
        <v>242</v>
      </c>
      <c r="G135" s="209" t="s">
        <v>134</v>
      </c>
      <c r="H135" s="210">
        <v>21</v>
      </c>
      <c r="I135" s="211"/>
      <c r="J135" s="212">
        <f>ROUND(I135*H135,2)</f>
        <v>0</v>
      </c>
      <c r="K135" s="213"/>
      <c r="L135" s="45"/>
      <c r="M135" s="214" t="s">
        <v>19</v>
      </c>
      <c r="N135" s="215" t="s">
        <v>49</v>
      </c>
      <c r="O135" s="85"/>
      <c r="P135" s="216">
        <f>O135*H135</f>
        <v>0</v>
      </c>
      <c r="Q135" s="216">
        <v>0</v>
      </c>
      <c r="R135" s="216">
        <f>Q135*H135</f>
        <v>0</v>
      </c>
      <c r="S135" s="216">
        <v>0</v>
      </c>
      <c r="T135" s="21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8" t="s">
        <v>135</v>
      </c>
      <c r="AT135" s="218" t="s">
        <v>131</v>
      </c>
      <c r="AU135" s="218" t="s">
        <v>88</v>
      </c>
      <c r="AY135" s="18" t="s">
        <v>129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18" t="s">
        <v>86</v>
      </c>
      <c r="BK135" s="219">
        <f>ROUND(I135*H135,2)</f>
        <v>0</v>
      </c>
      <c r="BL135" s="18" t="s">
        <v>135</v>
      </c>
      <c r="BM135" s="218" t="s">
        <v>243</v>
      </c>
    </row>
    <row r="136" spans="1:65" s="2" customFormat="1" ht="14.4" customHeight="1">
      <c r="A136" s="39"/>
      <c r="B136" s="40"/>
      <c r="C136" s="253" t="s">
        <v>223</v>
      </c>
      <c r="D136" s="253" t="s">
        <v>218</v>
      </c>
      <c r="E136" s="254" t="s">
        <v>245</v>
      </c>
      <c r="F136" s="255" t="s">
        <v>246</v>
      </c>
      <c r="G136" s="256" t="s">
        <v>247</v>
      </c>
      <c r="H136" s="257">
        <v>0.42</v>
      </c>
      <c r="I136" s="258"/>
      <c r="J136" s="259">
        <f>ROUND(I136*H136,2)</f>
        <v>0</v>
      </c>
      <c r="K136" s="260"/>
      <c r="L136" s="261"/>
      <c r="M136" s="262" t="s">
        <v>19</v>
      </c>
      <c r="N136" s="263" t="s">
        <v>49</v>
      </c>
      <c r="O136" s="85"/>
      <c r="P136" s="216">
        <f>O136*H136</f>
        <v>0</v>
      </c>
      <c r="Q136" s="216">
        <v>0.001</v>
      </c>
      <c r="R136" s="216">
        <f>Q136*H136</f>
        <v>0.00042</v>
      </c>
      <c r="S136" s="216">
        <v>0</v>
      </c>
      <c r="T136" s="21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8" t="s">
        <v>172</v>
      </c>
      <c r="AT136" s="218" t="s">
        <v>218</v>
      </c>
      <c r="AU136" s="218" t="s">
        <v>88</v>
      </c>
      <c r="AY136" s="18" t="s">
        <v>129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8" t="s">
        <v>86</v>
      </c>
      <c r="BK136" s="219">
        <f>ROUND(I136*H136,2)</f>
        <v>0</v>
      </c>
      <c r="BL136" s="18" t="s">
        <v>135</v>
      </c>
      <c r="BM136" s="218" t="s">
        <v>248</v>
      </c>
    </row>
    <row r="137" spans="1:51" s="13" customFormat="1" ht="12">
      <c r="A137" s="13"/>
      <c r="B137" s="220"/>
      <c r="C137" s="221"/>
      <c r="D137" s="222" t="s">
        <v>144</v>
      </c>
      <c r="E137" s="221"/>
      <c r="F137" s="224" t="s">
        <v>249</v>
      </c>
      <c r="G137" s="221"/>
      <c r="H137" s="225">
        <v>0.42</v>
      </c>
      <c r="I137" s="226"/>
      <c r="J137" s="221"/>
      <c r="K137" s="221"/>
      <c r="L137" s="227"/>
      <c r="M137" s="228"/>
      <c r="N137" s="229"/>
      <c r="O137" s="229"/>
      <c r="P137" s="229"/>
      <c r="Q137" s="229"/>
      <c r="R137" s="229"/>
      <c r="S137" s="229"/>
      <c r="T137" s="23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1" t="s">
        <v>144</v>
      </c>
      <c r="AU137" s="231" t="s">
        <v>88</v>
      </c>
      <c r="AV137" s="13" t="s">
        <v>88</v>
      </c>
      <c r="AW137" s="13" t="s">
        <v>4</v>
      </c>
      <c r="AX137" s="13" t="s">
        <v>86</v>
      </c>
      <c r="AY137" s="231" t="s">
        <v>129</v>
      </c>
    </row>
    <row r="138" spans="1:65" s="2" customFormat="1" ht="14.4" customHeight="1">
      <c r="A138" s="39"/>
      <c r="B138" s="40"/>
      <c r="C138" s="206" t="s">
        <v>228</v>
      </c>
      <c r="D138" s="206" t="s">
        <v>131</v>
      </c>
      <c r="E138" s="207" t="s">
        <v>251</v>
      </c>
      <c r="F138" s="208" t="s">
        <v>252</v>
      </c>
      <c r="G138" s="209" t="s">
        <v>161</v>
      </c>
      <c r="H138" s="210">
        <v>2.1</v>
      </c>
      <c r="I138" s="211"/>
      <c r="J138" s="212">
        <f>ROUND(I138*H138,2)</f>
        <v>0</v>
      </c>
      <c r="K138" s="213"/>
      <c r="L138" s="45"/>
      <c r="M138" s="214" t="s">
        <v>19</v>
      </c>
      <c r="N138" s="215" t="s">
        <v>49</v>
      </c>
      <c r="O138" s="85"/>
      <c r="P138" s="216">
        <f>O138*H138</f>
        <v>0</v>
      </c>
      <c r="Q138" s="216">
        <v>0</v>
      </c>
      <c r="R138" s="216">
        <f>Q138*H138</f>
        <v>0</v>
      </c>
      <c r="S138" s="216">
        <v>0</v>
      </c>
      <c r="T138" s="21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8" t="s">
        <v>135</v>
      </c>
      <c r="AT138" s="218" t="s">
        <v>131</v>
      </c>
      <c r="AU138" s="218" t="s">
        <v>88</v>
      </c>
      <c r="AY138" s="18" t="s">
        <v>129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18" t="s">
        <v>86</v>
      </c>
      <c r="BK138" s="219">
        <f>ROUND(I138*H138,2)</f>
        <v>0</v>
      </c>
      <c r="BL138" s="18" t="s">
        <v>135</v>
      </c>
      <c r="BM138" s="218" t="s">
        <v>253</v>
      </c>
    </row>
    <row r="139" spans="1:63" s="12" customFormat="1" ht="22.8" customHeight="1">
      <c r="A139" s="12"/>
      <c r="B139" s="190"/>
      <c r="C139" s="191"/>
      <c r="D139" s="192" t="s">
        <v>77</v>
      </c>
      <c r="E139" s="204" t="s">
        <v>140</v>
      </c>
      <c r="F139" s="204" t="s">
        <v>550</v>
      </c>
      <c r="G139" s="191"/>
      <c r="H139" s="191"/>
      <c r="I139" s="194"/>
      <c r="J139" s="205">
        <f>BK139</f>
        <v>0</v>
      </c>
      <c r="K139" s="191"/>
      <c r="L139" s="196"/>
      <c r="M139" s="197"/>
      <c r="N139" s="198"/>
      <c r="O139" s="198"/>
      <c r="P139" s="199">
        <f>SUM(P140:P142)</f>
        <v>0</v>
      </c>
      <c r="Q139" s="198"/>
      <c r="R139" s="199">
        <f>SUM(R140:R142)</f>
        <v>4.39016</v>
      </c>
      <c r="S139" s="198"/>
      <c r="T139" s="200">
        <f>SUM(T140:T142)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1" t="s">
        <v>86</v>
      </c>
      <c r="AT139" s="202" t="s">
        <v>77</v>
      </c>
      <c r="AU139" s="202" t="s">
        <v>86</v>
      </c>
      <c r="AY139" s="201" t="s">
        <v>129</v>
      </c>
      <c r="BK139" s="203">
        <f>SUM(BK140:BK142)</f>
        <v>0</v>
      </c>
    </row>
    <row r="140" spans="1:65" s="2" customFormat="1" ht="24.15" customHeight="1">
      <c r="A140" s="39"/>
      <c r="B140" s="40"/>
      <c r="C140" s="206" t="s">
        <v>233</v>
      </c>
      <c r="D140" s="206" t="s">
        <v>131</v>
      </c>
      <c r="E140" s="207" t="s">
        <v>551</v>
      </c>
      <c r="F140" s="208" t="s">
        <v>552</v>
      </c>
      <c r="G140" s="209" t="s">
        <v>156</v>
      </c>
      <c r="H140" s="210">
        <v>8</v>
      </c>
      <c r="I140" s="211"/>
      <c r="J140" s="212">
        <f>ROUND(I140*H140,2)</f>
        <v>0</v>
      </c>
      <c r="K140" s="213"/>
      <c r="L140" s="45"/>
      <c r="M140" s="214" t="s">
        <v>19</v>
      </c>
      <c r="N140" s="215" t="s">
        <v>49</v>
      </c>
      <c r="O140" s="85"/>
      <c r="P140" s="216">
        <f>O140*H140</f>
        <v>0</v>
      </c>
      <c r="Q140" s="216">
        <v>0.24127</v>
      </c>
      <c r="R140" s="216">
        <f>Q140*H140</f>
        <v>1.93016</v>
      </c>
      <c r="S140" s="216">
        <v>0</v>
      </c>
      <c r="T140" s="21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8" t="s">
        <v>135</v>
      </c>
      <c r="AT140" s="218" t="s">
        <v>131</v>
      </c>
      <c r="AU140" s="218" t="s">
        <v>88</v>
      </c>
      <c r="AY140" s="18" t="s">
        <v>129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8" t="s">
        <v>86</v>
      </c>
      <c r="BK140" s="219">
        <f>ROUND(I140*H140,2)</f>
        <v>0</v>
      </c>
      <c r="BL140" s="18" t="s">
        <v>135</v>
      </c>
      <c r="BM140" s="218" t="s">
        <v>604</v>
      </c>
    </row>
    <row r="141" spans="1:65" s="2" customFormat="1" ht="24.15" customHeight="1">
      <c r="A141" s="39"/>
      <c r="B141" s="40"/>
      <c r="C141" s="253" t="s">
        <v>7</v>
      </c>
      <c r="D141" s="253" t="s">
        <v>218</v>
      </c>
      <c r="E141" s="254" t="s">
        <v>554</v>
      </c>
      <c r="F141" s="255" t="s">
        <v>555</v>
      </c>
      <c r="G141" s="256" t="s">
        <v>300</v>
      </c>
      <c r="H141" s="257">
        <v>40</v>
      </c>
      <c r="I141" s="258"/>
      <c r="J141" s="259">
        <f>ROUND(I141*H141,2)</f>
        <v>0</v>
      </c>
      <c r="K141" s="260"/>
      <c r="L141" s="261"/>
      <c r="M141" s="262" t="s">
        <v>19</v>
      </c>
      <c r="N141" s="263" t="s">
        <v>49</v>
      </c>
      <c r="O141" s="85"/>
      <c r="P141" s="216">
        <f>O141*H141</f>
        <v>0</v>
      </c>
      <c r="Q141" s="216">
        <v>0.0615</v>
      </c>
      <c r="R141" s="216">
        <f>Q141*H141</f>
        <v>2.46</v>
      </c>
      <c r="S141" s="216">
        <v>0</v>
      </c>
      <c r="T141" s="21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8" t="s">
        <v>172</v>
      </c>
      <c r="AT141" s="218" t="s">
        <v>218</v>
      </c>
      <c r="AU141" s="218" t="s">
        <v>88</v>
      </c>
      <c r="AY141" s="18" t="s">
        <v>129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18" t="s">
        <v>86</v>
      </c>
      <c r="BK141" s="219">
        <f>ROUND(I141*H141,2)</f>
        <v>0</v>
      </c>
      <c r="BL141" s="18" t="s">
        <v>135</v>
      </c>
      <c r="BM141" s="218" t="s">
        <v>605</v>
      </c>
    </row>
    <row r="142" spans="1:51" s="13" customFormat="1" ht="12">
      <c r="A142" s="13"/>
      <c r="B142" s="220"/>
      <c r="C142" s="221"/>
      <c r="D142" s="222" t="s">
        <v>144</v>
      </c>
      <c r="E142" s="221"/>
      <c r="F142" s="224" t="s">
        <v>606</v>
      </c>
      <c r="G142" s="221"/>
      <c r="H142" s="225">
        <v>40</v>
      </c>
      <c r="I142" s="226"/>
      <c r="J142" s="221"/>
      <c r="K142" s="221"/>
      <c r="L142" s="227"/>
      <c r="M142" s="228"/>
      <c r="N142" s="229"/>
      <c r="O142" s="229"/>
      <c r="P142" s="229"/>
      <c r="Q142" s="229"/>
      <c r="R142" s="229"/>
      <c r="S142" s="229"/>
      <c r="T142" s="23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1" t="s">
        <v>144</v>
      </c>
      <c r="AU142" s="231" t="s">
        <v>88</v>
      </c>
      <c r="AV142" s="13" t="s">
        <v>88</v>
      </c>
      <c r="AW142" s="13" t="s">
        <v>4</v>
      </c>
      <c r="AX142" s="13" t="s">
        <v>86</v>
      </c>
      <c r="AY142" s="231" t="s">
        <v>129</v>
      </c>
    </row>
    <row r="143" spans="1:63" s="12" customFormat="1" ht="22.8" customHeight="1">
      <c r="A143" s="12"/>
      <c r="B143" s="190"/>
      <c r="C143" s="191"/>
      <c r="D143" s="192" t="s">
        <v>77</v>
      </c>
      <c r="E143" s="204" t="s">
        <v>153</v>
      </c>
      <c r="F143" s="204" t="s">
        <v>260</v>
      </c>
      <c r="G143" s="191"/>
      <c r="H143" s="191"/>
      <c r="I143" s="194"/>
      <c r="J143" s="205">
        <f>BK143</f>
        <v>0</v>
      </c>
      <c r="K143" s="191"/>
      <c r="L143" s="196"/>
      <c r="M143" s="197"/>
      <c r="N143" s="198"/>
      <c r="O143" s="198"/>
      <c r="P143" s="199">
        <f>SUM(P144:P179)</f>
        <v>0</v>
      </c>
      <c r="Q143" s="198"/>
      <c r="R143" s="199">
        <f>SUM(R144:R179)</f>
        <v>49.61683359</v>
      </c>
      <c r="S143" s="198"/>
      <c r="T143" s="200">
        <f>SUM(T144:T179)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1" t="s">
        <v>86</v>
      </c>
      <c r="AT143" s="202" t="s">
        <v>77</v>
      </c>
      <c r="AU143" s="202" t="s">
        <v>86</v>
      </c>
      <c r="AY143" s="201" t="s">
        <v>129</v>
      </c>
      <c r="BK143" s="203">
        <f>SUM(BK144:BK179)</f>
        <v>0</v>
      </c>
    </row>
    <row r="144" spans="1:65" s="2" customFormat="1" ht="24.15" customHeight="1">
      <c r="A144" s="39"/>
      <c r="B144" s="40"/>
      <c r="C144" s="206" t="s">
        <v>240</v>
      </c>
      <c r="D144" s="206" t="s">
        <v>131</v>
      </c>
      <c r="E144" s="207" t="s">
        <v>262</v>
      </c>
      <c r="F144" s="208" t="s">
        <v>263</v>
      </c>
      <c r="G144" s="209" t="s">
        <v>134</v>
      </c>
      <c r="H144" s="210">
        <v>199.8</v>
      </c>
      <c r="I144" s="211"/>
      <c r="J144" s="212">
        <f>ROUND(I144*H144,2)</f>
        <v>0</v>
      </c>
      <c r="K144" s="213"/>
      <c r="L144" s="45"/>
      <c r="M144" s="214" t="s">
        <v>19</v>
      </c>
      <c r="N144" s="215" t="s">
        <v>49</v>
      </c>
      <c r="O144" s="85"/>
      <c r="P144" s="216">
        <f>O144*H144</f>
        <v>0</v>
      </c>
      <c r="Q144" s="216">
        <v>0</v>
      </c>
      <c r="R144" s="216">
        <f>Q144*H144</f>
        <v>0</v>
      </c>
      <c r="S144" s="216">
        <v>0</v>
      </c>
      <c r="T144" s="21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8" t="s">
        <v>135</v>
      </c>
      <c r="AT144" s="218" t="s">
        <v>131</v>
      </c>
      <c r="AU144" s="218" t="s">
        <v>88</v>
      </c>
      <c r="AY144" s="18" t="s">
        <v>129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18" t="s">
        <v>86</v>
      </c>
      <c r="BK144" s="219">
        <f>ROUND(I144*H144,2)</f>
        <v>0</v>
      </c>
      <c r="BL144" s="18" t="s">
        <v>135</v>
      </c>
      <c r="BM144" s="218" t="s">
        <v>264</v>
      </c>
    </row>
    <row r="145" spans="1:51" s="13" customFormat="1" ht="12">
      <c r="A145" s="13"/>
      <c r="B145" s="220"/>
      <c r="C145" s="221"/>
      <c r="D145" s="222" t="s">
        <v>144</v>
      </c>
      <c r="E145" s="223" t="s">
        <v>19</v>
      </c>
      <c r="F145" s="224" t="s">
        <v>607</v>
      </c>
      <c r="G145" s="221"/>
      <c r="H145" s="225">
        <v>117</v>
      </c>
      <c r="I145" s="226"/>
      <c r="J145" s="221"/>
      <c r="K145" s="221"/>
      <c r="L145" s="227"/>
      <c r="M145" s="228"/>
      <c r="N145" s="229"/>
      <c r="O145" s="229"/>
      <c r="P145" s="229"/>
      <c r="Q145" s="229"/>
      <c r="R145" s="229"/>
      <c r="S145" s="229"/>
      <c r="T145" s="23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1" t="s">
        <v>144</v>
      </c>
      <c r="AU145" s="231" t="s">
        <v>88</v>
      </c>
      <c r="AV145" s="13" t="s">
        <v>88</v>
      </c>
      <c r="AW145" s="13" t="s">
        <v>37</v>
      </c>
      <c r="AX145" s="13" t="s">
        <v>78</v>
      </c>
      <c r="AY145" s="231" t="s">
        <v>129</v>
      </c>
    </row>
    <row r="146" spans="1:51" s="14" customFormat="1" ht="12">
      <c r="A146" s="14"/>
      <c r="B146" s="232"/>
      <c r="C146" s="233"/>
      <c r="D146" s="222" t="s">
        <v>144</v>
      </c>
      <c r="E146" s="234" t="s">
        <v>19</v>
      </c>
      <c r="F146" s="235" t="s">
        <v>266</v>
      </c>
      <c r="G146" s="233"/>
      <c r="H146" s="234" t="s">
        <v>19</v>
      </c>
      <c r="I146" s="236"/>
      <c r="J146" s="233"/>
      <c r="K146" s="233"/>
      <c r="L146" s="237"/>
      <c r="M146" s="238"/>
      <c r="N146" s="239"/>
      <c r="O146" s="239"/>
      <c r="P146" s="239"/>
      <c r="Q146" s="239"/>
      <c r="R146" s="239"/>
      <c r="S146" s="239"/>
      <c r="T146" s="240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1" t="s">
        <v>144</v>
      </c>
      <c r="AU146" s="241" t="s">
        <v>88</v>
      </c>
      <c r="AV146" s="14" t="s">
        <v>86</v>
      </c>
      <c r="AW146" s="14" t="s">
        <v>37</v>
      </c>
      <c r="AX146" s="14" t="s">
        <v>78</v>
      </c>
      <c r="AY146" s="241" t="s">
        <v>129</v>
      </c>
    </row>
    <row r="147" spans="1:51" s="13" customFormat="1" ht="12">
      <c r="A147" s="13"/>
      <c r="B147" s="220"/>
      <c r="C147" s="221"/>
      <c r="D147" s="222" t="s">
        <v>144</v>
      </c>
      <c r="E147" s="223" t="s">
        <v>19</v>
      </c>
      <c r="F147" s="224" t="s">
        <v>608</v>
      </c>
      <c r="G147" s="221"/>
      <c r="H147" s="225">
        <v>82.8</v>
      </c>
      <c r="I147" s="226"/>
      <c r="J147" s="221"/>
      <c r="K147" s="221"/>
      <c r="L147" s="227"/>
      <c r="M147" s="228"/>
      <c r="N147" s="229"/>
      <c r="O147" s="229"/>
      <c r="P147" s="229"/>
      <c r="Q147" s="229"/>
      <c r="R147" s="229"/>
      <c r="S147" s="229"/>
      <c r="T147" s="23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1" t="s">
        <v>144</v>
      </c>
      <c r="AU147" s="231" t="s">
        <v>88</v>
      </c>
      <c r="AV147" s="13" t="s">
        <v>88</v>
      </c>
      <c r="AW147" s="13" t="s">
        <v>37</v>
      </c>
      <c r="AX147" s="13" t="s">
        <v>78</v>
      </c>
      <c r="AY147" s="231" t="s">
        <v>129</v>
      </c>
    </row>
    <row r="148" spans="1:51" s="14" customFormat="1" ht="12">
      <c r="A148" s="14"/>
      <c r="B148" s="232"/>
      <c r="C148" s="233"/>
      <c r="D148" s="222" t="s">
        <v>144</v>
      </c>
      <c r="E148" s="234" t="s">
        <v>19</v>
      </c>
      <c r="F148" s="235" t="s">
        <v>148</v>
      </c>
      <c r="G148" s="233"/>
      <c r="H148" s="234" t="s">
        <v>19</v>
      </c>
      <c r="I148" s="236"/>
      <c r="J148" s="233"/>
      <c r="K148" s="233"/>
      <c r="L148" s="237"/>
      <c r="M148" s="238"/>
      <c r="N148" s="239"/>
      <c r="O148" s="239"/>
      <c r="P148" s="239"/>
      <c r="Q148" s="239"/>
      <c r="R148" s="239"/>
      <c r="S148" s="239"/>
      <c r="T148" s="240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1" t="s">
        <v>144</v>
      </c>
      <c r="AU148" s="241" t="s">
        <v>88</v>
      </c>
      <c r="AV148" s="14" t="s">
        <v>86</v>
      </c>
      <c r="AW148" s="14" t="s">
        <v>37</v>
      </c>
      <c r="AX148" s="14" t="s">
        <v>78</v>
      </c>
      <c r="AY148" s="241" t="s">
        <v>129</v>
      </c>
    </row>
    <row r="149" spans="1:51" s="15" customFormat="1" ht="12">
      <c r="A149" s="15"/>
      <c r="B149" s="242"/>
      <c r="C149" s="243"/>
      <c r="D149" s="222" t="s">
        <v>144</v>
      </c>
      <c r="E149" s="244" t="s">
        <v>19</v>
      </c>
      <c r="F149" s="245" t="s">
        <v>149</v>
      </c>
      <c r="G149" s="243"/>
      <c r="H149" s="246">
        <v>199.8</v>
      </c>
      <c r="I149" s="247"/>
      <c r="J149" s="243"/>
      <c r="K149" s="243"/>
      <c r="L149" s="248"/>
      <c r="M149" s="249"/>
      <c r="N149" s="250"/>
      <c r="O149" s="250"/>
      <c r="P149" s="250"/>
      <c r="Q149" s="250"/>
      <c r="R149" s="250"/>
      <c r="S149" s="250"/>
      <c r="T149" s="251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52" t="s">
        <v>144</v>
      </c>
      <c r="AU149" s="252" t="s">
        <v>88</v>
      </c>
      <c r="AV149" s="15" t="s">
        <v>135</v>
      </c>
      <c r="AW149" s="15" t="s">
        <v>37</v>
      </c>
      <c r="AX149" s="15" t="s">
        <v>86</v>
      </c>
      <c r="AY149" s="252" t="s">
        <v>129</v>
      </c>
    </row>
    <row r="150" spans="1:65" s="2" customFormat="1" ht="24.15" customHeight="1">
      <c r="A150" s="39"/>
      <c r="B150" s="40"/>
      <c r="C150" s="206" t="s">
        <v>244</v>
      </c>
      <c r="D150" s="206" t="s">
        <v>131</v>
      </c>
      <c r="E150" s="207" t="s">
        <v>273</v>
      </c>
      <c r="F150" s="208" t="s">
        <v>274</v>
      </c>
      <c r="G150" s="209" t="s">
        <v>134</v>
      </c>
      <c r="H150" s="210">
        <v>117</v>
      </c>
      <c r="I150" s="211"/>
      <c r="J150" s="212">
        <f>ROUND(I150*H150,2)</f>
        <v>0</v>
      </c>
      <c r="K150" s="213"/>
      <c r="L150" s="45"/>
      <c r="M150" s="214" t="s">
        <v>19</v>
      </c>
      <c r="N150" s="215" t="s">
        <v>49</v>
      </c>
      <c r="O150" s="85"/>
      <c r="P150" s="216">
        <f>O150*H150</f>
        <v>0</v>
      </c>
      <c r="Q150" s="216">
        <v>0</v>
      </c>
      <c r="R150" s="216">
        <f>Q150*H150</f>
        <v>0</v>
      </c>
      <c r="S150" s="216">
        <v>0</v>
      </c>
      <c r="T150" s="21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8" t="s">
        <v>135</v>
      </c>
      <c r="AT150" s="218" t="s">
        <v>131</v>
      </c>
      <c r="AU150" s="218" t="s">
        <v>88</v>
      </c>
      <c r="AY150" s="18" t="s">
        <v>129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18" t="s">
        <v>86</v>
      </c>
      <c r="BK150" s="219">
        <f>ROUND(I150*H150,2)</f>
        <v>0</v>
      </c>
      <c r="BL150" s="18" t="s">
        <v>135</v>
      </c>
      <c r="BM150" s="218" t="s">
        <v>275</v>
      </c>
    </row>
    <row r="151" spans="1:65" s="2" customFormat="1" ht="24.15" customHeight="1">
      <c r="A151" s="39"/>
      <c r="B151" s="40"/>
      <c r="C151" s="206" t="s">
        <v>250</v>
      </c>
      <c r="D151" s="206" t="s">
        <v>131</v>
      </c>
      <c r="E151" s="207" t="s">
        <v>277</v>
      </c>
      <c r="F151" s="208" t="s">
        <v>278</v>
      </c>
      <c r="G151" s="209" t="s">
        <v>134</v>
      </c>
      <c r="H151" s="210">
        <v>117</v>
      </c>
      <c r="I151" s="211"/>
      <c r="J151" s="212">
        <f>ROUND(I151*H151,2)</f>
        <v>0</v>
      </c>
      <c r="K151" s="213"/>
      <c r="L151" s="45"/>
      <c r="M151" s="214" t="s">
        <v>19</v>
      </c>
      <c r="N151" s="215" t="s">
        <v>49</v>
      </c>
      <c r="O151" s="85"/>
      <c r="P151" s="216">
        <f>O151*H151</f>
        <v>0</v>
      </c>
      <c r="Q151" s="216">
        <v>0</v>
      </c>
      <c r="R151" s="216">
        <f>Q151*H151</f>
        <v>0</v>
      </c>
      <c r="S151" s="216">
        <v>0</v>
      </c>
      <c r="T151" s="217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8" t="s">
        <v>135</v>
      </c>
      <c r="AT151" s="218" t="s">
        <v>131</v>
      </c>
      <c r="AU151" s="218" t="s">
        <v>88</v>
      </c>
      <c r="AY151" s="18" t="s">
        <v>129</v>
      </c>
      <c r="BE151" s="219">
        <f>IF(N151="základní",J151,0)</f>
        <v>0</v>
      </c>
      <c r="BF151" s="219">
        <f>IF(N151="snížená",J151,0)</f>
        <v>0</v>
      </c>
      <c r="BG151" s="219">
        <f>IF(N151="zákl. přenesená",J151,0)</f>
        <v>0</v>
      </c>
      <c r="BH151" s="219">
        <f>IF(N151="sníž. přenesená",J151,0)</f>
        <v>0</v>
      </c>
      <c r="BI151" s="219">
        <f>IF(N151="nulová",J151,0)</f>
        <v>0</v>
      </c>
      <c r="BJ151" s="18" t="s">
        <v>86</v>
      </c>
      <c r="BK151" s="219">
        <f>ROUND(I151*H151,2)</f>
        <v>0</v>
      </c>
      <c r="BL151" s="18" t="s">
        <v>135</v>
      </c>
      <c r="BM151" s="218" t="s">
        <v>279</v>
      </c>
    </row>
    <row r="152" spans="1:65" s="2" customFormat="1" ht="37.8" customHeight="1">
      <c r="A152" s="39"/>
      <c r="B152" s="40"/>
      <c r="C152" s="206" t="s">
        <v>255</v>
      </c>
      <c r="D152" s="206" t="s">
        <v>131</v>
      </c>
      <c r="E152" s="207" t="s">
        <v>281</v>
      </c>
      <c r="F152" s="208" t="s">
        <v>282</v>
      </c>
      <c r="G152" s="209" t="s">
        <v>134</v>
      </c>
      <c r="H152" s="210">
        <v>117</v>
      </c>
      <c r="I152" s="211"/>
      <c r="J152" s="212">
        <f>ROUND(I152*H152,2)</f>
        <v>0</v>
      </c>
      <c r="K152" s="213"/>
      <c r="L152" s="45"/>
      <c r="M152" s="214" t="s">
        <v>19</v>
      </c>
      <c r="N152" s="215" t="s">
        <v>49</v>
      </c>
      <c r="O152" s="85"/>
      <c r="P152" s="216">
        <f>O152*H152</f>
        <v>0</v>
      </c>
      <c r="Q152" s="216">
        <v>0</v>
      </c>
      <c r="R152" s="216">
        <f>Q152*H152</f>
        <v>0</v>
      </c>
      <c r="S152" s="216">
        <v>0</v>
      </c>
      <c r="T152" s="217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8" t="s">
        <v>135</v>
      </c>
      <c r="AT152" s="218" t="s">
        <v>131</v>
      </c>
      <c r="AU152" s="218" t="s">
        <v>88</v>
      </c>
      <c r="AY152" s="18" t="s">
        <v>129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18" t="s">
        <v>86</v>
      </c>
      <c r="BK152" s="219">
        <f>ROUND(I152*H152,2)</f>
        <v>0</v>
      </c>
      <c r="BL152" s="18" t="s">
        <v>135</v>
      </c>
      <c r="BM152" s="218" t="s">
        <v>283</v>
      </c>
    </row>
    <row r="153" spans="1:51" s="13" customFormat="1" ht="12">
      <c r="A153" s="13"/>
      <c r="B153" s="220"/>
      <c r="C153" s="221"/>
      <c r="D153" s="222" t="s">
        <v>144</v>
      </c>
      <c r="E153" s="223" t="s">
        <v>19</v>
      </c>
      <c r="F153" s="224" t="s">
        <v>607</v>
      </c>
      <c r="G153" s="221"/>
      <c r="H153" s="225">
        <v>117</v>
      </c>
      <c r="I153" s="226"/>
      <c r="J153" s="221"/>
      <c r="K153" s="221"/>
      <c r="L153" s="227"/>
      <c r="M153" s="228"/>
      <c r="N153" s="229"/>
      <c r="O153" s="229"/>
      <c r="P153" s="229"/>
      <c r="Q153" s="229"/>
      <c r="R153" s="229"/>
      <c r="S153" s="229"/>
      <c r="T153" s="23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1" t="s">
        <v>144</v>
      </c>
      <c r="AU153" s="231" t="s">
        <v>88</v>
      </c>
      <c r="AV153" s="13" t="s">
        <v>88</v>
      </c>
      <c r="AW153" s="13" t="s">
        <v>37</v>
      </c>
      <c r="AX153" s="13" t="s">
        <v>78</v>
      </c>
      <c r="AY153" s="231" t="s">
        <v>129</v>
      </c>
    </row>
    <row r="154" spans="1:51" s="15" customFormat="1" ht="12">
      <c r="A154" s="15"/>
      <c r="B154" s="242"/>
      <c r="C154" s="243"/>
      <c r="D154" s="222" t="s">
        <v>144</v>
      </c>
      <c r="E154" s="244" t="s">
        <v>19</v>
      </c>
      <c r="F154" s="245" t="s">
        <v>149</v>
      </c>
      <c r="G154" s="243"/>
      <c r="H154" s="246">
        <v>117</v>
      </c>
      <c r="I154" s="247"/>
      <c r="J154" s="243"/>
      <c r="K154" s="243"/>
      <c r="L154" s="248"/>
      <c r="M154" s="249"/>
      <c r="N154" s="250"/>
      <c r="O154" s="250"/>
      <c r="P154" s="250"/>
      <c r="Q154" s="250"/>
      <c r="R154" s="250"/>
      <c r="S154" s="250"/>
      <c r="T154" s="251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52" t="s">
        <v>144</v>
      </c>
      <c r="AU154" s="252" t="s">
        <v>88</v>
      </c>
      <c r="AV154" s="15" t="s">
        <v>135</v>
      </c>
      <c r="AW154" s="15" t="s">
        <v>37</v>
      </c>
      <c r="AX154" s="15" t="s">
        <v>86</v>
      </c>
      <c r="AY154" s="252" t="s">
        <v>129</v>
      </c>
    </row>
    <row r="155" spans="1:65" s="2" customFormat="1" ht="37.8" customHeight="1">
      <c r="A155" s="39"/>
      <c r="B155" s="40"/>
      <c r="C155" s="206" t="s">
        <v>261</v>
      </c>
      <c r="D155" s="206" t="s">
        <v>131</v>
      </c>
      <c r="E155" s="207" t="s">
        <v>285</v>
      </c>
      <c r="F155" s="208" t="s">
        <v>286</v>
      </c>
      <c r="G155" s="209" t="s">
        <v>134</v>
      </c>
      <c r="H155" s="210">
        <v>117</v>
      </c>
      <c r="I155" s="211"/>
      <c r="J155" s="212">
        <f>ROUND(I155*H155,2)</f>
        <v>0</v>
      </c>
      <c r="K155" s="213"/>
      <c r="L155" s="45"/>
      <c r="M155" s="214" t="s">
        <v>19</v>
      </c>
      <c r="N155" s="215" t="s">
        <v>49</v>
      </c>
      <c r="O155" s="85"/>
      <c r="P155" s="216">
        <f>O155*H155</f>
        <v>0</v>
      </c>
      <c r="Q155" s="216">
        <v>0</v>
      </c>
      <c r="R155" s="216">
        <f>Q155*H155</f>
        <v>0</v>
      </c>
      <c r="S155" s="216">
        <v>0</v>
      </c>
      <c r="T155" s="21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8" t="s">
        <v>135</v>
      </c>
      <c r="AT155" s="218" t="s">
        <v>131</v>
      </c>
      <c r="AU155" s="218" t="s">
        <v>88</v>
      </c>
      <c r="AY155" s="18" t="s">
        <v>129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18" t="s">
        <v>86</v>
      </c>
      <c r="BK155" s="219">
        <f>ROUND(I155*H155,2)</f>
        <v>0</v>
      </c>
      <c r="BL155" s="18" t="s">
        <v>135</v>
      </c>
      <c r="BM155" s="218" t="s">
        <v>287</v>
      </c>
    </row>
    <row r="156" spans="1:65" s="2" customFormat="1" ht="37.8" customHeight="1">
      <c r="A156" s="39"/>
      <c r="B156" s="40"/>
      <c r="C156" s="206" t="s">
        <v>268</v>
      </c>
      <c r="D156" s="206" t="s">
        <v>131</v>
      </c>
      <c r="E156" s="207" t="s">
        <v>289</v>
      </c>
      <c r="F156" s="208" t="s">
        <v>290</v>
      </c>
      <c r="G156" s="209" t="s">
        <v>134</v>
      </c>
      <c r="H156" s="210">
        <v>50.063</v>
      </c>
      <c r="I156" s="211"/>
      <c r="J156" s="212">
        <f>ROUND(I156*H156,2)</f>
        <v>0</v>
      </c>
      <c r="K156" s="213"/>
      <c r="L156" s="45"/>
      <c r="M156" s="214" t="s">
        <v>19</v>
      </c>
      <c r="N156" s="215" t="s">
        <v>49</v>
      </c>
      <c r="O156" s="85"/>
      <c r="P156" s="216">
        <f>O156*H156</f>
        <v>0</v>
      </c>
      <c r="Q156" s="216">
        <v>0.11793</v>
      </c>
      <c r="R156" s="216">
        <f>Q156*H156</f>
        <v>5.90392959</v>
      </c>
      <c r="S156" s="216">
        <v>0</v>
      </c>
      <c r="T156" s="217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8" t="s">
        <v>135</v>
      </c>
      <c r="AT156" s="218" t="s">
        <v>131</v>
      </c>
      <c r="AU156" s="218" t="s">
        <v>88</v>
      </c>
      <c r="AY156" s="18" t="s">
        <v>129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18" t="s">
        <v>86</v>
      </c>
      <c r="BK156" s="219">
        <f>ROUND(I156*H156,2)</f>
        <v>0</v>
      </c>
      <c r="BL156" s="18" t="s">
        <v>135</v>
      </c>
      <c r="BM156" s="218" t="s">
        <v>291</v>
      </c>
    </row>
    <row r="157" spans="1:51" s="13" customFormat="1" ht="12">
      <c r="A157" s="13"/>
      <c r="B157" s="220"/>
      <c r="C157" s="221"/>
      <c r="D157" s="222" t="s">
        <v>144</v>
      </c>
      <c r="E157" s="223" t="s">
        <v>19</v>
      </c>
      <c r="F157" s="224" t="s">
        <v>292</v>
      </c>
      <c r="G157" s="221"/>
      <c r="H157" s="225">
        <v>25.37</v>
      </c>
      <c r="I157" s="226"/>
      <c r="J157" s="221"/>
      <c r="K157" s="221"/>
      <c r="L157" s="227"/>
      <c r="M157" s="228"/>
      <c r="N157" s="229"/>
      <c r="O157" s="229"/>
      <c r="P157" s="229"/>
      <c r="Q157" s="229"/>
      <c r="R157" s="229"/>
      <c r="S157" s="229"/>
      <c r="T157" s="23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1" t="s">
        <v>144</v>
      </c>
      <c r="AU157" s="231" t="s">
        <v>88</v>
      </c>
      <c r="AV157" s="13" t="s">
        <v>88</v>
      </c>
      <c r="AW157" s="13" t="s">
        <v>37</v>
      </c>
      <c r="AX157" s="13" t="s">
        <v>78</v>
      </c>
      <c r="AY157" s="231" t="s">
        <v>129</v>
      </c>
    </row>
    <row r="158" spans="1:51" s="13" customFormat="1" ht="12">
      <c r="A158" s="13"/>
      <c r="B158" s="220"/>
      <c r="C158" s="221"/>
      <c r="D158" s="222" t="s">
        <v>144</v>
      </c>
      <c r="E158" s="223" t="s">
        <v>19</v>
      </c>
      <c r="F158" s="224" t="s">
        <v>293</v>
      </c>
      <c r="G158" s="221"/>
      <c r="H158" s="225">
        <v>5.9</v>
      </c>
      <c r="I158" s="226"/>
      <c r="J158" s="221"/>
      <c r="K158" s="221"/>
      <c r="L158" s="227"/>
      <c r="M158" s="228"/>
      <c r="N158" s="229"/>
      <c r="O158" s="229"/>
      <c r="P158" s="229"/>
      <c r="Q158" s="229"/>
      <c r="R158" s="229"/>
      <c r="S158" s="229"/>
      <c r="T158" s="23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1" t="s">
        <v>144</v>
      </c>
      <c r="AU158" s="231" t="s">
        <v>88</v>
      </c>
      <c r="AV158" s="13" t="s">
        <v>88</v>
      </c>
      <c r="AW158" s="13" t="s">
        <v>37</v>
      </c>
      <c r="AX158" s="13" t="s">
        <v>78</v>
      </c>
      <c r="AY158" s="231" t="s">
        <v>129</v>
      </c>
    </row>
    <row r="159" spans="1:51" s="13" customFormat="1" ht="12">
      <c r="A159" s="13"/>
      <c r="B159" s="220"/>
      <c r="C159" s="221"/>
      <c r="D159" s="222" t="s">
        <v>144</v>
      </c>
      <c r="E159" s="223" t="s">
        <v>19</v>
      </c>
      <c r="F159" s="224" t="s">
        <v>294</v>
      </c>
      <c r="G159" s="221"/>
      <c r="H159" s="225">
        <v>6.343</v>
      </c>
      <c r="I159" s="226"/>
      <c r="J159" s="221"/>
      <c r="K159" s="221"/>
      <c r="L159" s="227"/>
      <c r="M159" s="228"/>
      <c r="N159" s="229"/>
      <c r="O159" s="229"/>
      <c r="P159" s="229"/>
      <c r="Q159" s="229"/>
      <c r="R159" s="229"/>
      <c r="S159" s="229"/>
      <c r="T159" s="23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1" t="s">
        <v>144</v>
      </c>
      <c r="AU159" s="231" t="s">
        <v>88</v>
      </c>
      <c r="AV159" s="13" t="s">
        <v>88</v>
      </c>
      <c r="AW159" s="13" t="s">
        <v>37</v>
      </c>
      <c r="AX159" s="13" t="s">
        <v>78</v>
      </c>
      <c r="AY159" s="231" t="s">
        <v>129</v>
      </c>
    </row>
    <row r="160" spans="1:51" s="13" customFormat="1" ht="12">
      <c r="A160" s="13"/>
      <c r="B160" s="220"/>
      <c r="C160" s="221"/>
      <c r="D160" s="222" t="s">
        <v>144</v>
      </c>
      <c r="E160" s="223" t="s">
        <v>19</v>
      </c>
      <c r="F160" s="224" t="s">
        <v>295</v>
      </c>
      <c r="G160" s="221"/>
      <c r="H160" s="225">
        <v>6</v>
      </c>
      <c r="I160" s="226"/>
      <c r="J160" s="221"/>
      <c r="K160" s="221"/>
      <c r="L160" s="227"/>
      <c r="M160" s="228"/>
      <c r="N160" s="229"/>
      <c r="O160" s="229"/>
      <c r="P160" s="229"/>
      <c r="Q160" s="229"/>
      <c r="R160" s="229"/>
      <c r="S160" s="229"/>
      <c r="T160" s="23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1" t="s">
        <v>144</v>
      </c>
      <c r="AU160" s="231" t="s">
        <v>88</v>
      </c>
      <c r="AV160" s="13" t="s">
        <v>88</v>
      </c>
      <c r="AW160" s="13" t="s">
        <v>37</v>
      </c>
      <c r="AX160" s="13" t="s">
        <v>78</v>
      </c>
      <c r="AY160" s="231" t="s">
        <v>129</v>
      </c>
    </row>
    <row r="161" spans="1:51" s="13" customFormat="1" ht="12">
      <c r="A161" s="13"/>
      <c r="B161" s="220"/>
      <c r="C161" s="221"/>
      <c r="D161" s="222" t="s">
        <v>144</v>
      </c>
      <c r="E161" s="223" t="s">
        <v>19</v>
      </c>
      <c r="F161" s="224" t="s">
        <v>296</v>
      </c>
      <c r="G161" s="221"/>
      <c r="H161" s="225">
        <v>6.45</v>
      </c>
      <c r="I161" s="226"/>
      <c r="J161" s="221"/>
      <c r="K161" s="221"/>
      <c r="L161" s="227"/>
      <c r="M161" s="228"/>
      <c r="N161" s="229"/>
      <c r="O161" s="229"/>
      <c r="P161" s="229"/>
      <c r="Q161" s="229"/>
      <c r="R161" s="229"/>
      <c r="S161" s="229"/>
      <c r="T161" s="23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1" t="s">
        <v>144</v>
      </c>
      <c r="AU161" s="231" t="s">
        <v>88</v>
      </c>
      <c r="AV161" s="13" t="s">
        <v>88</v>
      </c>
      <c r="AW161" s="13" t="s">
        <v>37</v>
      </c>
      <c r="AX161" s="13" t="s">
        <v>78</v>
      </c>
      <c r="AY161" s="231" t="s">
        <v>129</v>
      </c>
    </row>
    <row r="162" spans="1:51" s="15" customFormat="1" ht="12">
      <c r="A162" s="15"/>
      <c r="B162" s="242"/>
      <c r="C162" s="243"/>
      <c r="D162" s="222" t="s">
        <v>144</v>
      </c>
      <c r="E162" s="244" t="s">
        <v>19</v>
      </c>
      <c r="F162" s="245" t="s">
        <v>149</v>
      </c>
      <c r="G162" s="243"/>
      <c r="H162" s="246">
        <v>50.063</v>
      </c>
      <c r="I162" s="247"/>
      <c r="J162" s="243"/>
      <c r="K162" s="243"/>
      <c r="L162" s="248"/>
      <c r="M162" s="249"/>
      <c r="N162" s="250"/>
      <c r="O162" s="250"/>
      <c r="P162" s="250"/>
      <c r="Q162" s="250"/>
      <c r="R162" s="250"/>
      <c r="S162" s="250"/>
      <c r="T162" s="251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52" t="s">
        <v>144</v>
      </c>
      <c r="AU162" s="252" t="s">
        <v>88</v>
      </c>
      <c r="AV162" s="15" t="s">
        <v>135</v>
      </c>
      <c r="AW162" s="15" t="s">
        <v>37</v>
      </c>
      <c r="AX162" s="15" t="s">
        <v>86</v>
      </c>
      <c r="AY162" s="252" t="s">
        <v>129</v>
      </c>
    </row>
    <row r="163" spans="1:65" s="2" customFormat="1" ht="24.15" customHeight="1">
      <c r="A163" s="39"/>
      <c r="B163" s="40"/>
      <c r="C163" s="253" t="s">
        <v>272</v>
      </c>
      <c r="D163" s="253" t="s">
        <v>218</v>
      </c>
      <c r="E163" s="254" t="s">
        <v>298</v>
      </c>
      <c r="F163" s="255" t="s">
        <v>299</v>
      </c>
      <c r="G163" s="256" t="s">
        <v>300</v>
      </c>
      <c r="H163" s="257">
        <v>4</v>
      </c>
      <c r="I163" s="258"/>
      <c r="J163" s="259">
        <f>ROUND(I163*H163,2)</f>
        <v>0</v>
      </c>
      <c r="K163" s="260"/>
      <c r="L163" s="261"/>
      <c r="M163" s="262" t="s">
        <v>19</v>
      </c>
      <c r="N163" s="263" t="s">
        <v>49</v>
      </c>
      <c r="O163" s="85"/>
      <c r="P163" s="216">
        <f>O163*H163</f>
        <v>0</v>
      </c>
      <c r="Q163" s="216">
        <v>3.8294</v>
      </c>
      <c r="R163" s="216">
        <f>Q163*H163</f>
        <v>15.3176</v>
      </c>
      <c r="S163" s="216">
        <v>0</v>
      </c>
      <c r="T163" s="217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18" t="s">
        <v>172</v>
      </c>
      <c r="AT163" s="218" t="s">
        <v>218</v>
      </c>
      <c r="AU163" s="218" t="s">
        <v>88</v>
      </c>
      <c r="AY163" s="18" t="s">
        <v>129</v>
      </c>
      <c r="BE163" s="219">
        <f>IF(N163="základní",J163,0)</f>
        <v>0</v>
      </c>
      <c r="BF163" s="219">
        <f>IF(N163="snížená",J163,0)</f>
        <v>0</v>
      </c>
      <c r="BG163" s="219">
        <f>IF(N163="zákl. přenesená",J163,0)</f>
        <v>0</v>
      </c>
      <c r="BH163" s="219">
        <f>IF(N163="sníž. přenesená",J163,0)</f>
        <v>0</v>
      </c>
      <c r="BI163" s="219">
        <f>IF(N163="nulová",J163,0)</f>
        <v>0</v>
      </c>
      <c r="BJ163" s="18" t="s">
        <v>86</v>
      </c>
      <c r="BK163" s="219">
        <f>ROUND(I163*H163,2)</f>
        <v>0</v>
      </c>
      <c r="BL163" s="18" t="s">
        <v>135</v>
      </c>
      <c r="BM163" s="218" t="s">
        <v>301</v>
      </c>
    </row>
    <row r="164" spans="1:65" s="2" customFormat="1" ht="24.15" customHeight="1">
      <c r="A164" s="39"/>
      <c r="B164" s="40"/>
      <c r="C164" s="253" t="s">
        <v>276</v>
      </c>
      <c r="D164" s="253" t="s">
        <v>218</v>
      </c>
      <c r="E164" s="254" t="s">
        <v>303</v>
      </c>
      <c r="F164" s="255" t="s">
        <v>304</v>
      </c>
      <c r="G164" s="256" t="s">
        <v>300</v>
      </c>
      <c r="H164" s="257">
        <v>1</v>
      </c>
      <c r="I164" s="258"/>
      <c r="J164" s="259">
        <f>ROUND(I164*H164,2)</f>
        <v>0</v>
      </c>
      <c r="K164" s="260"/>
      <c r="L164" s="261"/>
      <c r="M164" s="262" t="s">
        <v>19</v>
      </c>
      <c r="N164" s="263" t="s">
        <v>49</v>
      </c>
      <c r="O164" s="85"/>
      <c r="P164" s="216">
        <f>O164*H164</f>
        <v>0</v>
      </c>
      <c r="Q164" s="216">
        <v>3.9628</v>
      </c>
      <c r="R164" s="216">
        <f>Q164*H164</f>
        <v>3.9628</v>
      </c>
      <c r="S164" s="216">
        <v>0</v>
      </c>
      <c r="T164" s="217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8" t="s">
        <v>172</v>
      </c>
      <c r="AT164" s="218" t="s">
        <v>218</v>
      </c>
      <c r="AU164" s="218" t="s">
        <v>88</v>
      </c>
      <c r="AY164" s="18" t="s">
        <v>129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18" t="s">
        <v>86</v>
      </c>
      <c r="BK164" s="219">
        <f>ROUND(I164*H164,2)</f>
        <v>0</v>
      </c>
      <c r="BL164" s="18" t="s">
        <v>135</v>
      </c>
      <c r="BM164" s="218" t="s">
        <v>305</v>
      </c>
    </row>
    <row r="165" spans="1:65" s="2" customFormat="1" ht="24.15" customHeight="1">
      <c r="A165" s="39"/>
      <c r="B165" s="40"/>
      <c r="C165" s="253" t="s">
        <v>280</v>
      </c>
      <c r="D165" s="253" t="s">
        <v>218</v>
      </c>
      <c r="E165" s="254" t="s">
        <v>307</v>
      </c>
      <c r="F165" s="255" t="s">
        <v>308</v>
      </c>
      <c r="G165" s="256" t="s">
        <v>300</v>
      </c>
      <c r="H165" s="257">
        <v>1</v>
      </c>
      <c r="I165" s="258"/>
      <c r="J165" s="259">
        <f>ROUND(I165*H165,2)</f>
        <v>0</v>
      </c>
      <c r="K165" s="260"/>
      <c r="L165" s="261"/>
      <c r="M165" s="262" t="s">
        <v>19</v>
      </c>
      <c r="N165" s="263" t="s">
        <v>49</v>
      </c>
      <c r="O165" s="85"/>
      <c r="P165" s="216">
        <f>O165*H165</f>
        <v>0</v>
      </c>
      <c r="Q165" s="216">
        <v>3.6964</v>
      </c>
      <c r="R165" s="216">
        <f>Q165*H165</f>
        <v>3.6964</v>
      </c>
      <c r="S165" s="216">
        <v>0</v>
      </c>
      <c r="T165" s="217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8" t="s">
        <v>172</v>
      </c>
      <c r="AT165" s="218" t="s">
        <v>218</v>
      </c>
      <c r="AU165" s="218" t="s">
        <v>88</v>
      </c>
      <c r="AY165" s="18" t="s">
        <v>129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18" t="s">
        <v>86</v>
      </c>
      <c r="BK165" s="219">
        <f>ROUND(I165*H165,2)</f>
        <v>0</v>
      </c>
      <c r="BL165" s="18" t="s">
        <v>135</v>
      </c>
      <c r="BM165" s="218" t="s">
        <v>309</v>
      </c>
    </row>
    <row r="166" spans="1:65" s="2" customFormat="1" ht="24.15" customHeight="1">
      <c r="A166" s="39"/>
      <c r="B166" s="40"/>
      <c r="C166" s="253" t="s">
        <v>284</v>
      </c>
      <c r="D166" s="253" t="s">
        <v>218</v>
      </c>
      <c r="E166" s="254" t="s">
        <v>311</v>
      </c>
      <c r="F166" s="255" t="s">
        <v>312</v>
      </c>
      <c r="G166" s="256" t="s">
        <v>300</v>
      </c>
      <c r="H166" s="257">
        <v>4</v>
      </c>
      <c r="I166" s="258"/>
      <c r="J166" s="259">
        <f>ROUND(I166*H166,2)</f>
        <v>0</v>
      </c>
      <c r="K166" s="260"/>
      <c r="L166" s="261"/>
      <c r="M166" s="262" t="s">
        <v>19</v>
      </c>
      <c r="N166" s="263" t="s">
        <v>49</v>
      </c>
      <c r="O166" s="85"/>
      <c r="P166" s="216">
        <f>O166*H166</f>
        <v>0</v>
      </c>
      <c r="Q166" s="216">
        <v>0.312</v>
      </c>
      <c r="R166" s="216">
        <f>Q166*H166</f>
        <v>1.248</v>
      </c>
      <c r="S166" s="216">
        <v>0</v>
      </c>
      <c r="T166" s="217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18" t="s">
        <v>172</v>
      </c>
      <c r="AT166" s="218" t="s">
        <v>218</v>
      </c>
      <c r="AU166" s="218" t="s">
        <v>88</v>
      </c>
      <c r="AY166" s="18" t="s">
        <v>129</v>
      </c>
      <c r="BE166" s="219">
        <f>IF(N166="základní",J166,0)</f>
        <v>0</v>
      </c>
      <c r="BF166" s="219">
        <f>IF(N166="snížená",J166,0)</f>
        <v>0</v>
      </c>
      <c r="BG166" s="219">
        <f>IF(N166="zákl. přenesená",J166,0)</f>
        <v>0</v>
      </c>
      <c r="BH166" s="219">
        <f>IF(N166="sníž. přenesená",J166,0)</f>
        <v>0</v>
      </c>
      <c r="BI166" s="219">
        <f>IF(N166="nulová",J166,0)</f>
        <v>0</v>
      </c>
      <c r="BJ166" s="18" t="s">
        <v>86</v>
      </c>
      <c r="BK166" s="219">
        <f>ROUND(I166*H166,2)</f>
        <v>0</v>
      </c>
      <c r="BL166" s="18" t="s">
        <v>135</v>
      </c>
      <c r="BM166" s="218" t="s">
        <v>313</v>
      </c>
    </row>
    <row r="167" spans="1:65" s="2" customFormat="1" ht="24.15" customHeight="1">
      <c r="A167" s="39"/>
      <c r="B167" s="40"/>
      <c r="C167" s="253" t="s">
        <v>288</v>
      </c>
      <c r="D167" s="253" t="s">
        <v>218</v>
      </c>
      <c r="E167" s="254" t="s">
        <v>315</v>
      </c>
      <c r="F167" s="255" t="s">
        <v>316</v>
      </c>
      <c r="G167" s="256" t="s">
        <v>300</v>
      </c>
      <c r="H167" s="257">
        <v>4</v>
      </c>
      <c r="I167" s="258"/>
      <c r="J167" s="259">
        <f>ROUND(I167*H167,2)</f>
        <v>0</v>
      </c>
      <c r="K167" s="260"/>
      <c r="L167" s="261"/>
      <c r="M167" s="262" t="s">
        <v>19</v>
      </c>
      <c r="N167" s="263" t="s">
        <v>49</v>
      </c>
      <c r="O167" s="85"/>
      <c r="P167" s="216">
        <f>O167*H167</f>
        <v>0</v>
      </c>
      <c r="Q167" s="216">
        <v>0.335</v>
      </c>
      <c r="R167" s="216">
        <f>Q167*H167</f>
        <v>1.34</v>
      </c>
      <c r="S167" s="216">
        <v>0</v>
      </c>
      <c r="T167" s="217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8" t="s">
        <v>172</v>
      </c>
      <c r="AT167" s="218" t="s">
        <v>218</v>
      </c>
      <c r="AU167" s="218" t="s">
        <v>88</v>
      </c>
      <c r="AY167" s="18" t="s">
        <v>129</v>
      </c>
      <c r="BE167" s="219">
        <f>IF(N167="základní",J167,0)</f>
        <v>0</v>
      </c>
      <c r="BF167" s="219">
        <f>IF(N167="snížená",J167,0)</f>
        <v>0</v>
      </c>
      <c r="BG167" s="219">
        <f>IF(N167="zákl. přenesená",J167,0)</f>
        <v>0</v>
      </c>
      <c r="BH167" s="219">
        <f>IF(N167="sníž. přenesená",J167,0)</f>
        <v>0</v>
      </c>
      <c r="BI167" s="219">
        <f>IF(N167="nulová",J167,0)</f>
        <v>0</v>
      </c>
      <c r="BJ167" s="18" t="s">
        <v>86</v>
      </c>
      <c r="BK167" s="219">
        <f>ROUND(I167*H167,2)</f>
        <v>0</v>
      </c>
      <c r="BL167" s="18" t="s">
        <v>135</v>
      </c>
      <c r="BM167" s="218" t="s">
        <v>317</v>
      </c>
    </row>
    <row r="168" spans="1:65" s="2" customFormat="1" ht="76.35" customHeight="1">
      <c r="A168" s="39"/>
      <c r="B168" s="40"/>
      <c r="C168" s="206" t="s">
        <v>297</v>
      </c>
      <c r="D168" s="206" t="s">
        <v>131</v>
      </c>
      <c r="E168" s="207" t="s">
        <v>609</v>
      </c>
      <c r="F168" s="208" t="s">
        <v>610</v>
      </c>
      <c r="G168" s="209" t="s">
        <v>134</v>
      </c>
      <c r="H168" s="210">
        <v>82.8</v>
      </c>
      <c r="I168" s="211"/>
      <c r="J168" s="212">
        <f>ROUND(I168*H168,2)</f>
        <v>0</v>
      </c>
      <c r="K168" s="213"/>
      <c r="L168" s="45"/>
      <c r="M168" s="214" t="s">
        <v>19</v>
      </c>
      <c r="N168" s="215" t="s">
        <v>49</v>
      </c>
      <c r="O168" s="85"/>
      <c r="P168" s="216">
        <f>O168*H168</f>
        <v>0</v>
      </c>
      <c r="Q168" s="216">
        <v>0.08425</v>
      </c>
      <c r="R168" s="216">
        <f>Q168*H168</f>
        <v>6.9759</v>
      </c>
      <c r="S168" s="216">
        <v>0</v>
      </c>
      <c r="T168" s="217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8" t="s">
        <v>135</v>
      </c>
      <c r="AT168" s="218" t="s">
        <v>131</v>
      </c>
      <c r="AU168" s="218" t="s">
        <v>88</v>
      </c>
      <c r="AY168" s="18" t="s">
        <v>129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18" t="s">
        <v>86</v>
      </c>
      <c r="BK168" s="219">
        <f>ROUND(I168*H168,2)</f>
        <v>0</v>
      </c>
      <c r="BL168" s="18" t="s">
        <v>135</v>
      </c>
      <c r="BM168" s="218" t="s">
        <v>321</v>
      </c>
    </row>
    <row r="169" spans="1:51" s="13" customFormat="1" ht="12">
      <c r="A169" s="13"/>
      <c r="B169" s="220"/>
      <c r="C169" s="221"/>
      <c r="D169" s="222" t="s">
        <v>144</v>
      </c>
      <c r="E169" s="223" t="s">
        <v>19</v>
      </c>
      <c r="F169" s="224" t="s">
        <v>611</v>
      </c>
      <c r="G169" s="221"/>
      <c r="H169" s="225">
        <v>76</v>
      </c>
      <c r="I169" s="226"/>
      <c r="J169" s="221"/>
      <c r="K169" s="221"/>
      <c r="L169" s="227"/>
      <c r="M169" s="228"/>
      <c r="N169" s="229"/>
      <c r="O169" s="229"/>
      <c r="P169" s="229"/>
      <c r="Q169" s="229"/>
      <c r="R169" s="229"/>
      <c r="S169" s="229"/>
      <c r="T169" s="23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1" t="s">
        <v>144</v>
      </c>
      <c r="AU169" s="231" t="s">
        <v>88</v>
      </c>
      <c r="AV169" s="13" t="s">
        <v>88</v>
      </c>
      <c r="AW169" s="13" t="s">
        <v>37</v>
      </c>
      <c r="AX169" s="13" t="s">
        <v>78</v>
      </c>
      <c r="AY169" s="231" t="s">
        <v>129</v>
      </c>
    </row>
    <row r="170" spans="1:51" s="13" customFormat="1" ht="12">
      <c r="A170" s="13"/>
      <c r="B170" s="220"/>
      <c r="C170" s="221"/>
      <c r="D170" s="222" t="s">
        <v>144</v>
      </c>
      <c r="E170" s="223" t="s">
        <v>19</v>
      </c>
      <c r="F170" s="224" t="s">
        <v>323</v>
      </c>
      <c r="G170" s="221"/>
      <c r="H170" s="225">
        <v>4.8</v>
      </c>
      <c r="I170" s="226"/>
      <c r="J170" s="221"/>
      <c r="K170" s="221"/>
      <c r="L170" s="227"/>
      <c r="M170" s="228"/>
      <c r="N170" s="229"/>
      <c r="O170" s="229"/>
      <c r="P170" s="229"/>
      <c r="Q170" s="229"/>
      <c r="R170" s="229"/>
      <c r="S170" s="229"/>
      <c r="T170" s="23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1" t="s">
        <v>144</v>
      </c>
      <c r="AU170" s="231" t="s">
        <v>88</v>
      </c>
      <c r="AV170" s="13" t="s">
        <v>88</v>
      </c>
      <c r="AW170" s="13" t="s">
        <v>37</v>
      </c>
      <c r="AX170" s="13" t="s">
        <v>78</v>
      </c>
      <c r="AY170" s="231" t="s">
        <v>129</v>
      </c>
    </row>
    <row r="171" spans="1:51" s="13" customFormat="1" ht="12">
      <c r="A171" s="13"/>
      <c r="B171" s="220"/>
      <c r="C171" s="221"/>
      <c r="D171" s="222" t="s">
        <v>144</v>
      </c>
      <c r="E171" s="223" t="s">
        <v>19</v>
      </c>
      <c r="F171" s="224" t="s">
        <v>612</v>
      </c>
      <c r="G171" s="221"/>
      <c r="H171" s="225">
        <v>2</v>
      </c>
      <c r="I171" s="226"/>
      <c r="J171" s="221"/>
      <c r="K171" s="221"/>
      <c r="L171" s="227"/>
      <c r="M171" s="228"/>
      <c r="N171" s="229"/>
      <c r="O171" s="229"/>
      <c r="P171" s="229"/>
      <c r="Q171" s="229"/>
      <c r="R171" s="229"/>
      <c r="S171" s="229"/>
      <c r="T171" s="23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1" t="s">
        <v>144</v>
      </c>
      <c r="AU171" s="231" t="s">
        <v>88</v>
      </c>
      <c r="AV171" s="13" t="s">
        <v>88</v>
      </c>
      <c r="AW171" s="13" t="s">
        <v>37</v>
      </c>
      <c r="AX171" s="13" t="s">
        <v>78</v>
      </c>
      <c r="AY171" s="231" t="s">
        <v>129</v>
      </c>
    </row>
    <row r="172" spans="1:51" s="15" customFormat="1" ht="12">
      <c r="A172" s="15"/>
      <c r="B172" s="242"/>
      <c r="C172" s="243"/>
      <c r="D172" s="222" t="s">
        <v>144</v>
      </c>
      <c r="E172" s="244" t="s">
        <v>19</v>
      </c>
      <c r="F172" s="245" t="s">
        <v>149</v>
      </c>
      <c r="G172" s="243"/>
      <c r="H172" s="246">
        <v>82.8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52" t="s">
        <v>144</v>
      </c>
      <c r="AU172" s="252" t="s">
        <v>88</v>
      </c>
      <c r="AV172" s="15" t="s">
        <v>135</v>
      </c>
      <c r="AW172" s="15" t="s">
        <v>37</v>
      </c>
      <c r="AX172" s="15" t="s">
        <v>86</v>
      </c>
      <c r="AY172" s="252" t="s">
        <v>129</v>
      </c>
    </row>
    <row r="173" spans="1:65" s="2" customFormat="1" ht="14.4" customHeight="1">
      <c r="A173" s="39"/>
      <c r="B173" s="40"/>
      <c r="C173" s="253" t="s">
        <v>302</v>
      </c>
      <c r="D173" s="253" t="s">
        <v>218</v>
      </c>
      <c r="E173" s="254" t="s">
        <v>326</v>
      </c>
      <c r="F173" s="255" t="s">
        <v>327</v>
      </c>
      <c r="G173" s="256" t="s">
        <v>134</v>
      </c>
      <c r="H173" s="257">
        <v>78.28</v>
      </c>
      <c r="I173" s="258"/>
      <c r="J173" s="259">
        <f>ROUND(I173*H173,2)</f>
        <v>0</v>
      </c>
      <c r="K173" s="260"/>
      <c r="L173" s="261"/>
      <c r="M173" s="262" t="s">
        <v>19</v>
      </c>
      <c r="N173" s="263" t="s">
        <v>49</v>
      </c>
      <c r="O173" s="85"/>
      <c r="P173" s="216">
        <f>O173*H173</f>
        <v>0</v>
      </c>
      <c r="Q173" s="216">
        <v>0.131</v>
      </c>
      <c r="R173" s="216">
        <f>Q173*H173</f>
        <v>10.25468</v>
      </c>
      <c r="S173" s="216">
        <v>0</v>
      </c>
      <c r="T173" s="217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8" t="s">
        <v>172</v>
      </c>
      <c r="AT173" s="218" t="s">
        <v>218</v>
      </c>
      <c r="AU173" s="218" t="s">
        <v>88</v>
      </c>
      <c r="AY173" s="18" t="s">
        <v>129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18" t="s">
        <v>86</v>
      </c>
      <c r="BK173" s="219">
        <f>ROUND(I173*H173,2)</f>
        <v>0</v>
      </c>
      <c r="BL173" s="18" t="s">
        <v>135</v>
      </c>
      <c r="BM173" s="218" t="s">
        <v>328</v>
      </c>
    </row>
    <row r="174" spans="1:51" s="13" customFormat="1" ht="12">
      <c r="A174" s="13"/>
      <c r="B174" s="220"/>
      <c r="C174" s="221"/>
      <c r="D174" s="222" t="s">
        <v>144</v>
      </c>
      <c r="E174" s="221"/>
      <c r="F174" s="224" t="s">
        <v>613</v>
      </c>
      <c r="G174" s="221"/>
      <c r="H174" s="225">
        <v>78.28</v>
      </c>
      <c r="I174" s="226"/>
      <c r="J174" s="221"/>
      <c r="K174" s="221"/>
      <c r="L174" s="227"/>
      <c r="M174" s="228"/>
      <c r="N174" s="229"/>
      <c r="O174" s="229"/>
      <c r="P174" s="229"/>
      <c r="Q174" s="229"/>
      <c r="R174" s="229"/>
      <c r="S174" s="229"/>
      <c r="T174" s="23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1" t="s">
        <v>144</v>
      </c>
      <c r="AU174" s="231" t="s">
        <v>88</v>
      </c>
      <c r="AV174" s="13" t="s">
        <v>88</v>
      </c>
      <c r="AW174" s="13" t="s">
        <v>4</v>
      </c>
      <c r="AX174" s="13" t="s">
        <v>86</v>
      </c>
      <c r="AY174" s="231" t="s">
        <v>129</v>
      </c>
    </row>
    <row r="175" spans="1:65" s="2" customFormat="1" ht="24.15" customHeight="1">
      <c r="A175" s="39"/>
      <c r="B175" s="40"/>
      <c r="C175" s="253" t="s">
        <v>306</v>
      </c>
      <c r="D175" s="253" t="s">
        <v>218</v>
      </c>
      <c r="E175" s="254" t="s">
        <v>331</v>
      </c>
      <c r="F175" s="255" t="s">
        <v>332</v>
      </c>
      <c r="G175" s="256" t="s">
        <v>134</v>
      </c>
      <c r="H175" s="257">
        <v>7.004</v>
      </c>
      <c r="I175" s="258"/>
      <c r="J175" s="259">
        <f>ROUND(I175*H175,2)</f>
        <v>0</v>
      </c>
      <c r="K175" s="260"/>
      <c r="L175" s="261"/>
      <c r="M175" s="262" t="s">
        <v>19</v>
      </c>
      <c r="N175" s="263" t="s">
        <v>49</v>
      </c>
      <c r="O175" s="85"/>
      <c r="P175" s="216">
        <f>O175*H175</f>
        <v>0</v>
      </c>
      <c r="Q175" s="216">
        <v>0.131</v>
      </c>
      <c r="R175" s="216">
        <f>Q175*H175</f>
        <v>0.917524</v>
      </c>
      <c r="S175" s="216">
        <v>0</v>
      </c>
      <c r="T175" s="217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18" t="s">
        <v>172</v>
      </c>
      <c r="AT175" s="218" t="s">
        <v>218</v>
      </c>
      <c r="AU175" s="218" t="s">
        <v>88</v>
      </c>
      <c r="AY175" s="18" t="s">
        <v>129</v>
      </c>
      <c r="BE175" s="219">
        <f>IF(N175="základní",J175,0)</f>
        <v>0</v>
      </c>
      <c r="BF175" s="219">
        <f>IF(N175="snížená",J175,0)</f>
        <v>0</v>
      </c>
      <c r="BG175" s="219">
        <f>IF(N175="zákl. přenesená",J175,0)</f>
        <v>0</v>
      </c>
      <c r="BH175" s="219">
        <f>IF(N175="sníž. přenesená",J175,0)</f>
        <v>0</v>
      </c>
      <c r="BI175" s="219">
        <f>IF(N175="nulová",J175,0)</f>
        <v>0</v>
      </c>
      <c r="BJ175" s="18" t="s">
        <v>86</v>
      </c>
      <c r="BK175" s="219">
        <f>ROUND(I175*H175,2)</f>
        <v>0</v>
      </c>
      <c r="BL175" s="18" t="s">
        <v>135</v>
      </c>
      <c r="BM175" s="218" t="s">
        <v>333</v>
      </c>
    </row>
    <row r="176" spans="1:51" s="13" customFormat="1" ht="12">
      <c r="A176" s="13"/>
      <c r="B176" s="220"/>
      <c r="C176" s="221"/>
      <c r="D176" s="222" t="s">
        <v>144</v>
      </c>
      <c r="E176" s="223" t="s">
        <v>19</v>
      </c>
      <c r="F176" s="224" t="s">
        <v>323</v>
      </c>
      <c r="G176" s="221"/>
      <c r="H176" s="225">
        <v>4.8</v>
      </c>
      <c r="I176" s="226"/>
      <c r="J176" s="221"/>
      <c r="K176" s="221"/>
      <c r="L176" s="227"/>
      <c r="M176" s="228"/>
      <c r="N176" s="229"/>
      <c r="O176" s="229"/>
      <c r="P176" s="229"/>
      <c r="Q176" s="229"/>
      <c r="R176" s="229"/>
      <c r="S176" s="229"/>
      <c r="T176" s="23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1" t="s">
        <v>144</v>
      </c>
      <c r="AU176" s="231" t="s">
        <v>88</v>
      </c>
      <c r="AV176" s="13" t="s">
        <v>88</v>
      </c>
      <c r="AW176" s="13" t="s">
        <v>37</v>
      </c>
      <c r="AX176" s="13" t="s">
        <v>78</v>
      </c>
      <c r="AY176" s="231" t="s">
        <v>129</v>
      </c>
    </row>
    <row r="177" spans="1:51" s="13" customFormat="1" ht="12">
      <c r="A177" s="13"/>
      <c r="B177" s="220"/>
      <c r="C177" s="221"/>
      <c r="D177" s="222" t="s">
        <v>144</v>
      </c>
      <c r="E177" s="223" t="s">
        <v>19</v>
      </c>
      <c r="F177" s="224" t="s">
        <v>612</v>
      </c>
      <c r="G177" s="221"/>
      <c r="H177" s="225">
        <v>2</v>
      </c>
      <c r="I177" s="226"/>
      <c r="J177" s="221"/>
      <c r="K177" s="221"/>
      <c r="L177" s="227"/>
      <c r="M177" s="228"/>
      <c r="N177" s="229"/>
      <c r="O177" s="229"/>
      <c r="P177" s="229"/>
      <c r="Q177" s="229"/>
      <c r="R177" s="229"/>
      <c r="S177" s="229"/>
      <c r="T177" s="23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1" t="s">
        <v>144</v>
      </c>
      <c r="AU177" s="231" t="s">
        <v>88</v>
      </c>
      <c r="AV177" s="13" t="s">
        <v>88</v>
      </c>
      <c r="AW177" s="13" t="s">
        <v>37</v>
      </c>
      <c r="AX177" s="13" t="s">
        <v>78</v>
      </c>
      <c r="AY177" s="231" t="s">
        <v>129</v>
      </c>
    </row>
    <row r="178" spans="1:51" s="15" customFormat="1" ht="12">
      <c r="A178" s="15"/>
      <c r="B178" s="242"/>
      <c r="C178" s="243"/>
      <c r="D178" s="222" t="s">
        <v>144</v>
      </c>
      <c r="E178" s="244" t="s">
        <v>19</v>
      </c>
      <c r="F178" s="245" t="s">
        <v>149</v>
      </c>
      <c r="G178" s="243"/>
      <c r="H178" s="246">
        <v>6.8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52" t="s">
        <v>144</v>
      </c>
      <c r="AU178" s="252" t="s">
        <v>88</v>
      </c>
      <c r="AV178" s="15" t="s">
        <v>135</v>
      </c>
      <c r="AW178" s="15" t="s">
        <v>37</v>
      </c>
      <c r="AX178" s="15" t="s">
        <v>86</v>
      </c>
      <c r="AY178" s="252" t="s">
        <v>129</v>
      </c>
    </row>
    <row r="179" spans="1:51" s="13" customFormat="1" ht="12">
      <c r="A179" s="13"/>
      <c r="B179" s="220"/>
      <c r="C179" s="221"/>
      <c r="D179" s="222" t="s">
        <v>144</v>
      </c>
      <c r="E179" s="221"/>
      <c r="F179" s="224" t="s">
        <v>614</v>
      </c>
      <c r="G179" s="221"/>
      <c r="H179" s="225">
        <v>7.004</v>
      </c>
      <c r="I179" s="226"/>
      <c r="J179" s="221"/>
      <c r="K179" s="221"/>
      <c r="L179" s="227"/>
      <c r="M179" s="228"/>
      <c r="N179" s="229"/>
      <c r="O179" s="229"/>
      <c r="P179" s="229"/>
      <c r="Q179" s="229"/>
      <c r="R179" s="229"/>
      <c r="S179" s="229"/>
      <c r="T179" s="23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1" t="s">
        <v>144</v>
      </c>
      <c r="AU179" s="231" t="s">
        <v>88</v>
      </c>
      <c r="AV179" s="13" t="s">
        <v>88</v>
      </c>
      <c r="AW179" s="13" t="s">
        <v>4</v>
      </c>
      <c r="AX179" s="13" t="s">
        <v>86</v>
      </c>
      <c r="AY179" s="231" t="s">
        <v>129</v>
      </c>
    </row>
    <row r="180" spans="1:63" s="12" customFormat="1" ht="22.8" customHeight="1">
      <c r="A180" s="12"/>
      <c r="B180" s="190"/>
      <c r="C180" s="191"/>
      <c r="D180" s="192" t="s">
        <v>77</v>
      </c>
      <c r="E180" s="204" t="s">
        <v>179</v>
      </c>
      <c r="F180" s="204" t="s">
        <v>389</v>
      </c>
      <c r="G180" s="191"/>
      <c r="H180" s="191"/>
      <c r="I180" s="194"/>
      <c r="J180" s="205">
        <f>BK180</f>
        <v>0</v>
      </c>
      <c r="K180" s="191"/>
      <c r="L180" s="196"/>
      <c r="M180" s="197"/>
      <c r="N180" s="198"/>
      <c r="O180" s="198"/>
      <c r="P180" s="199">
        <f>SUM(P181:P204)</f>
        <v>0</v>
      </c>
      <c r="Q180" s="198"/>
      <c r="R180" s="199">
        <f>SUM(R181:R204)</f>
        <v>14.863219330000002</v>
      </c>
      <c r="S180" s="198"/>
      <c r="T180" s="200">
        <f>SUM(T181:T204)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01" t="s">
        <v>86</v>
      </c>
      <c r="AT180" s="202" t="s">
        <v>77</v>
      </c>
      <c r="AU180" s="202" t="s">
        <v>86</v>
      </c>
      <c r="AY180" s="201" t="s">
        <v>129</v>
      </c>
      <c r="BK180" s="203">
        <f>SUM(BK181:BK204)</f>
        <v>0</v>
      </c>
    </row>
    <row r="181" spans="1:65" s="2" customFormat="1" ht="24.15" customHeight="1">
      <c r="A181" s="39"/>
      <c r="B181" s="40"/>
      <c r="C181" s="206" t="s">
        <v>310</v>
      </c>
      <c r="D181" s="206" t="s">
        <v>131</v>
      </c>
      <c r="E181" s="207" t="s">
        <v>391</v>
      </c>
      <c r="F181" s="208" t="s">
        <v>392</v>
      </c>
      <c r="G181" s="209" t="s">
        <v>300</v>
      </c>
      <c r="H181" s="210">
        <v>1</v>
      </c>
      <c r="I181" s="211"/>
      <c r="J181" s="212">
        <f>ROUND(I181*H181,2)</f>
        <v>0</v>
      </c>
      <c r="K181" s="213"/>
      <c r="L181" s="45"/>
      <c r="M181" s="214" t="s">
        <v>19</v>
      </c>
      <c r="N181" s="215" t="s">
        <v>49</v>
      </c>
      <c r="O181" s="85"/>
      <c r="P181" s="216">
        <f>O181*H181</f>
        <v>0</v>
      </c>
      <c r="Q181" s="216">
        <v>0.0007</v>
      </c>
      <c r="R181" s="216">
        <f>Q181*H181</f>
        <v>0.0007</v>
      </c>
      <c r="S181" s="216">
        <v>0</v>
      </c>
      <c r="T181" s="217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8" t="s">
        <v>135</v>
      </c>
      <c r="AT181" s="218" t="s">
        <v>131</v>
      </c>
      <c r="AU181" s="218" t="s">
        <v>88</v>
      </c>
      <c r="AY181" s="18" t="s">
        <v>129</v>
      </c>
      <c r="BE181" s="219">
        <f>IF(N181="základní",J181,0)</f>
        <v>0</v>
      </c>
      <c r="BF181" s="219">
        <f>IF(N181="snížená",J181,0)</f>
        <v>0</v>
      </c>
      <c r="BG181" s="219">
        <f>IF(N181="zákl. přenesená",J181,0)</f>
        <v>0</v>
      </c>
      <c r="BH181" s="219">
        <f>IF(N181="sníž. přenesená",J181,0)</f>
        <v>0</v>
      </c>
      <c r="BI181" s="219">
        <f>IF(N181="nulová",J181,0)</f>
        <v>0</v>
      </c>
      <c r="BJ181" s="18" t="s">
        <v>86</v>
      </c>
      <c r="BK181" s="219">
        <f>ROUND(I181*H181,2)</f>
        <v>0</v>
      </c>
      <c r="BL181" s="18" t="s">
        <v>135</v>
      </c>
      <c r="BM181" s="218" t="s">
        <v>393</v>
      </c>
    </row>
    <row r="182" spans="1:65" s="2" customFormat="1" ht="14.4" customHeight="1">
      <c r="A182" s="39"/>
      <c r="B182" s="40"/>
      <c r="C182" s="253" t="s">
        <v>314</v>
      </c>
      <c r="D182" s="253" t="s">
        <v>218</v>
      </c>
      <c r="E182" s="254" t="s">
        <v>395</v>
      </c>
      <c r="F182" s="255" t="s">
        <v>396</v>
      </c>
      <c r="G182" s="256" t="s">
        <v>300</v>
      </c>
      <c r="H182" s="257">
        <v>1</v>
      </c>
      <c r="I182" s="258"/>
      <c r="J182" s="259">
        <f>ROUND(I182*H182,2)</f>
        <v>0</v>
      </c>
      <c r="K182" s="260"/>
      <c r="L182" s="261"/>
      <c r="M182" s="262" t="s">
        <v>19</v>
      </c>
      <c r="N182" s="263" t="s">
        <v>49</v>
      </c>
      <c r="O182" s="85"/>
      <c r="P182" s="216">
        <f>O182*H182</f>
        <v>0</v>
      </c>
      <c r="Q182" s="216">
        <v>0.0036</v>
      </c>
      <c r="R182" s="216">
        <f>Q182*H182</f>
        <v>0.0036</v>
      </c>
      <c r="S182" s="216">
        <v>0</v>
      </c>
      <c r="T182" s="217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8" t="s">
        <v>172</v>
      </c>
      <c r="AT182" s="218" t="s">
        <v>218</v>
      </c>
      <c r="AU182" s="218" t="s">
        <v>88</v>
      </c>
      <c r="AY182" s="18" t="s">
        <v>129</v>
      </c>
      <c r="BE182" s="219">
        <f>IF(N182="základní",J182,0)</f>
        <v>0</v>
      </c>
      <c r="BF182" s="219">
        <f>IF(N182="snížená",J182,0)</f>
        <v>0</v>
      </c>
      <c r="BG182" s="219">
        <f>IF(N182="zákl. přenesená",J182,0)</f>
        <v>0</v>
      </c>
      <c r="BH182" s="219">
        <f>IF(N182="sníž. přenesená",J182,0)</f>
        <v>0</v>
      </c>
      <c r="BI182" s="219">
        <f>IF(N182="nulová",J182,0)</f>
        <v>0</v>
      </c>
      <c r="BJ182" s="18" t="s">
        <v>86</v>
      </c>
      <c r="BK182" s="219">
        <f>ROUND(I182*H182,2)</f>
        <v>0</v>
      </c>
      <c r="BL182" s="18" t="s">
        <v>135</v>
      </c>
      <c r="BM182" s="218" t="s">
        <v>397</v>
      </c>
    </row>
    <row r="183" spans="1:65" s="2" customFormat="1" ht="24.15" customHeight="1">
      <c r="A183" s="39"/>
      <c r="B183" s="40"/>
      <c r="C183" s="206" t="s">
        <v>318</v>
      </c>
      <c r="D183" s="206" t="s">
        <v>131</v>
      </c>
      <c r="E183" s="207" t="s">
        <v>399</v>
      </c>
      <c r="F183" s="208" t="s">
        <v>400</v>
      </c>
      <c r="G183" s="209" t="s">
        <v>300</v>
      </c>
      <c r="H183" s="210">
        <v>1</v>
      </c>
      <c r="I183" s="211"/>
      <c r="J183" s="212">
        <f>ROUND(I183*H183,2)</f>
        <v>0</v>
      </c>
      <c r="K183" s="213"/>
      <c r="L183" s="45"/>
      <c r="M183" s="214" t="s">
        <v>19</v>
      </c>
      <c r="N183" s="215" t="s">
        <v>49</v>
      </c>
      <c r="O183" s="85"/>
      <c r="P183" s="216">
        <f>O183*H183</f>
        <v>0</v>
      </c>
      <c r="Q183" s="216">
        <v>0.109405</v>
      </c>
      <c r="R183" s="216">
        <f>Q183*H183</f>
        <v>0.109405</v>
      </c>
      <c r="S183" s="216">
        <v>0</v>
      </c>
      <c r="T183" s="217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18" t="s">
        <v>135</v>
      </c>
      <c r="AT183" s="218" t="s">
        <v>131</v>
      </c>
      <c r="AU183" s="218" t="s">
        <v>88</v>
      </c>
      <c r="AY183" s="18" t="s">
        <v>129</v>
      </c>
      <c r="BE183" s="219">
        <f>IF(N183="základní",J183,0)</f>
        <v>0</v>
      </c>
      <c r="BF183" s="219">
        <f>IF(N183="snížená",J183,0)</f>
        <v>0</v>
      </c>
      <c r="BG183" s="219">
        <f>IF(N183="zákl. přenesená",J183,0)</f>
        <v>0</v>
      </c>
      <c r="BH183" s="219">
        <f>IF(N183="sníž. přenesená",J183,0)</f>
        <v>0</v>
      </c>
      <c r="BI183" s="219">
        <f>IF(N183="nulová",J183,0)</f>
        <v>0</v>
      </c>
      <c r="BJ183" s="18" t="s">
        <v>86</v>
      </c>
      <c r="BK183" s="219">
        <f>ROUND(I183*H183,2)</f>
        <v>0</v>
      </c>
      <c r="BL183" s="18" t="s">
        <v>135</v>
      </c>
      <c r="BM183" s="218" t="s">
        <v>401</v>
      </c>
    </row>
    <row r="184" spans="1:65" s="2" customFormat="1" ht="14.4" customHeight="1">
      <c r="A184" s="39"/>
      <c r="B184" s="40"/>
      <c r="C184" s="253" t="s">
        <v>325</v>
      </c>
      <c r="D184" s="253" t="s">
        <v>218</v>
      </c>
      <c r="E184" s="254" t="s">
        <v>403</v>
      </c>
      <c r="F184" s="255" t="s">
        <v>404</v>
      </c>
      <c r="G184" s="256" t="s">
        <v>300</v>
      </c>
      <c r="H184" s="257">
        <v>1</v>
      </c>
      <c r="I184" s="258"/>
      <c r="J184" s="259">
        <f>ROUND(I184*H184,2)</f>
        <v>0</v>
      </c>
      <c r="K184" s="260"/>
      <c r="L184" s="261"/>
      <c r="M184" s="262" t="s">
        <v>19</v>
      </c>
      <c r="N184" s="263" t="s">
        <v>49</v>
      </c>
      <c r="O184" s="85"/>
      <c r="P184" s="216">
        <f>O184*H184</f>
        <v>0</v>
      </c>
      <c r="Q184" s="216">
        <v>0.0061</v>
      </c>
      <c r="R184" s="216">
        <f>Q184*H184</f>
        <v>0.0061</v>
      </c>
      <c r="S184" s="216">
        <v>0</v>
      </c>
      <c r="T184" s="217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8" t="s">
        <v>172</v>
      </c>
      <c r="AT184" s="218" t="s">
        <v>218</v>
      </c>
      <c r="AU184" s="218" t="s">
        <v>88</v>
      </c>
      <c r="AY184" s="18" t="s">
        <v>129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18" t="s">
        <v>86</v>
      </c>
      <c r="BK184" s="219">
        <f>ROUND(I184*H184,2)</f>
        <v>0</v>
      </c>
      <c r="BL184" s="18" t="s">
        <v>135</v>
      </c>
      <c r="BM184" s="218" t="s">
        <v>405</v>
      </c>
    </row>
    <row r="185" spans="1:65" s="2" customFormat="1" ht="24.15" customHeight="1">
      <c r="A185" s="39"/>
      <c r="B185" s="40"/>
      <c r="C185" s="206" t="s">
        <v>330</v>
      </c>
      <c r="D185" s="206" t="s">
        <v>131</v>
      </c>
      <c r="E185" s="207" t="s">
        <v>407</v>
      </c>
      <c r="F185" s="208" t="s">
        <v>408</v>
      </c>
      <c r="G185" s="209" t="s">
        <v>134</v>
      </c>
      <c r="H185" s="210">
        <v>86</v>
      </c>
      <c r="I185" s="211"/>
      <c r="J185" s="212">
        <f>ROUND(I185*H185,2)</f>
        <v>0</v>
      </c>
      <c r="K185" s="213"/>
      <c r="L185" s="45"/>
      <c r="M185" s="214" t="s">
        <v>19</v>
      </c>
      <c r="N185" s="215" t="s">
        <v>49</v>
      </c>
      <c r="O185" s="85"/>
      <c r="P185" s="216">
        <f>O185*H185</f>
        <v>0</v>
      </c>
      <c r="Q185" s="216">
        <v>0.00085</v>
      </c>
      <c r="R185" s="216">
        <f>Q185*H185</f>
        <v>0.0731</v>
      </c>
      <c r="S185" s="216">
        <v>0</v>
      </c>
      <c r="T185" s="217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8" t="s">
        <v>135</v>
      </c>
      <c r="AT185" s="218" t="s">
        <v>131</v>
      </c>
      <c r="AU185" s="218" t="s">
        <v>88</v>
      </c>
      <c r="AY185" s="18" t="s">
        <v>129</v>
      </c>
      <c r="BE185" s="219">
        <f>IF(N185="základní",J185,0)</f>
        <v>0</v>
      </c>
      <c r="BF185" s="219">
        <f>IF(N185="snížená",J185,0)</f>
        <v>0</v>
      </c>
      <c r="BG185" s="219">
        <f>IF(N185="zákl. přenesená",J185,0)</f>
        <v>0</v>
      </c>
      <c r="BH185" s="219">
        <f>IF(N185="sníž. přenesená",J185,0)</f>
        <v>0</v>
      </c>
      <c r="BI185" s="219">
        <f>IF(N185="nulová",J185,0)</f>
        <v>0</v>
      </c>
      <c r="BJ185" s="18" t="s">
        <v>86</v>
      </c>
      <c r="BK185" s="219">
        <f>ROUND(I185*H185,2)</f>
        <v>0</v>
      </c>
      <c r="BL185" s="18" t="s">
        <v>135</v>
      </c>
      <c r="BM185" s="218" t="s">
        <v>409</v>
      </c>
    </row>
    <row r="186" spans="1:65" s="2" customFormat="1" ht="49.05" customHeight="1">
      <c r="A186" s="39"/>
      <c r="B186" s="40"/>
      <c r="C186" s="206" t="s">
        <v>335</v>
      </c>
      <c r="D186" s="206" t="s">
        <v>131</v>
      </c>
      <c r="E186" s="207" t="s">
        <v>411</v>
      </c>
      <c r="F186" s="208" t="s">
        <v>412</v>
      </c>
      <c r="G186" s="209" t="s">
        <v>156</v>
      </c>
      <c r="H186" s="210">
        <v>25</v>
      </c>
      <c r="I186" s="211"/>
      <c r="J186" s="212">
        <f>ROUND(I186*H186,2)</f>
        <v>0</v>
      </c>
      <c r="K186" s="213"/>
      <c r="L186" s="45"/>
      <c r="M186" s="214" t="s">
        <v>19</v>
      </c>
      <c r="N186" s="215" t="s">
        <v>49</v>
      </c>
      <c r="O186" s="85"/>
      <c r="P186" s="216">
        <f>O186*H186</f>
        <v>0</v>
      </c>
      <c r="Q186" s="216">
        <v>0.15539952</v>
      </c>
      <c r="R186" s="216">
        <f>Q186*H186</f>
        <v>3.8849880000000003</v>
      </c>
      <c r="S186" s="216">
        <v>0</v>
      </c>
      <c r="T186" s="217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8" t="s">
        <v>135</v>
      </c>
      <c r="AT186" s="218" t="s">
        <v>131</v>
      </c>
      <c r="AU186" s="218" t="s">
        <v>88</v>
      </c>
      <c r="AY186" s="18" t="s">
        <v>129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18" t="s">
        <v>86</v>
      </c>
      <c r="BK186" s="219">
        <f>ROUND(I186*H186,2)</f>
        <v>0</v>
      </c>
      <c r="BL186" s="18" t="s">
        <v>135</v>
      </c>
      <c r="BM186" s="218" t="s">
        <v>413</v>
      </c>
    </row>
    <row r="187" spans="1:65" s="2" customFormat="1" ht="14.4" customHeight="1">
      <c r="A187" s="39"/>
      <c r="B187" s="40"/>
      <c r="C187" s="253" t="s">
        <v>339</v>
      </c>
      <c r="D187" s="253" t="s">
        <v>218</v>
      </c>
      <c r="E187" s="254" t="s">
        <v>415</v>
      </c>
      <c r="F187" s="255" t="s">
        <v>416</v>
      </c>
      <c r="G187" s="256" t="s">
        <v>156</v>
      </c>
      <c r="H187" s="257">
        <v>25.5</v>
      </c>
      <c r="I187" s="258"/>
      <c r="J187" s="259">
        <f>ROUND(I187*H187,2)</f>
        <v>0</v>
      </c>
      <c r="K187" s="260"/>
      <c r="L187" s="261"/>
      <c r="M187" s="262" t="s">
        <v>19</v>
      </c>
      <c r="N187" s="263" t="s">
        <v>49</v>
      </c>
      <c r="O187" s="85"/>
      <c r="P187" s="216">
        <f>O187*H187</f>
        <v>0</v>
      </c>
      <c r="Q187" s="216">
        <v>0.08</v>
      </c>
      <c r="R187" s="216">
        <f>Q187*H187</f>
        <v>2.04</v>
      </c>
      <c r="S187" s="216">
        <v>0</v>
      </c>
      <c r="T187" s="217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18" t="s">
        <v>172</v>
      </c>
      <c r="AT187" s="218" t="s">
        <v>218</v>
      </c>
      <c r="AU187" s="218" t="s">
        <v>88</v>
      </c>
      <c r="AY187" s="18" t="s">
        <v>129</v>
      </c>
      <c r="BE187" s="219">
        <f>IF(N187="základní",J187,0)</f>
        <v>0</v>
      </c>
      <c r="BF187" s="219">
        <f>IF(N187="snížená",J187,0)</f>
        <v>0</v>
      </c>
      <c r="BG187" s="219">
        <f>IF(N187="zákl. přenesená",J187,0)</f>
        <v>0</v>
      </c>
      <c r="BH187" s="219">
        <f>IF(N187="sníž. přenesená",J187,0)</f>
        <v>0</v>
      </c>
      <c r="BI187" s="219">
        <f>IF(N187="nulová",J187,0)</f>
        <v>0</v>
      </c>
      <c r="BJ187" s="18" t="s">
        <v>86</v>
      </c>
      <c r="BK187" s="219">
        <f>ROUND(I187*H187,2)</f>
        <v>0</v>
      </c>
      <c r="BL187" s="18" t="s">
        <v>135</v>
      </c>
      <c r="BM187" s="218" t="s">
        <v>417</v>
      </c>
    </row>
    <row r="188" spans="1:51" s="13" customFormat="1" ht="12">
      <c r="A188" s="13"/>
      <c r="B188" s="220"/>
      <c r="C188" s="221"/>
      <c r="D188" s="222" t="s">
        <v>144</v>
      </c>
      <c r="E188" s="221"/>
      <c r="F188" s="224" t="s">
        <v>615</v>
      </c>
      <c r="G188" s="221"/>
      <c r="H188" s="225">
        <v>25.5</v>
      </c>
      <c r="I188" s="226"/>
      <c r="J188" s="221"/>
      <c r="K188" s="221"/>
      <c r="L188" s="227"/>
      <c r="M188" s="228"/>
      <c r="N188" s="229"/>
      <c r="O188" s="229"/>
      <c r="P188" s="229"/>
      <c r="Q188" s="229"/>
      <c r="R188" s="229"/>
      <c r="S188" s="229"/>
      <c r="T188" s="23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1" t="s">
        <v>144</v>
      </c>
      <c r="AU188" s="231" t="s">
        <v>88</v>
      </c>
      <c r="AV188" s="13" t="s">
        <v>88</v>
      </c>
      <c r="AW188" s="13" t="s">
        <v>4</v>
      </c>
      <c r="AX188" s="13" t="s">
        <v>86</v>
      </c>
      <c r="AY188" s="231" t="s">
        <v>129</v>
      </c>
    </row>
    <row r="189" spans="1:65" s="2" customFormat="1" ht="49.05" customHeight="1">
      <c r="A189" s="39"/>
      <c r="B189" s="40"/>
      <c r="C189" s="206" t="s">
        <v>345</v>
      </c>
      <c r="D189" s="206" t="s">
        <v>131</v>
      </c>
      <c r="E189" s="207" t="s">
        <v>420</v>
      </c>
      <c r="F189" s="208" t="s">
        <v>421</v>
      </c>
      <c r="G189" s="209" t="s">
        <v>156</v>
      </c>
      <c r="H189" s="210">
        <v>34</v>
      </c>
      <c r="I189" s="211"/>
      <c r="J189" s="212">
        <f>ROUND(I189*H189,2)</f>
        <v>0</v>
      </c>
      <c r="K189" s="213"/>
      <c r="L189" s="45"/>
      <c r="M189" s="214" t="s">
        <v>19</v>
      </c>
      <c r="N189" s="215" t="s">
        <v>49</v>
      </c>
      <c r="O189" s="85"/>
      <c r="P189" s="216">
        <f>O189*H189</f>
        <v>0</v>
      </c>
      <c r="Q189" s="216">
        <v>0.1294996</v>
      </c>
      <c r="R189" s="216">
        <f>Q189*H189</f>
        <v>4.4029864</v>
      </c>
      <c r="S189" s="216">
        <v>0</v>
      </c>
      <c r="T189" s="217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8" t="s">
        <v>135</v>
      </c>
      <c r="AT189" s="218" t="s">
        <v>131</v>
      </c>
      <c r="AU189" s="218" t="s">
        <v>88</v>
      </c>
      <c r="AY189" s="18" t="s">
        <v>129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18" t="s">
        <v>86</v>
      </c>
      <c r="BK189" s="219">
        <f>ROUND(I189*H189,2)</f>
        <v>0</v>
      </c>
      <c r="BL189" s="18" t="s">
        <v>135</v>
      </c>
      <c r="BM189" s="218" t="s">
        <v>422</v>
      </c>
    </row>
    <row r="190" spans="1:65" s="2" customFormat="1" ht="14.4" customHeight="1">
      <c r="A190" s="39"/>
      <c r="B190" s="40"/>
      <c r="C190" s="253" t="s">
        <v>349</v>
      </c>
      <c r="D190" s="253" t="s">
        <v>218</v>
      </c>
      <c r="E190" s="254" t="s">
        <v>424</v>
      </c>
      <c r="F190" s="255" t="s">
        <v>425</v>
      </c>
      <c r="G190" s="256" t="s">
        <v>156</v>
      </c>
      <c r="H190" s="257">
        <v>34.68</v>
      </c>
      <c r="I190" s="258"/>
      <c r="J190" s="259">
        <f>ROUND(I190*H190,2)</f>
        <v>0</v>
      </c>
      <c r="K190" s="260"/>
      <c r="L190" s="261"/>
      <c r="M190" s="262" t="s">
        <v>19</v>
      </c>
      <c r="N190" s="263" t="s">
        <v>49</v>
      </c>
      <c r="O190" s="85"/>
      <c r="P190" s="216">
        <f>O190*H190</f>
        <v>0</v>
      </c>
      <c r="Q190" s="216">
        <v>0.028</v>
      </c>
      <c r="R190" s="216">
        <f>Q190*H190</f>
        <v>0.97104</v>
      </c>
      <c r="S190" s="216">
        <v>0</v>
      </c>
      <c r="T190" s="217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18" t="s">
        <v>172</v>
      </c>
      <c r="AT190" s="218" t="s">
        <v>218</v>
      </c>
      <c r="AU190" s="218" t="s">
        <v>88</v>
      </c>
      <c r="AY190" s="18" t="s">
        <v>129</v>
      </c>
      <c r="BE190" s="219">
        <f>IF(N190="základní",J190,0)</f>
        <v>0</v>
      </c>
      <c r="BF190" s="219">
        <f>IF(N190="snížená",J190,0)</f>
        <v>0</v>
      </c>
      <c r="BG190" s="219">
        <f>IF(N190="zákl. přenesená",J190,0)</f>
        <v>0</v>
      </c>
      <c r="BH190" s="219">
        <f>IF(N190="sníž. přenesená",J190,0)</f>
        <v>0</v>
      </c>
      <c r="BI190" s="219">
        <f>IF(N190="nulová",J190,0)</f>
        <v>0</v>
      </c>
      <c r="BJ190" s="18" t="s">
        <v>86</v>
      </c>
      <c r="BK190" s="219">
        <f>ROUND(I190*H190,2)</f>
        <v>0</v>
      </c>
      <c r="BL190" s="18" t="s">
        <v>135</v>
      </c>
      <c r="BM190" s="218" t="s">
        <v>426</v>
      </c>
    </row>
    <row r="191" spans="1:51" s="13" customFormat="1" ht="12">
      <c r="A191" s="13"/>
      <c r="B191" s="220"/>
      <c r="C191" s="221"/>
      <c r="D191" s="222" t="s">
        <v>144</v>
      </c>
      <c r="E191" s="221"/>
      <c r="F191" s="224" t="s">
        <v>616</v>
      </c>
      <c r="G191" s="221"/>
      <c r="H191" s="225">
        <v>34.68</v>
      </c>
      <c r="I191" s="226"/>
      <c r="J191" s="221"/>
      <c r="K191" s="221"/>
      <c r="L191" s="227"/>
      <c r="M191" s="228"/>
      <c r="N191" s="229"/>
      <c r="O191" s="229"/>
      <c r="P191" s="229"/>
      <c r="Q191" s="229"/>
      <c r="R191" s="229"/>
      <c r="S191" s="229"/>
      <c r="T191" s="230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1" t="s">
        <v>144</v>
      </c>
      <c r="AU191" s="231" t="s">
        <v>88</v>
      </c>
      <c r="AV191" s="13" t="s">
        <v>88</v>
      </c>
      <c r="AW191" s="13" t="s">
        <v>4</v>
      </c>
      <c r="AX191" s="13" t="s">
        <v>86</v>
      </c>
      <c r="AY191" s="231" t="s">
        <v>129</v>
      </c>
    </row>
    <row r="192" spans="1:65" s="2" customFormat="1" ht="37.8" customHeight="1">
      <c r="A192" s="39"/>
      <c r="B192" s="40"/>
      <c r="C192" s="206" t="s">
        <v>353</v>
      </c>
      <c r="D192" s="206" t="s">
        <v>131</v>
      </c>
      <c r="E192" s="207" t="s">
        <v>429</v>
      </c>
      <c r="F192" s="208" t="s">
        <v>430</v>
      </c>
      <c r="G192" s="209" t="s">
        <v>156</v>
      </c>
      <c r="H192" s="210">
        <v>6.036</v>
      </c>
      <c r="I192" s="211"/>
      <c r="J192" s="212">
        <f>ROUND(I192*H192,2)</f>
        <v>0</v>
      </c>
      <c r="K192" s="213"/>
      <c r="L192" s="45"/>
      <c r="M192" s="214" t="s">
        <v>19</v>
      </c>
      <c r="N192" s="215" t="s">
        <v>49</v>
      </c>
      <c r="O192" s="85"/>
      <c r="P192" s="216">
        <f>O192*H192</f>
        <v>0</v>
      </c>
      <c r="Q192" s="216">
        <v>0.34613</v>
      </c>
      <c r="R192" s="216">
        <f>Q192*H192</f>
        <v>2.0892406799999996</v>
      </c>
      <c r="S192" s="216">
        <v>0</v>
      </c>
      <c r="T192" s="217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18" t="s">
        <v>135</v>
      </c>
      <c r="AT192" s="218" t="s">
        <v>131</v>
      </c>
      <c r="AU192" s="218" t="s">
        <v>88</v>
      </c>
      <c r="AY192" s="18" t="s">
        <v>129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18" t="s">
        <v>86</v>
      </c>
      <c r="BK192" s="219">
        <f>ROUND(I192*H192,2)</f>
        <v>0</v>
      </c>
      <c r="BL192" s="18" t="s">
        <v>135</v>
      </c>
      <c r="BM192" s="218" t="s">
        <v>431</v>
      </c>
    </row>
    <row r="193" spans="1:51" s="13" customFormat="1" ht="12">
      <c r="A193" s="13"/>
      <c r="B193" s="220"/>
      <c r="C193" s="221"/>
      <c r="D193" s="222" t="s">
        <v>144</v>
      </c>
      <c r="E193" s="223" t="s">
        <v>19</v>
      </c>
      <c r="F193" s="224" t="s">
        <v>432</v>
      </c>
      <c r="G193" s="221"/>
      <c r="H193" s="225">
        <v>2.012</v>
      </c>
      <c r="I193" s="226"/>
      <c r="J193" s="221"/>
      <c r="K193" s="221"/>
      <c r="L193" s="227"/>
      <c r="M193" s="228"/>
      <c r="N193" s="229"/>
      <c r="O193" s="229"/>
      <c r="P193" s="229"/>
      <c r="Q193" s="229"/>
      <c r="R193" s="229"/>
      <c r="S193" s="229"/>
      <c r="T193" s="230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1" t="s">
        <v>144</v>
      </c>
      <c r="AU193" s="231" t="s">
        <v>88</v>
      </c>
      <c r="AV193" s="13" t="s">
        <v>88</v>
      </c>
      <c r="AW193" s="13" t="s">
        <v>37</v>
      </c>
      <c r="AX193" s="13" t="s">
        <v>78</v>
      </c>
      <c r="AY193" s="231" t="s">
        <v>129</v>
      </c>
    </row>
    <row r="194" spans="1:51" s="13" customFormat="1" ht="12">
      <c r="A194" s="13"/>
      <c r="B194" s="220"/>
      <c r="C194" s="221"/>
      <c r="D194" s="222" t="s">
        <v>144</v>
      </c>
      <c r="E194" s="223" t="s">
        <v>19</v>
      </c>
      <c r="F194" s="224" t="s">
        <v>432</v>
      </c>
      <c r="G194" s="221"/>
      <c r="H194" s="225">
        <v>2.012</v>
      </c>
      <c r="I194" s="226"/>
      <c r="J194" s="221"/>
      <c r="K194" s="221"/>
      <c r="L194" s="227"/>
      <c r="M194" s="228"/>
      <c r="N194" s="229"/>
      <c r="O194" s="229"/>
      <c r="P194" s="229"/>
      <c r="Q194" s="229"/>
      <c r="R194" s="229"/>
      <c r="S194" s="229"/>
      <c r="T194" s="23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1" t="s">
        <v>144</v>
      </c>
      <c r="AU194" s="231" t="s">
        <v>88</v>
      </c>
      <c r="AV194" s="13" t="s">
        <v>88</v>
      </c>
      <c r="AW194" s="13" t="s">
        <v>37</v>
      </c>
      <c r="AX194" s="13" t="s">
        <v>78</v>
      </c>
      <c r="AY194" s="231" t="s">
        <v>129</v>
      </c>
    </row>
    <row r="195" spans="1:51" s="13" customFormat="1" ht="12">
      <c r="A195" s="13"/>
      <c r="B195" s="220"/>
      <c r="C195" s="221"/>
      <c r="D195" s="222" t="s">
        <v>144</v>
      </c>
      <c r="E195" s="223" t="s">
        <v>19</v>
      </c>
      <c r="F195" s="224" t="s">
        <v>432</v>
      </c>
      <c r="G195" s="221"/>
      <c r="H195" s="225">
        <v>2.012</v>
      </c>
      <c r="I195" s="226"/>
      <c r="J195" s="221"/>
      <c r="K195" s="221"/>
      <c r="L195" s="227"/>
      <c r="M195" s="228"/>
      <c r="N195" s="229"/>
      <c r="O195" s="229"/>
      <c r="P195" s="229"/>
      <c r="Q195" s="229"/>
      <c r="R195" s="229"/>
      <c r="S195" s="229"/>
      <c r="T195" s="23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1" t="s">
        <v>144</v>
      </c>
      <c r="AU195" s="231" t="s">
        <v>88</v>
      </c>
      <c r="AV195" s="13" t="s">
        <v>88</v>
      </c>
      <c r="AW195" s="13" t="s">
        <v>37</v>
      </c>
      <c r="AX195" s="13" t="s">
        <v>78</v>
      </c>
      <c r="AY195" s="231" t="s">
        <v>129</v>
      </c>
    </row>
    <row r="196" spans="1:51" s="15" customFormat="1" ht="12">
      <c r="A196" s="15"/>
      <c r="B196" s="242"/>
      <c r="C196" s="243"/>
      <c r="D196" s="222" t="s">
        <v>144</v>
      </c>
      <c r="E196" s="244" t="s">
        <v>19</v>
      </c>
      <c r="F196" s="245" t="s">
        <v>149</v>
      </c>
      <c r="G196" s="243"/>
      <c r="H196" s="246">
        <v>6.036</v>
      </c>
      <c r="I196" s="247"/>
      <c r="J196" s="243"/>
      <c r="K196" s="243"/>
      <c r="L196" s="248"/>
      <c r="M196" s="249"/>
      <c r="N196" s="250"/>
      <c r="O196" s="250"/>
      <c r="P196" s="250"/>
      <c r="Q196" s="250"/>
      <c r="R196" s="250"/>
      <c r="S196" s="250"/>
      <c r="T196" s="251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52" t="s">
        <v>144</v>
      </c>
      <c r="AU196" s="252" t="s">
        <v>88</v>
      </c>
      <c r="AV196" s="15" t="s">
        <v>135</v>
      </c>
      <c r="AW196" s="15" t="s">
        <v>37</v>
      </c>
      <c r="AX196" s="15" t="s">
        <v>86</v>
      </c>
      <c r="AY196" s="252" t="s">
        <v>129</v>
      </c>
    </row>
    <row r="197" spans="1:65" s="2" customFormat="1" ht="14.4" customHeight="1">
      <c r="A197" s="39"/>
      <c r="B197" s="40"/>
      <c r="C197" s="253" t="s">
        <v>357</v>
      </c>
      <c r="D197" s="253" t="s">
        <v>218</v>
      </c>
      <c r="E197" s="254" t="s">
        <v>434</v>
      </c>
      <c r="F197" s="255" t="s">
        <v>435</v>
      </c>
      <c r="G197" s="256" t="s">
        <v>300</v>
      </c>
      <c r="H197" s="257">
        <v>2.02</v>
      </c>
      <c r="I197" s="258"/>
      <c r="J197" s="259">
        <f>ROUND(I197*H197,2)</f>
        <v>0</v>
      </c>
      <c r="K197" s="260"/>
      <c r="L197" s="261"/>
      <c r="M197" s="262" t="s">
        <v>19</v>
      </c>
      <c r="N197" s="263" t="s">
        <v>49</v>
      </c>
      <c r="O197" s="85"/>
      <c r="P197" s="216">
        <f>O197*H197</f>
        <v>0</v>
      </c>
      <c r="Q197" s="216">
        <v>0.225</v>
      </c>
      <c r="R197" s="216">
        <f>Q197*H197</f>
        <v>0.4545</v>
      </c>
      <c r="S197" s="216">
        <v>0</v>
      </c>
      <c r="T197" s="217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18" t="s">
        <v>172</v>
      </c>
      <c r="AT197" s="218" t="s">
        <v>218</v>
      </c>
      <c r="AU197" s="218" t="s">
        <v>88</v>
      </c>
      <c r="AY197" s="18" t="s">
        <v>129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18" t="s">
        <v>86</v>
      </c>
      <c r="BK197" s="219">
        <f>ROUND(I197*H197,2)</f>
        <v>0</v>
      </c>
      <c r="BL197" s="18" t="s">
        <v>135</v>
      </c>
      <c r="BM197" s="218" t="s">
        <v>617</v>
      </c>
    </row>
    <row r="198" spans="1:51" s="13" customFormat="1" ht="12">
      <c r="A198" s="13"/>
      <c r="B198" s="220"/>
      <c r="C198" s="221"/>
      <c r="D198" s="222" t="s">
        <v>144</v>
      </c>
      <c r="E198" s="221"/>
      <c r="F198" s="224" t="s">
        <v>618</v>
      </c>
      <c r="G198" s="221"/>
      <c r="H198" s="225">
        <v>2.02</v>
      </c>
      <c r="I198" s="226"/>
      <c r="J198" s="221"/>
      <c r="K198" s="221"/>
      <c r="L198" s="227"/>
      <c r="M198" s="228"/>
      <c r="N198" s="229"/>
      <c r="O198" s="229"/>
      <c r="P198" s="229"/>
      <c r="Q198" s="229"/>
      <c r="R198" s="229"/>
      <c r="S198" s="229"/>
      <c r="T198" s="230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1" t="s">
        <v>144</v>
      </c>
      <c r="AU198" s="231" t="s">
        <v>88</v>
      </c>
      <c r="AV198" s="13" t="s">
        <v>88</v>
      </c>
      <c r="AW198" s="13" t="s">
        <v>4</v>
      </c>
      <c r="AX198" s="13" t="s">
        <v>86</v>
      </c>
      <c r="AY198" s="231" t="s">
        <v>129</v>
      </c>
    </row>
    <row r="199" spans="1:65" s="2" customFormat="1" ht="14.4" customHeight="1">
      <c r="A199" s="39"/>
      <c r="B199" s="40"/>
      <c r="C199" s="253" t="s">
        <v>361</v>
      </c>
      <c r="D199" s="253" t="s">
        <v>218</v>
      </c>
      <c r="E199" s="254" t="s">
        <v>439</v>
      </c>
      <c r="F199" s="255" t="s">
        <v>440</v>
      </c>
      <c r="G199" s="256" t="s">
        <v>300</v>
      </c>
      <c r="H199" s="257">
        <v>2.04</v>
      </c>
      <c r="I199" s="258"/>
      <c r="J199" s="259">
        <f>ROUND(I199*H199,2)</f>
        <v>0</v>
      </c>
      <c r="K199" s="260"/>
      <c r="L199" s="261"/>
      <c r="M199" s="262" t="s">
        <v>19</v>
      </c>
      <c r="N199" s="263" t="s">
        <v>49</v>
      </c>
      <c r="O199" s="85"/>
      <c r="P199" s="216">
        <f>O199*H199</f>
        <v>0</v>
      </c>
      <c r="Q199" s="216">
        <v>0.247</v>
      </c>
      <c r="R199" s="216">
        <f>Q199*H199</f>
        <v>0.50388</v>
      </c>
      <c r="S199" s="216">
        <v>0</v>
      </c>
      <c r="T199" s="217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8" t="s">
        <v>172</v>
      </c>
      <c r="AT199" s="218" t="s">
        <v>218</v>
      </c>
      <c r="AU199" s="218" t="s">
        <v>88</v>
      </c>
      <c r="AY199" s="18" t="s">
        <v>129</v>
      </c>
      <c r="BE199" s="219">
        <f>IF(N199="základní",J199,0)</f>
        <v>0</v>
      </c>
      <c r="BF199" s="219">
        <f>IF(N199="snížená",J199,0)</f>
        <v>0</v>
      </c>
      <c r="BG199" s="219">
        <f>IF(N199="zákl. přenesená",J199,0)</f>
        <v>0</v>
      </c>
      <c r="BH199" s="219">
        <f>IF(N199="sníž. přenesená",J199,0)</f>
        <v>0</v>
      </c>
      <c r="BI199" s="219">
        <f>IF(N199="nulová",J199,0)</f>
        <v>0</v>
      </c>
      <c r="BJ199" s="18" t="s">
        <v>86</v>
      </c>
      <c r="BK199" s="219">
        <f>ROUND(I199*H199,2)</f>
        <v>0</v>
      </c>
      <c r="BL199" s="18" t="s">
        <v>135</v>
      </c>
      <c r="BM199" s="218" t="s">
        <v>441</v>
      </c>
    </row>
    <row r="200" spans="1:51" s="13" customFormat="1" ht="12">
      <c r="A200" s="13"/>
      <c r="B200" s="220"/>
      <c r="C200" s="221"/>
      <c r="D200" s="222" t="s">
        <v>144</v>
      </c>
      <c r="E200" s="221"/>
      <c r="F200" s="224" t="s">
        <v>437</v>
      </c>
      <c r="G200" s="221"/>
      <c r="H200" s="225">
        <v>2.04</v>
      </c>
      <c r="I200" s="226"/>
      <c r="J200" s="221"/>
      <c r="K200" s="221"/>
      <c r="L200" s="227"/>
      <c r="M200" s="228"/>
      <c r="N200" s="229"/>
      <c r="O200" s="229"/>
      <c r="P200" s="229"/>
      <c r="Q200" s="229"/>
      <c r="R200" s="229"/>
      <c r="S200" s="229"/>
      <c r="T200" s="230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1" t="s">
        <v>144</v>
      </c>
      <c r="AU200" s="231" t="s">
        <v>88</v>
      </c>
      <c r="AV200" s="13" t="s">
        <v>88</v>
      </c>
      <c r="AW200" s="13" t="s">
        <v>4</v>
      </c>
      <c r="AX200" s="13" t="s">
        <v>86</v>
      </c>
      <c r="AY200" s="231" t="s">
        <v>129</v>
      </c>
    </row>
    <row r="201" spans="1:65" s="2" customFormat="1" ht="14.4" customHeight="1">
      <c r="A201" s="39"/>
      <c r="B201" s="40"/>
      <c r="C201" s="253" t="s">
        <v>365</v>
      </c>
      <c r="D201" s="253" t="s">
        <v>218</v>
      </c>
      <c r="E201" s="254" t="s">
        <v>443</v>
      </c>
      <c r="F201" s="255" t="s">
        <v>444</v>
      </c>
      <c r="G201" s="256" t="s">
        <v>300</v>
      </c>
      <c r="H201" s="257">
        <v>2.04</v>
      </c>
      <c r="I201" s="258"/>
      <c r="J201" s="259">
        <f>ROUND(I201*H201,2)</f>
        <v>0</v>
      </c>
      <c r="K201" s="260"/>
      <c r="L201" s="261"/>
      <c r="M201" s="262" t="s">
        <v>19</v>
      </c>
      <c r="N201" s="263" t="s">
        <v>49</v>
      </c>
      <c r="O201" s="85"/>
      <c r="P201" s="216">
        <f>O201*H201</f>
        <v>0</v>
      </c>
      <c r="Q201" s="216">
        <v>0.151</v>
      </c>
      <c r="R201" s="216">
        <f>Q201*H201</f>
        <v>0.30804</v>
      </c>
      <c r="S201" s="216">
        <v>0</v>
      </c>
      <c r="T201" s="217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18" t="s">
        <v>172</v>
      </c>
      <c r="AT201" s="218" t="s">
        <v>218</v>
      </c>
      <c r="AU201" s="218" t="s">
        <v>88</v>
      </c>
      <c r="AY201" s="18" t="s">
        <v>129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18" t="s">
        <v>86</v>
      </c>
      <c r="BK201" s="219">
        <f>ROUND(I201*H201,2)</f>
        <v>0</v>
      </c>
      <c r="BL201" s="18" t="s">
        <v>135</v>
      </c>
      <c r="BM201" s="218" t="s">
        <v>445</v>
      </c>
    </row>
    <row r="202" spans="1:51" s="13" customFormat="1" ht="12">
      <c r="A202" s="13"/>
      <c r="B202" s="220"/>
      <c r="C202" s="221"/>
      <c r="D202" s="222" t="s">
        <v>144</v>
      </c>
      <c r="E202" s="221"/>
      <c r="F202" s="224" t="s">
        <v>437</v>
      </c>
      <c r="G202" s="221"/>
      <c r="H202" s="225">
        <v>2.04</v>
      </c>
      <c r="I202" s="226"/>
      <c r="J202" s="221"/>
      <c r="K202" s="221"/>
      <c r="L202" s="227"/>
      <c r="M202" s="228"/>
      <c r="N202" s="229"/>
      <c r="O202" s="229"/>
      <c r="P202" s="229"/>
      <c r="Q202" s="229"/>
      <c r="R202" s="229"/>
      <c r="S202" s="229"/>
      <c r="T202" s="230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1" t="s">
        <v>144</v>
      </c>
      <c r="AU202" s="231" t="s">
        <v>88</v>
      </c>
      <c r="AV202" s="13" t="s">
        <v>88</v>
      </c>
      <c r="AW202" s="13" t="s">
        <v>4</v>
      </c>
      <c r="AX202" s="13" t="s">
        <v>86</v>
      </c>
      <c r="AY202" s="231" t="s">
        <v>129</v>
      </c>
    </row>
    <row r="203" spans="1:65" s="2" customFormat="1" ht="49.05" customHeight="1">
      <c r="A203" s="39"/>
      <c r="B203" s="40"/>
      <c r="C203" s="206" t="s">
        <v>369</v>
      </c>
      <c r="D203" s="206" t="s">
        <v>131</v>
      </c>
      <c r="E203" s="207" t="s">
        <v>447</v>
      </c>
      <c r="F203" s="208" t="s">
        <v>448</v>
      </c>
      <c r="G203" s="209" t="s">
        <v>156</v>
      </c>
      <c r="H203" s="210">
        <v>94</v>
      </c>
      <c r="I203" s="211"/>
      <c r="J203" s="212">
        <f>ROUND(I203*H203,2)</f>
        <v>0</v>
      </c>
      <c r="K203" s="213"/>
      <c r="L203" s="45"/>
      <c r="M203" s="214" t="s">
        <v>19</v>
      </c>
      <c r="N203" s="215" t="s">
        <v>49</v>
      </c>
      <c r="O203" s="85"/>
      <c r="P203" s="216">
        <f>O203*H203</f>
        <v>0</v>
      </c>
      <c r="Q203" s="216">
        <v>0.0001648</v>
      </c>
      <c r="R203" s="216">
        <f>Q203*H203</f>
        <v>0.0154912</v>
      </c>
      <c r="S203" s="216">
        <v>0</v>
      </c>
      <c r="T203" s="217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8" t="s">
        <v>135</v>
      </c>
      <c r="AT203" s="218" t="s">
        <v>131</v>
      </c>
      <c r="AU203" s="218" t="s">
        <v>88</v>
      </c>
      <c r="AY203" s="18" t="s">
        <v>129</v>
      </c>
      <c r="BE203" s="219">
        <f>IF(N203="základní",J203,0)</f>
        <v>0</v>
      </c>
      <c r="BF203" s="219">
        <f>IF(N203="snížená",J203,0)</f>
        <v>0</v>
      </c>
      <c r="BG203" s="219">
        <f>IF(N203="zákl. přenesená",J203,0)</f>
        <v>0</v>
      </c>
      <c r="BH203" s="219">
        <f>IF(N203="sníž. přenesená",J203,0)</f>
        <v>0</v>
      </c>
      <c r="BI203" s="219">
        <f>IF(N203="nulová",J203,0)</f>
        <v>0</v>
      </c>
      <c r="BJ203" s="18" t="s">
        <v>86</v>
      </c>
      <c r="BK203" s="219">
        <f>ROUND(I203*H203,2)</f>
        <v>0</v>
      </c>
      <c r="BL203" s="18" t="s">
        <v>135</v>
      </c>
      <c r="BM203" s="218" t="s">
        <v>449</v>
      </c>
    </row>
    <row r="204" spans="1:65" s="2" customFormat="1" ht="24.15" customHeight="1">
      <c r="A204" s="39"/>
      <c r="B204" s="40"/>
      <c r="C204" s="206" t="s">
        <v>373</v>
      </c>
      <c r="D204" s="206" t="s">
        <v>131</v>
      </c>
      <c r="E204" s="207" t="s">
        <v>451</v>
      </c>
      <c r="F204" s="208" t="s">
        <v>452</v>
      </c>
      <c r="G204" s="209" t="s">
        <v>156</v>
      </c>
      <c r="H204" s="210">
        <v>90</v>
      </c>
      <c r="I204" s="211"/>
      <c r="J204" s="212">
        <f>ROUND(I204*H204,2)</f>
        <v>0</v>
      </c>
      <c r="K204" s="213"/>
      <c r="L204" s="45"/>
      <c r="M204" s="214" t="s">
        <v>19</v>
      </c>
      <c r="N204" s="215" t="s">
        <v>49</v>
      </c>
      <c r="O204" s="85"/>
      <c r="P204" s="216">
        <f>O204*H204</f>
        <v>0</v>
      </c>
      <c r="Q204" s="216">
        <v>1.645E-06</v>
      </c>
      <c r="R204" s="216">
        <f>Q204*H204</f>
        <v>0.00014805</v>
      </c>
      <c r="S204" s="216">
        <v>0</v>
      </c>
      <c r="T204" s="217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18" t="s">
        <v>135</v>
      </c>
      <c r="AT204" s="218" t="s">
        <v>131</v>
      </c>
      <c r="AU204" s="218" t="s">
        <v>88</v>
      </c>
      <c r="AY204" s="18" t="s">
        <v>129</v>
      </c>
      <c r="BE204" s="219">
        <f>IF(N204="základní",J204,0)</f>
        <v>0</v>
      </c>
      <c r="BF204" s="219">
        <f>IF(N204="snížená",J204,0)</f>
        <v>0</v>
      </c>
      <c r="BG204" s="219">
        <f>IF(N204="zákl. přenesená",J204,0)</f>
        <v>0</v>
      </c>
      <c r="BH204" s="219">
        <f>IF(N204="sníž. přenesená",J204,0)</f>
        <v>0</v>
      </c>
      <c r="BI204" s="219">
        <f>IF(N204="nulová",J204,0)</f>
        <v>0</v>
      </c>
      <c r="BJ204" s="18" t="s">
        <v>86</v>
      </c>
      <c r="BK204" s="219">
        <f>ROUND(I204*H204,2)</f>
        <v>0</v>
      </c>
      <c r="BL204" s="18" t="s">
        <v>135</v>
      </c>
      <c r="BM204" s="218" t="s">
        <v>453</v>
      </c>
    </row>
    <row r="205" spans="1:63" s="12" customFormat="1" ht="22.8" customHeight="1">
      <c r="A205" s="12"/>
      <c r="B205" s="190"/>
      <c r="C205" s="191"/>
      <c r="D205" s="192" t="s">
        <v>77</v>
      </c>
      <c r="E205" s="204" t="s">
        <v>454</v>
      </c>
      <c r="F205" s="204" t="s">
        <v>455</v>
      </c>
      <c r="G205" s="191"/>
      <c r="H205" s="191"/>
      <c r="I205" s="194"/>
      <c r="J205" s="205">
        <f>BK205</f>
        <v>0</v>
      </c>
      <c r="K205" s="191"/>
      <c r="L205" s="196"/>
      <c r="M205" s="197"/>
      <c r="N205" s="198"/>
      <c r="O205" s="198"/>
      <c r="P205" s="199">
        <f>SUM(P206:P213)</f>
        <v>0</v>
      </c>
      <c r="Q205" s="198"/>
      <c r="R205" s="199">
        <f>SUM(R206:R213)</f>
        <v>0</v>
      </c>
      <c r="S205" s="198"/>
      <c r="T205" s="200">
        <f>SUM(T206:T213)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01" t="s">
        <v>86</v>
      </c>
      <c r="AT205" s="202" t="s">
        <v>77</v>
      </c>
      <c r="AU205" s="202" t="s">
        <v>86</v>
      </c>
      <c r="AY205" s="201" t="s">
        <v>129</v>
      </c>
      <c r="BK205" s="203">
        <f>SUM(BK206:BK213)</f>
        <v>0</v>
      </c>
    </row>
    <row r="206" spans="1:65" s="2" customFormat="1" ht="37.8" customHeight="1">
      <c r="A206" s="39"/>
      <c r="B206" s="40"/>
      <c r="C206" s="206" t="s">
        <v>377</v>
      </c>
      <c r="D206" s="206" t="s">
        <v>131</v>
      </c>
      <c r="E206" s="207" t="s">
        <v>457</v>
      </c>
      <c r="F206" s="208" t="s">
        <v>458</v>
      </c>
      <c r="G206" s="209" t="s">
        <v>209</v>
      </c>
      <c r="H206" s="210">
        <v>30.36</v>
      </c>
      <c r="I206" s="211"/>
      <c r="J206" s="212">
        <f>ROUND(I206*H206,2)</f>
        <v>0</v>
      </c>
      <c r="K206" s="213"/>
      <c r="L206" s="45"/>
      <c r="M206" s="214" t="s">
        <v>19</v>
      </c>
      <c r="N206" s="215" t="s">
        <v>49</v>
      </c>
      <c r="O206" s="85"/>
      <c r="P206" s="216">
        <f>O206*H206</f>
        <v>0</v>
      </c>
      <c r="Q206" s="216">
        <v>0</v>
      </c>
      <c r="R206" s="216">
        <f>Q206*H206</f>
        <v>0</v>
      </c>
      <c r="S206" s="216">
        <v>0</v>
      </c>
      <c r="T206" s="217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18" t="s">
        <v>135</v>
      </c>
      <c r="AT206" s="218" t="s">
        <v>131</v>
      </c>
      <c r="AU206" s="218" t="s">
        <v>88</v>
      </c>
      <c r="AY206" s="18" t="s">
        <v>129</v>
      </c>
      <c r="BE206" s="219">
        <f>IF(N206="základní",J206,0)</f>
        <v>0</v>
      </c>
      <c r="BF206" s="219">
        <f>IF(N206="snížená",J206,0)</f>
        <v>0</v>
      </c>
      <c r="BG206" s="219">
        <f>IF(N206="zákl. přenesená",J206,0)</f>
        <v>0</v>
      </c>
      <c r="BH206" s="219">
        <f>IF(N206="sníž. přenesená",J206,0)</f>
        <v>0</v>
      </c>
      <c r="BI206" s="219">
        <f>IF(N206="nulová",J206,0)</f>
        <v>0</v>
      </c>
      <c r="BJ206" s="18" t="s">
        <v>86</v>
      </c>
      <c r="BK206" s="219">
        <f>ROUND(I206*H206,2)</f>
        <v>0</v>
      </c>
      <c r="BL206" s="18" t="s">
        <v>135</v>
      </c>
      <c r="BM206" s="218" t="s">
        <v>459</v>
      </c>
    </row>
    <row r="207" spans="1:65" s="2" customFormat="1" ht="37.8" customHeight="1">
      <c r="A207" s="39"/>
      <c r="B207" s="40"/>
      <c r="C207" s="206" t="s">
        <v>381</v>
      </c>
      <c r="D207" s="206" t="s">
        <v>131</v>
      </c>
      <c r="E207" s="207" t="s">
        <v>461</v>
      </c>
      <c r="F207" s="208" t="s">
        <v>462</v>
      </c>
      <c r="G207" s="209" t="s">
        <v>209</v>
      </c>
      <c r="H207" s="210">
        <v>576.84</v>
      </c>
      <c r="I207" s="211"/>
      <c r="J207" s="212">
        <f>ROUND(I207*H207,2)</f>
        <v>0</v>
      </c>
      <c r="K207" s="213"/>
      <c r="L207" s="45"/>
      <c r="M207" s="214" t="s">
        <v>19</v>
      </c>
      <c r="N207" s="215" t="s">
        <v>49</v>
      </c>
      <c r="O207" s="85"/>
      <c r="P207" s="216">
        <f>O207*H207</f>
        <v>0</v>
      </c>
      <c r="Q207" s="216">
        <v>0</v>
      </c>
      <c r="R207" s="216">
        <f>Q207*H207</f>
        <v>0</v>
      </c>
      <c r="S207" s="216">
        <v>0</v>
      </c>
      <c r="T207" s="217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18" t="s">
        <v>135</v>
      </c>
      <c r="AT207" s="218" t="s">
        <v>131</v>
      </c>
      <c r="AU207" s="218" t="s">
        <v>88</v>
      </c>
      <c r="AY207" s="18" t="s">
        <v>129</v>
      </c>
      <c r="BE207" s="219">
        <f>IF(N207="základní",J207,0)</f>
        <v>0</v>
      </c>
      <c r="BF207" s="219">
        <f>IF(N207="snížená",J207,0)</f>
        <v>0</v>
      </c>
      <c r="BG207" s="219">
        <f>IF(N207="zákl. přenesená",J207,0)</f>
        <v>0</v>
      </c>
      <c r="BH207" s="219">
        <f>IF(N207="sníž. přenesená",J207,0)</f>
        <v>0</v>
      </c>
      <c r="BI207" s="219">
        <f>IF(N207="nulová",J207,0)</f>
        <v>0</v>
      </c>
      <c r="BJ207" s="18" t="s">
        <v>86</v>
      </c>
      <c r="BK207" s="219">
        <f>ROUND(I207*H207,2)</f>
        <v>0</v>
      </c>
      <c r="BL207" s="18" t="s">
        <v>135</v>
      </c>
      <c r="BM207" s="218" t="s">
        <v>463</v>
      </c>
    </row>
    <row r="208" spans="1:51" s="13" customFormat="1" ht="12">
      <c r="A208" s="13"/>
      <c r="B208" s="220"/>
      <c r="C208" s="221"/>
      <c r="D208" s="222" t="s">
        <v>144</v>
      </c>
      <c r="E208" s="221"/>
      <c r="F208" s="224" t="s">
        <v>619</v>
      </c>
      <c r="G208" s="221"/>
      <c r="H208" s="225">
        <v>576.84</v>
      </c>
      <c r="I208" s="226"/>
      <c r="J208" s="221"/>
      <c r="K208" s="221"/>
      <c r="L208" s="227"/>
      <c r="M208" s="228"/>
      <c r="N208" s="229"/>
      <c r="O208" s="229"/>
      <c r="P208" s="229"/>
      <c r="Q208" s="229"/>
      <c r="R208" s="229"/>
      <c r="S208" s="229"/>
      <c r="T208" s="230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1" t="s">
        <v>144</v>
      </c>
      <c r="AU208" s="231" t="s">
        <v>88</v>
      </c>
      <c r="AV208" s="13" t="s">
        <v>88</v>
      </c>
      <c r="AW208" s="13" t="s">
        <v>4</v>
      </c>
      <c r="AX208" s="13" t="s">
        <v>86</v>
      </c>
      <c r="AY208" s="231" t="s">
        <v>129</v>
      </c>
    </row>
    <row r="209" spans="1:65" s="2" customFormat="1" ht="37.8" customHeight="1">
      <c r="A209" s="39"/>
      <c r="B209" s="40"/>
      <c r="C209" s="206" t="s">
        <v>385</v>
      </c>
      <c r="D209" s="206" t="s">
        <v>131</v>
      </c>
      <c r="E209" s="207" t="s">
        <v>466</v>
      </c>
      <c r="F209" s="208" t="s">
        <v>467</v>
      </c>
      <c r="G209" s="209" t="s">
        <v>209</v>
      </c>
      <c r="H209" s="210">
        <v>54.146</v>
      </c>
      <c r="I209" s="211"/>
      <c r="J209" s="212">
        <f>ROUND(I209*H209,2)</f>
        <v>0</v>
      </c>
      <c r="K209" s="213"/>
      <c r="L209" s="45"/>
      <c r="M209" s="214" t="s">
        <v>19</v>
      </c>
      <c r="N209" s="215" t="s">
        <v>49</v>
      </c>
      <c r="O209" s="85"/>
      <c r="P209" s="216">
        <f>O209*H209</f>
        <v>0</v>
      </c>
      <c r="Q209" s="216">
        <v>0</v>
      </c>
      <c r="R209" s="216">
        <f>Q209*H209</f>
        <v>0</v>
      </c>
      <c r="S209" s="216">
        <v>0</v>
      </c>
      <c r="T209" s="217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8" t="s">
        <v>135</v>
      </c>
      <c r="AT209" s="218" t="s">
        <v>131</v>
      </c>
      <c r="AU209" s="218" t="s">
        <v>88</v>
      </c>
      <c r="AY209" s="18" t="s">
        <v>129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18" t="s">
        <v>86</v>
      </c>
      <c r="BK209" s="219">
        <f>ROUND(I209*H209,2)</f>
        <v>0</v>
      </c>
      <c r="BL209" s="18" t="s">
        <v>135</v>
      </c>
      <c r="BM209" s="218" t="s">
        <v>468</v>
      </c>
    </row>
    <row r="210" spans="1:65" s="2" customFormat="1" ht="37.8" customHeight="1">
      <c r="A210" s="39"/>
      <c r="B210" s="40"/>
      <c r="C210" s="206" t="s">
        <v>390</v>
      </c>
      <c r="D210" s="206" t="s">
        <v>131</v>
      </c>
      <c r="E210" s="207" t="s">
        <v>470</v>
      </c>
      <c r="F210" s="208" t="s">
        <v>462</v>
      </c>
      <c r="G210" s="209" t="s">
        <v>209</v>
      </c>
      <c r="H210" s="210">
        <v>1028.774</v>
      </c>
      <c r="I210" s="211"/>
      <c r="J210" s="212">
        <f>ROUND(I210*H210,2)</f>
        <v>0</v>
      </c>
      <c r="K210" s="213"/>
      <c r="L210" s="45"/>
      <c r="M210" s="214" t="s">
        <v>19</v>
      </c>
      <c r="N210" s="215" t="s">
        <v>49</v>
      </c>
      <c r="O210" s="85"/>
      <c r="P210" s="216">
        <f>O210*H210</f>
        <v>0</v>
      </c>
      <c r="Q210" s="216">
        <v>0</v>
      </c>
      <c r="R210" s="216">
        <f>Q210*H210</f>
        <v>0</v>
      </c>
      <c r="S210" s="216">
        <v>0</v>
      </c>
      <c r="T210" s="217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18" t="s">
        <v>135</v>
      </c>
      <c r="AT210" s="218" t="s">
        <v>131</v>
      </c>
      <c r="AU210" s="218" t="s">
        <v>88</v>
      </c>
      <c r="AY210" s="18" t="s">
        <v>129</v>
      </c>
      <c r="BE210" s="219">
        <f>IF(N210="základní",J210,0)</f>
        <v>0</v>
      </c>
      <c r="BF210" s="219">
        <f>IF(N210="snížená",J210,0)</f>
        <v>0</v>
      </c>
      <c r="BG210" s="219">
        <f>IF(N210="zákl. přenesená",J210,0)</f>
        <v>0</v>
      </c>
      <c r="BH210" s="219">
        <f>IF(N210="sníž. přenesená",J210,0)</f>
        <v>0</v>
      </c>
      <c r="BI210" s="219">
        <f>IF(N210="nulová",J210,0)</f>
        <v>0</v>
      </c>
      <c r="BJ210" s="18" t="s">
        <v>86</v>
      </c>
      <c r="BK210" s="219">
        <f>ROUND(I210*H210,2)</f>
        <v>0</v>
      </c>
      <c r="BL210" s="18" t="s">
        <v>135</v>
      </c>
      <c r="BM210" s="218" t="s">
        <v>471</v>
      </c>
    </row>
    <row r="211" spans="1:51" s="13" customFormat="1" ht="12">
      <c r="A211" s="13"/>
      <c r="B211" s="220"/>
      <c r="C211" s="221"/>
      <c r="D211" s="222" t="s">
        <v>144</v>
      </c>
      <c r="E211" s="221"/>
      <c r="F211" s="224" t="s">
        <v>620</v>
      </c>
      <c r="G211" s="221"/>
      <c r="H211" s="225">
        <v>1028.774</v>
      </c>
      <c r="I211" s="226"/>
      <c r="J211" s="221"/>
      <c r="K211" s="221"/>
      <c r="L211" s="227"/>
      <c r="M211" s="228"/>
      <c r="N211" s="229"/>
      <c r="O211" s="229"/>
      <c r="P211" s="229"/>
      <c r="Q211" s="229"/>
      <c r="R211" s="229"/>
      <c r="S211" s="229"/>
      <c r="T211" s="230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1" t="s">
        <v>144</v>
      </c>
      <c r="AU211" s="231" t="s">
        <v>88</v>
      </c>
      <c r="AV211" s="13" t="s">
        <v>88</v>
      </c>
      <c r="AW211" s="13" t="s">
        <v>4</v>
      </c>
      <c r="AX211" s="13" t="s">
        <v>86</v>
      </c>
      <c r="AY211" s="231" t="s">
        <v>129</v>
      </c>
    </row>
    <row r="212" spans="1:65" s="2" customFormat="1" ht="37.8" customHeight="1">
      <c r="A212" s="39"/>
      <c r="B212" s="40"/>
      <c r="C212" s="206" t="s">
        <v>394</v>
      </c>
      <c r="D212" s="206" t="s">
        <v>131</v>
      </c>
      <c r="E212" s="207" t="s">
        <v>474</v>
      </c>
      <c r="F212" s="208" t="s">
        <v>475</v>
      </c>
      <c r="G212" s="209" t="s">
        <v>209</v>
      </c>
      <c r="H212" s="210">
        <v>44.15</v>
      </c>
      <c r="I212" s="211"/>
      <c r="J212" s="212">
        <f>ROUND(I212*H212,2)</f>
        <v>0</v>
      </c>
      <c r="K212" s="213"/>
      <c r="L212" s="45"/>
      <c r="M212" s="214" t="s">
        <v>19</v>
      </c>
      <c r="N212" s="215" t="s">
        <v>49</v>
      </c>
      <c r="O212" s="85"/>
      <c r="P212" s="216">
        <f>O212*H212</f>
        <v>0</v>
      </c>
      <c r="Q212" s="216">
        <v>0</v>
      </c>
      <c r="R212" s="216">
        <f>Q212*H212</f>
        <v>0</v>
      </c>
      <c r="S212" s="216">
        <v>0</v>
      </c>
      <c r="T212" s="217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18" t="s">
        <v>135</v>
      </c>
      <c r="AT212" s="218" t="s">
        <v>131</v>
      </c>
      <c r="AU212" s="218" t="s">
        <v>88</v>
      </c>
      <c r="AY212" s="18" t="s">
        <v>129</v>
      </c>
      <c r="BE212" s="219">
        <f>IF(N212="základní",J212,0)</f>
        <v>0</v>
      </c>
      <c r="BF212" s="219">
        <f>IF(N212="snížená",J212,0)</f>
        <v>0</v>
      </c>
      <c r="BG212" s="219">
        <f>IF(N212="zákl. přenesená",J212,0)</f>
        <v>0</v>
      </c>
      <c r="BH212" s="219">
        <f>IF(N212="sníž. přenesená",J212,0)</f>
        <v>0</v>
      </c>
      <c r="BI212" s="219">
        <f>IF(N212="nulová",J212,0)</f>
        <v>0</v>
      </c>
      <c r="BJ212" s="18" t="s">
        <v>86</v>
      </c>
      <c r="BK212" s="219">
        <f>ROUND(I212*H212,2)</f>
        <v>0</v>
      </c>
      <c r="BL212" s="18" t="s">
        <v>135</v>
      </c>
      <c r="BM212" s="218" t="s">
        <v>476</v>
      </c>
    </row>
    <row r="213" spans="1:65" s="2" customFormat="1" ht="37.8" customHeight="1">
      <c r="A213" s="39"/>
      <c r="B213" s="40"/>
      <c r="C213" s="206" t="s">
        <v>398</v>
      </c>
      <c r="D213" s="206" t="s">
        <v>131</v>
      </c>
      <c r="E213" s="207" t="s">
        <v>481</v>
      </c>
      <c r="F213" s="208" t="s">
        <v>482</v>
      </c>
      <c r="G213" s="209" t="s">
        <v>209</v>
      </c>
      <c r="H213" s="210">
        <v>40.356</v>
      </c>
      <c r="I213" s="211"/>
      <c r="J213" s="212">
        <f>ROUND(I213*H213,2)</f>
        <v>0</v>
      </c>
      <c r="K213" s="213"/>
      <c r="L213" s="45"/>
      <c r="M213" s="214" t="s">
        <v>19</v>
      </c>
      <c r="N213" s="215" t="s">
        <v>49</v>
      </c>
      <c r="O213" s="85"/>
      <c r="P213" s="216">
        <f>O213*H213</f>
        <v>0</v>
      </c>
      <c r="Q213" s="216">
        <v>0</v>
      </c>
      <c r="R213" s="216">
        <f>Q213*H213</f>
        <v>0</v>
      </c>
      <c r="S213" s="216">
        <v>0</v>
      </c>
      <c r="T213" s="217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18" t="s">
        <v>135</v>
      </c>
      <c r="AT213" s="218" t="s">
        <v>131</v>
      </c>
      <c r="AU213" s="218" t="s">
        <v>88</v>
      </c>
      <c r="AY213" s="18" t="s">
        <v>129</v>
      </c>
      <c r="BE213" s="219">
        <f>IF(N213="základní",J213,0)</f>
        <v>0</v>
      </c>
      <c r="BF213" s="219">
        <f>IF(N213="snížená",J213,0)</f>
        <v>0</v>
      </c>
      <c r="BG213" s="219">
        <f>IF(N213="zákl. přenesená",J213,0)</f>
        <v>0</v>
      </c>
      <c r="BH213" s="219">
        <f>IF(N213="sníž. přenesená",J213,0)</f>
        <v>0</v>
      </c>
      <c r="BI213" s="219">
        <f>IF(N213="nulová",J213,0)</f>
        <v>0</v>
      </c>
      <c r="BJ213" s="18" t="s">
        <v>86</v>
      </c>
      <c r="BK213" s="219">
        <f>ROUND(I213*H213,2)</f>
        <v>0</v>
      </c>
      <c r="BL213" s="18" t="s">
        <v>135</v>
      </c>
      <c r="BM213" s="218" t="s">
        <v>483</v>
      </c>
    </row>
    <row r="214" spans="1:63" s="12" customFormat="1" ht="22.8" customHeight="1">
      <c r="A214" s="12"/>
      <c r="B214" s="190"/>
      <c r="C214" s="191"/>
      <c r="D214" s="192" t="s">
        <v>77</v>
      </c>
      <c r="E214" s="204" t="s">
        <v>484</v>
      </c>
      <c r="F214" s="204" t="s">
        <v>485</v>
      </c>
      <c r="G214" s="191"/>
      <c r="H214" s="191"/>
      <c r="I214" s="194"/>
      <c r="J214" s="205">
        <f>BK214</f>
        <v>0</v>
      </c>
      <c r="K214" s="191"/>
      <c r="L214" s="196"/>
      <c r="M214" s="197"/>
      <c r="N214" s="198"/>
      <c r="O214" s="198"/>
      <c r="P214" s="199">
        <f>SUM(P215:P216)</f>
        <v>0</v>
      </c>
      <c r="Q214" s="198"/>
      <c r="R214" s="199">
        <f>SUM(R215:R216)</f>
        <v>0</v>
      </c>
      <c r="S214" s="198"/>
      <c r="T214" s="200">
        <f>SUM(T215:T216)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01" t="s">
        <v>86</v>
      </c>
      <c r="AT214" s="202" t="s">
        <v>77</v>
      </c>
      <c r="AU214" s="202" t="s">
        <v>86</v>
      </c>
      <c r="AY214" s="201" t="s">
        <v>129</v>
      </c>
      <c r="BK214" s="203">
        <f>SUM(BK215:BK216)</f>
        <v>0</v>
      </c>
    </row>
    <row r="215" spans="1:65" s="2" customFormat="1" ht="37.8" customHeight="1">
      <c r="A215" s="39"/>
      <c r="B215" s="40"/>
      <c r="C215" s="206" t="s">
        <v>402</v>
      </c>
      <c r="D215" s="206" t="s">
        <v>131</v>
      </c>
      <c r="E215" s="207" t="s">
        <v>487</v>
      </c>
      <c r="F215" s="208" t="s">
        <v>488</v>
      </c>
      <c r="G215" s="209" t="s">
        <v>209</v>
      </c>
      <c r="H215" s="210">
        <v>37.414</v>
      </c>
      <c r="I215" s="211"/>
      <c r="J215" s="212">
        <f>ROUND(I215*H215,2)</f>
        <v>0</v>
      </c>
      <c r="K215" s="213"/>
      <c r="L215" s="45"/>
      <c r="M215" s="214" t="s">
        <v>19</v>
      </c>
      <c r="N215" s="215" t="s">
        <v>49</v>
      </c>
      <c r="O215" s="85"/>
      <c r="P215" s="216">
        <f>O215*H215</f>
        <v>0</v>
      </c>
      <c r="Q215" s="216">
        <v>0</v>
      </c>
      <c r="R215" s="216">
        <f>Q215*H215</f>
        <v>0</v>
      </c>
      <c r="S215" s="216">
        <v>0</v>
      </c>
      <c r="T215" s="217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8" t="s">
        <v>135</v>
      </c>
      <c r="AT215" s="218" t="s">
        <v>131</v>
      </c>
      <c r="AU215" s="218" t="s">
        <v>88</v>
      </c>
      <c r="AY215" s="18" t="s">
        <v>129</v>
      </c>
      <c r="BE215" s="219">
        <f>IF(N215="základní",J215,0)</f>
        <v>0</v>
      </c>
      <c r="BF215" s="219">
        <f>IF(N215="snížená",J215,0)</f>
        <v>0</v>
      </c>
      <c r="BG215" s="219">
        <f>IF(N215="zákl. přenesená",J215,0)</f>
        <v>0</v>
      </c>
      <c r="BH215" s="219">
        <f>IF(N215="sníž. přenesená",J215,0)</f>
        <v>0</v>
      </c>
      <c r="BI215" s="219">
        <f>IF(N215="nulová",J215,0)</f>
        <v>0</v>
      </c>
      <c r="BJ215" s="18" t="s">
        <v>86</v>
      </c>
      <c r="BK215" s="219">
        <f>ROUND(I215*H215,2)</f>
        <v>0</v>
      </c>
      <c r="BL215" s="18" t="s">
        <v>135</v>
      </c>
      <c r="BM215" s="218" t="s">
        <v>489</v>
      </c>
    </row>
    <row r="216" spans="1:65" s="2" customFormat="1" ht="49.05" customHeight="1">
      <c r="A216" s="39"/>
      <c r="B216" s="40"/>
      <c r="C216" s="206" t="s">
        <v>406</v>
      </c>
      <c r="D216" s="206" t="s">
        <v>131</v>
      </c>
      <c r="E216" s="207" t="s">
        <v>491</v>
      </c>
      <c r="F216" s="208" t="s">
        <v>492</v>
      </c>
      <c r="G216" s="209" t="s">
        <v>209</v>
      </c>
      <c r="H216" s="210">
        <v>31.469</v>
      </c>
      <c r="I216" s="211"/>
      <c r="J216" s="212">
        <f>ROUND(I216*H216,2)</f>
        <v>0</v>
      </c>
      <c r="K216" s="213"/>
      <c r="L216" s="45"/>
      <c r="M216" s="214" t="s">
        <v>19</v>
      </c>
      <c r="N216" s="215" t="s">
        <v>49</v>
      </c>
      <c r="O216" s="85"/>
      <c r="P216" s="216">
        <f>O216*H216</f>
        <v>0</v>
      </c>
      <c r="Q216" s="216">
        <v>0</v>
      </c>
      <c r="R216" s="216">
        <f>Q216*H216</f>
        <v>0</v>
      </c>
      <c r="S216" s="216">
        <v>0</v>
      </c>
      <c r="T216" s="217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18" t="s">
        <v>135</v>
      </c>
      <c r="AT216" s="218" t="s">
        <v>131</v>
      </c>
      <c r="AU216" s="218" t="s">
        <v>88</v>
      </c>
      <c r="AY216" s="18" t="s">
        <v>129</v>
      </c>
      <c r="BE216" s="219">
        <f>IF(N216="základní",J216,0)</f>
        <v>0</v>
      </c>
      <c r="BF216" s="219">
        <f>IF(N216="snížená",J216,0)</f>
        <v>0</v>
      </c>
      <c r="BG216" s="219">
        <f>IF(N216="zákl. přenesená",J216,0)</f>
        <v>0</v>
      </c>
      <c r="BH216" s="219">
        <f>IF(N216="sníž. přenesená",J216,0)</f>
        <v>0</v>
      </c>
      <c r="BI216" s="219">
        <f>IF(N216="nulová",J216,0)</f>
        <v>0</v>
      </c>
      <c r="BJ216" s="18" t="s">
        <v>86</v>
      </c>
      <c r="BK216" s="219">
        <f>ROUND(I216*H216,2)</f>
        <v>0</v>
      </c>
      <c r="BL216" s="18" t="s">
        <v>135</v>
      </c>
      <c r="BM216" s="218" t="s">
        <v>493</v>
      </c>
    </row>
    <row r="217" spans="1:63" s="12" customFormat="1" ht="25.9" customHeight="1">
      <c r="A217" s="12"/>
      <c r="B217" s="190"/>
      <c r="C217" s="191"/>
      <c r="D217" s="192" t="s">
        <v>77</v>
      </c>
      <c r="E217" s="193" t="s">
        <v>494</v>
      </c>
      <c r="F217" s="193" t="s">
        <v>495</v>
      </c>
      <c r="G217" s="191"/>
      <c r="H217" s="191"/>
      <c r="I217" s="194"/>
      <c r="J217" s="195">
        <f>BK217</f>
        <v>0</v>
      </c>
      <c r="K217" s="191"/>
      <c r="L217" s="196"/>
      <c r="M217" s="197"/>
      <c r="N217" s="198"/>
      <c r="O217" s="198"/>
      <c r="P217" s="199">
        <f>P218+P219</f>
        <v>0</v>
      </c>
      <c r="Q217" s="198"/>
      <c r="R217" s="199">
        <f>R218+R219</f>
        <v>0</v>
      </c>
      <c r="S217" s="198"/>
      <c r="T217" s="200">
        <f>T218+T219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01" t="s">
        <v>88</v>
      </c>
      <c r="AT217" s="202" t="s">
        <v>77</v>
      </c>
      <c r="AU217" s="202" t="s">
        <v>78</v>
      </c>
      <c r="AY217" s="201" t="s">
        <v>129</v>
      </c>
      <c r="BK217" s="203">
        <f>BK218+BK219</f>
        <v>0</v>
      </c>
    </row>
    <row r="218" spans="1:63" s="12" customFormat="1" ht="22.8" customHeight="1">
      <c r="A218" s="12"/>
      <c r="B218" s="190"/>
      <c r="C218" s="191"/>
      <c r="D218" s="192" t="s">
        <v>77</v>
      </c>
      <c r="E218" s="204" t="s">
        <v>590</v>
      </c>
      <c r="F218" s="204" t="s">
        <v>591</v>
      </c>
      <c r="G218" s="191"/>
      <c r="H218" s="191"/>
      <c r="I218" s="194"/>
      <c r="J218" s="205">
        <f>BK218</f>
        <v>0</v>
      </c>
      <c r="K218" s="191"/>
      <c r="L218" s="196"/>
      <c r="M218" s="197"/>
      <c r="N218" s="198"/>
      <c r="O218" s="198"/>
      <c r="P218" s="199">
        <v>0</v>
      </c>
      <c r="Q218" s="198"/>
      <c r="R218" s="199">
        <v>0</v>
      </c>
      <c r="S218" s="198"/>
      <c r="T218" s="200"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01" t="s">
        <v>88</v>
      </c>
      <c r="AT218" s="202" t="s">
        <v>77</v>
      </c>
      <c r="AU218" s="202" t="s">
        <v>86</v>
      </c>
      <c r="AY218" s="201" t="s">
        <v>129</v>
      </c>
      <c r="BK218" s="203">
        <v>0</v>
      </c>
    </row>
    <row r="219" spans="1:63" s="12" customFormat="1" ht="22.8" customHeight="1">
      <c r="A219" s="12"/>
      <c r="B219" s="190"/>
      <c r="C219" s="191"/>
      <c r="D219" s="192" t="s">
        <v>77</v>
      </c>
      <c r="E219" s="204" t="s">
        <v>496</v>
      </c>
      <c r="F219" s="204" t="s">
        <v>497</v>
      </c>
      <c r="G219" s="191"/>
      <c r="H219" s="191"/>
      <c r="I219" s="194"/>
      <c r="J219" s="205">
        <f>BK219</f>
        <v>0</v>
      </c>
      <c r="K219" s="191"/>
      <c r="L219" s="196"/>
      <c r="M219" s="197"/>
      <c r="N219" s="198"/>
      <c r="O219" s="198"/>
      <c r="P219" s="199">
        <f>SUM(P220:P221)</f>
        <v>0</v>
      </c>
      <c r="Q219" s="198"/>
      <c r="R219" s="199">
        <f>SUM(R220:R221)</f>
        <v>0</v>
      </c>
      <c r="S219" s="198"/>
      <c r="T219" s="200">
        <f>SUM(T220:T221)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01" t="s">
        <v>88</v>
      </c>
      <c r="AT219" s="202" t="s">
        <v>77</v>
      </c>
      <c r="AU219" s="202" t="s">
        <v>86</v>
      </c>
      <c r="AY219" s="201" t="s">
        <v>129</v>
      </c>
      <c r="BK219" s="203">
        <f>SUM(BK220:BK221)</f>
        <v>0</v>
      </c>
    </row>
    <row r="220" spans="1:65" s="2" customFormat="1" ht="14.4" customHeight="1">
      <c r="A220" s="39"/>
      <c r="B220" s="40"/>
      <c r="C220" s="206" t="s">
        <v>410</v>
      </c>
      <c r="D220" s="206" t="s">
        <v>131</v>
      </c>
      <c r="E220" s="207" t="s">
        <v>499</v>
      </c>
      <c r="F220" s="208" t="s">
        <v>500</v>
      </c>
      <c r="G220" s="209" t="s">
        <v>300</v>
      </c>
      <c r="H220" s="210">
        <v>1</v>
      </c>
      <c r="I220" s="211"/>
      <c r="J220" s="212">
        <f>ROUND(I220*H220,2)</f>
        <v>0</v>
      </c>
      <c r="K220" s="213"/>
      <c r="L220" s="45"/>
      <c r="M220" s="214" t="s">
        <v>19</v>
      </c>
      <c r="N220" s="215" t="s">
        <v>49</v>
      </c>
      <c r="O220" s="85"/>
      <c r="P220" s="216">
        <f>O220*H220</f>
        <v>0</v>
      </c>
      <c r="Q220" s="216">
        <v>0</v>
      </c>
      <c r="R220" s="216">
        <f>Q220*H220</f>
        <v>0</v>
      </c>
      <c r="S220" s="216">
        <v>0</v>
      </c>
      <c r="T220" s="217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18" t="s">
        <v>212</v>
      </c>
      <c r="AT220" s="218" t="s">
        <v>131</v>
      </c>
      <c r="AU220" s="218" t="s">
        <v>88</v>
      </c>
      <c r="AY220" s="18" t="s">
        <v>129</v>
      </c>
      <c r="BE220" s="219">
        <f>IF(N220="základní",J220,0)</f>
        <v>0</v>
      </c>
      <c r="BF220" s="219">
        <f>IF(N220="snížená",J220,0)</f>
        <v>0</v>
      </c>
      <c r="BG220" s="219">
        <f>IF(N220="zákl. přenesená",J220,0)</f>
        <v>0</v>
      </c>
      <c r="BH220" s="219">
        <f>IF(N220="sníž. přenesená",J220,0)</f>
        <v>0</v>
      </c>
      <c r="BI220" s="219">
        <f>IF(N220="nulová",J220,0)</f>
        <v>0</v>
      </c>
      <c r="BJ220" s="18" t="s">
        <v>86</v>
      </c>
      <c r="BK220" s="219">
        <f>ROUND(I220*H220,2)</f>
        <v>0</v>
      </c>
      <c r="BL220" s="18" t="s">
        <v>212</v>
      </c>
      <c r="BM220" s="218" t="s">
        <v>501</v>
      </c>
    </row>
    <row r="221" spans="1:65" s="2" customFormat="1" ht="37.8" customHeight="1">
      <c r="A221" s="39"/>
      <c r="B221" s="40"/>
      <c r="C221" s="206" t="s">
        <v>414</v>
      </c>
      <c r="D221" s="206" t="s">
        <v>131</v>
      </c>
      <c r="E221" s="207" t="s">
        <v>503</v>
      </c>
      <c r="F221" s="208" t="s">
        <v>504</v>
      </c>
      <c r="G221" s="209" t="s">
        <v>505</v>
      </c>
      <c r="H221" s="264"/>
      <c r="I221" s="211"/>
      <c r="J221" s="212">
        <f>ROUND(I221*H221,2)</f>
        <v>0</v>
      </c>
      <c r="K221" s="213"/>
      <c r="L221" s="45"/>
      <c r="M221" s="214" t="s">
        <v>19</v>
      </c>
      <c r="N221" s="215" t="s">
        <v>49</v>
      </c>
      <c r="O221" s="85"/>
      <c r="P221" s="216">
        <f>O221*H221</f>
        <v>0</v>
      </c>
      <c r="Q221" s="216">
        <v>0</v>
      </c>
      <c r="R221" s="216">
        <f>Q221*H221</f>
        <v>0</v>
      </c>
      <c r="S221" s="216">
        <v>0</v>
      </c>
      <c r="T221" s="217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18" t="s">
        <v>212</v>
      </c>
      <c r="AT221" s="218" t="s">
        <v>131</v>
      </c>
      <c r="AU221" s="218" t="s">
        <v>88</v>
      </c>
      <c r="AY221" s="18" t="s">
        <v>129</v>
      </c>
      <c r="BE221" s="219">
        <f>IF(N221="základní",J221,0)</f>
        <v>0</v>
      </c>
      <c r="BF221" s="219">
        <f>IF(N221="snížená",J221,0)</f>
        <v>0</v>
      </c>
      <c r="BG221" s="219">
        <f>IF(N221="zákl. přenesená",J221,0)</f>
        <v>0</v>
      </c>
      <c r="BH221" s="219">
        <f>IF(N221="sníž. přenesená",J221,0)</f>
        <v>0</v>
      </c>
      <c r="BI221" s="219">
        <f>IF(N221="nulová",J221,0)</f>
        <v>0</v>
      </c>
      <c r="BJ221" s="18" t="s">
        <v>86</v>
      </c>
      <c r="BK221" s="219">
        <f>ROUND(I221*H221,2)</f>
        <v>0</v>
      </c>
      <c r="BL221" s="18" t="s">
        <v>212</v>
      </c>
      <c r="BM221" s="218" t="s">
        <v>506</v>
      </c>
    </row>
    <row r="222" spans="1:63" s="12" customFormat="1" ht="25.9" customHeight="1">
      <c r="A222" s="12"/>
      <c r="B222" s="190"/>
      <c r="C222" s="191"/>
      <c r="D222" s="192" t="s">
        <v>77</v>
      </c>
      <c r="E222" s="193" t="s">
        <v>507</v>
      </c>
      <c r="F222" s="193" t="s">
        <v>508</v>
      </c>
      <c r="G222" s="191"/>
      <c r="H222" s="191"/>
      <c r="I222" s="194"/>
      <c r="J222" s="195">
        <f>BK222</f>
        <v>0</v>
      </c>
      <c r="K222" s="191"/>
      <c r="L222" s="196"/>
      <c r="M222" s="197"/>
      <c r="N222" s="198"/>
      <c r="O222" s="198"/>
      <c r="P222" s="199">
        <f>P223+SUM(P224:P228)</f>
        <v>0</v>
      </c>
      <c r="Q222" s="198"/>
      <c r="R222" s="199">
        <f>R223+SUM(R224:R228)</f>
        <v>0</v>
      </c>
      <c r="S222" s="198"/>
      <c r="T222" s="200">
        <f>T223+SUM(T224:T228)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01" t="s">
        <v>153</v>
      </c>
      <c r="AT222" s="202" t="s">
        <v>77</v>
      </c>
      <c r="AU222" s="202" t="s">
        <v>78</v>
      </c>
      <c r="AY222" s="201" t="s">
        <v>129</v>
      </c>
      <c r="BK222" s="203">
        <f>BK223+SUM(BK224:BK228)</f>
        <v>0</v>
      </c>
    </row>
    <row r="223" spans="1:65" s="2" customFormat="1" ht="14.4" customHeight="1">
      <c r="A223" s="39"/>
      <c r="B223" s="40"/>
      <c r="C223" s="206" t="s">
        <v>419</v>
      </c>
      <c r="D223" s="206" t="s">
        <v>131</v>
      </c>
      <c r="E223" s="207" t="s">
        <v>510</v>
      </c>
      <c r="F223" s="208" t="s">
        <v>511</v>
      </c>
      <c r="G223" s="209" t="s">
        <v>505</v>
      </c>
      <c r="H223" s="264"/>
      <c r="I223" s="211"/>
      <c r="J223" s="212">
        <f>ROUND(I223*H223,2)</f>
        <v>0</v>
      </c>
      <c r="K223" s="213"/>
      <c r="L223" s="45"/>
      <c r="M223" s="214" t="s">
        <v>19</v>
      </c>
      <c r="N223" s="215" t="s">
        <v>49</v>
      </c>
      <c r="O223" s="85"/>
      <c r="P223" s="216">
        <f>O223*H223</f>
        <v>0</v>
      </c>
      <c r="Q223" s="216">
        <v>0</v>
      </c>
      <c r="R223" s="216">
        <f>Q223*H223</f>
        <v>0</v>
      </c>
      <c r="S223" s="216">
        <v>0</v>
      </c>
      <c r="T223" s="217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18" t="s">
        <v>135</v>
      </c>
      <c r="AT223" s="218" t="s">
        <v>131</v>
      </c>
      <c r="AU223" s="218" t="s">
        <v>86</v>
      </c>
      <c r="AY223" s="18" t="s">
        <v>129</v>
      </c>
      <c r="BE223" s="219">
        <f>IF(N223="základní",J223,0)</f>
        <v>0</v>
      </c>
      <c r="BF223" s="219">
        <f>IF(N223="snížená",J223,0)</f>
        <v>0</v>
      </c>
      <c r="BG223" s="219">
        <f>IF(N223="zákl. přenesená",J223,0)</f>
        <v>0</v>
      </c>
      <c r="BH223" s="219">
        <f>IF(N223="sníž. přenesená",J223,0)</f>
        <v>0</v>
      </c>
      <c r="BI223" s="219">
        <f>IF(N223="nulová",J223,0)</f>
        <v>0</v>
      </c>
      <c r="BJ223" s="18" t="s">
        <v>86</v>
      </c>
      <c r="BK223" s="219">
        <f>ROUND(I223*H223,2)</f>
        <v>0</v>
      </c>
      <c r="BL223" s="18" t="s">
        <v>135</v>
      </c>
      <c r="BM223" s="218" t="s">
        <v>512</v>
      </c>
    </row>
    <row r="224" spans="1:65" s="2" customFormat="1" ht="24.15" customHeight="1">
      <c r="A224" s="39"/>
      <c r="B224" s="40"/>
      <c r="C224" s="206" t="s">
        <v>423</v>
      </c>
      <c r="D224" s="206" t="s">
        <v>131</v>
      </c>
      <c r="E224" s="207" t="s">
        <v>514</v>
      </c>
      <c r="F224" s="208" t="s">
        <v>515</v>
      </c>
      <c r="G224" s="209" t="s">
        <v>516</v>
      </c>
      <c r="H224" s="210">
        <v>1</v>
      </c>
      <c r="I224" s="211"/>
      <c r="J224" s="212">
        <f>ROUND(I224*H224,2)</f>
        <v>0</v>
      </c>
      <c r="K224" s="213"/>
      <c r="L224" s="45"/>
      <c r="M224" s="214" t="s">
        <v>19</v>
      </c>
      <c r="N224" s="215" t="s">
        <v>49</v>
      </c>
      <c r="O224" s="85"/>
      <c r="P224" s="216">
        <f>O224*H224</f>
        <v>0</v>
      </c>
      <c r="Q224" s="216">
        <v>0</v>
      </c>
      <c r="R224" s="216">
        <f>Q224*H224</f>
        <v>0</v>
      </c>
      <c r="S224" s="216">
        <v>0</v>
      </c>
      <c r="T224" s="217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18" t="s">
        <v>135</v>
      </c>
      <c r="AT224" s="218" t="s">
        <v>131</v>
      </c>
      <c r="AU224" s="218" t="s">
        <v>86</v>
      </c>
      <c r="AY224" s="18" t="s">
        <v>129</v>
      </c>
      <c r="BE224" s="219">
        <f>IF(N224="základní",J224,0)</f>
        <v>0</v>
      </c>
      <c r="BF224" s="219">
        <f>IF(N224="snížená",J224,0)</f>
        <v>0</v>
      </c>
      <c r="BG224" s="219">
        <f>IF(N224="zákl. přenesená",J224,0)</f>
        <v>0</v>
      </c>
      <c r="BH224" s="219">
        <f>IF(N224="sníž. přenesená",J224,0)</f>
        <v>0</v>
      </c>
      <c r="BI224" s="219">
        <f>IF(N224="nulová",J224,0)</f>
        <v>0</v>
      </c>
      <c r="BJ224" s="18" t="s">
        <v>86</v>
      </c>
      <c r="BK224" s="219">
        <f>ROUND(I224*H224,2)</f>
        <v>0</v>
      </c>
      <c r="BL224" s="18" t="s">
        <v>135</v>
      </c>
      <c r="BM224" s="218" t="s">
        <v>517</v>
      </c>
    </row>
    <row r="225" spans="1:65" s="2" customFormat="1" ht="14.4" customHeight="1">
      <c r="A225" s="39"/>
      <c r="B225" s="40"/>
      <c r="C225" s="206" t="s">
        <v>428</v>
      </c>
      <c r="D225" s="206" t="s">
        <v>131</v>
      </c>
      <c r="E225" s="207" t="s">
        <v>519</v>
      </c>
      <c r="F225" s="208" t="s">
        <v>520</v>
      </c>
      <c r="G225" s="209" t="s">
        <v>516</v>
      </c>
      <c r="H225" s="210">
        <v>1</v>
      </c>
      <c r="I225" s="211"/>
      <c r="J225" s="212">
        <f>ROUND(I225*H225,2)</f>
        <v>0</v>
      </c>
      <c r="K225" s="213"/>
      <c r="L225" s="45"/>
      <c r="M225" s="214" t="s">
        <v>19</v>
      </c>
      <c r="N225" s="215" t="s">
        <v>49</v>
      </c>
      <c r="O225" s="85"/>
      <c r="P225" s="216">
        <f>O225*H225</f>
        <v>0</v>
      </c>
      <c r="Q225" s="216">
        <v>0</v>
      </c>
      <c r="R225" s="216">
        <f>Q225*H225</f>
        <v>0</v>
      </c>
      <c r="S225" s="216">
        <v>0</v>
      </c>
      <c r="T225" s="217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18" t="s">
        <v>521</v>
      </c>
      <c r="AT225" s="218" t="s">
        <v>131</v>
      </c>
      <c r="AU225" s="218" t="s">
        <v>86</v>
      </c>
      <c r="AY225" s="18" t="s">
        <v>129</v>
      </c>
      <c r="BE225" s="219">
        <f>IF(N225="základní",J225,0)</f>
        <v>0</v>
      </c>
      <c r="BF225" s="219">
        <f>IF(N225="snížená",J225,0)</f>
        <v>0</v>
      </c>
      <c r="BG225" s="219">
        <f>IF(N225="zákl. přenesená",J225,0)</f>
        <v>0</v>
      </c>
      <c r="BH225" s="219">
        <f>IF(N225="sníž. přenesená",J225,0)</f>
        <v>0</v>
      </c>
      <c r="BI225" s="219">
        <f>IF(N225="nulová",J225,0)</f>
        <v>0</v>
      </c>
      <c r="BJ225" s="18" t="s">
        <v>86</v>
      </c>
      <c r="BK225" s="219">
        <f>ROUND(I225*H225,2)</f>
        <v>0</v>
      </c>
      <c r="BL225" s="18" t="s">
        <v>521</v>
      </c>
      <c r="BM225" s="218" t="s">
        <v>522</v>
      </c>
    </row>
    <row r="226" spans="1:65" s="2" customFormat="1" ht="14.4" customHeight="1">
      <c r="A226" s="39"/>
      <c r="B226" s="40"/>
      <c r="C226" s="206" t="s">
        <v>433</v>
      </c>
      <c r="D226" s="206" t="s">
        <v>131</v>
      </c>
      <c r="E226" s="207" t="s">
        <v>524</v>
      </c>
      <c r="F226" s="208" t="s">
        <v>525</v>
      </c>
      <c r="G226" s="209" t="s">
        <v>516</v>
      </c>
      <c r="H226" s="210">
        <v>1</v>
      </c>
      <c r="I226" s="211"/>
      <c r="J226" s="212">
        <f>ROUND(I226*H226,2)</f>
        <v>0</v>
      </c>
      <c r="K226" s="213"/>
      <c r="L226" s="45"/>
      <c r="M226" s="214" t="s">
        <v>19</v>
      </c>
      <c r="N226" s="215" t="s">
        <v>49</v>
      </c>
      <c r="O226" s="85"/>
      <c r="P226" s="216">
        <f>O226*H226</f>
        <v>0</v>
      </c>
      <c r="Q226" s="216">
        <v>0</v>
      </c>
      <c r="R226" s="216">
        <f>Q226*H226</f>
        <v>0</v>
      </c>
      <c r="S226" s="216">
        <v>0</v>
      </c>
      <c r="T226" s="217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18" t="s">
        <v>135</v>
      </c>
      <c r="AT226" s="218" t="s">
        <v>131</v>
      </c>
      <c r="AU226" s="218" t="s">
        <v>86</v>
      </c>
      <c r="AY226" s="18" t="s">
        <v>129</v>
      </c>
      <c r="BE226" s="219">
        <f>IF(N226="základní",J226,0)</f>
        <v>0</v>
      </c>
      <c r="BF226" s="219">
        <f>IF(N226="snížená",J226,0)</f>
        <v>0</v>
      </c>
      <c r="BG226" s="219">
        <f>IF(N226="zákl. přenesená",J226,0)</f>
        <v>0</v>
      </c>
      <c r="BH226" s="219">
        <f>IF(N226="sníž. přenesená",J226,0)</f>
        <v>0</v>
      </c>
      <c r="BI226" s="219">
        <f>IF(N226="nulová",J226,0)</f>
        <v>0</v>
      </c>
      <c r="BJ226" s="18" t="s">
        <v>86</v>
      </c>
      <c r="BK226" s="219">
        <f>ROUND(I226*H226,2)</f>
        <v>0</v>
      </c>
      <c r="BL226" s="18" t="s">
        <v>135</v>
      </c>
      <c r="BM226" s="218" t="s">
        <v>526</v>
      </c>
    </row>
    <row r="227" spans="1:65" s="2" customFormat="1" ht="24.15" customHeight="1">
      <c r="A227" s="39"/>
      <c r="B227" s="40"/>
      <c r="C227" s="206" t="s">
        <v>438</v>
      </c>
      <c r="D227" s="206" t="s">
        <v>131</v>
      </c>
      <c r="E227" s="207" t="s">
        <v>528</v>
      </c>
      <c r="F227" s="208" t="s">
        <v>529</v>
      </c>
      <c r="G227" s="209" t="s">
        <v>516</v>
      </c>
      <c r="H227" s="210">
        <v>1</v>
      </c>
      <c r="I227" s="211"/>
      <c r="J227" s="212">
        <f>ROUND(I227*H227,2)</f>
        <v>0</v>
      </c>
      <c r="K227" s="213"/>
      <c r="L227" s="45"/>
      <c r="M227" s="214" t="s">
        <v>19</v>
      </c>
      <c r="N227" s="215" t="s">
        <v>49</v>
      </c>
      <c r="O227" s="85"/>
      <c r="P227" s="216">
        <f>O227*H227</f>
        <v>0</v>
      </c>
      <c r="Q227" s="216">
        <v>0</v>
      </c>
      <c r="R227" s="216">
        <f>Q227*H227</f>
        <v>0</v>
      </c>
      <c r="S227" s="216">
        <v>0</v>
      </c>
      <c r="T227" s="217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18" t="s">
        <v>135</v>
      </c>
      <c r="AT227" s="218" t="s">
        <v>131</v>
      </c>
      <c r="AU227" s="218" t="s">
        <v>86</v>
      </c>
      <c r="AY227" s="18" t="s">
        <v>129</v>
      </c>
      <c r="BE227" s="219">
        <f>IF(N227="základní",J227,0)</f>
        <v>0</v>
      </c>
      <c r="BF227" s="219">
        <f>IF(N227="snížená",J227,0)</f>
        <v>0</v>
      </c>
      <c r="BG227" s="219">
        <f>IF(N227="zákl. přenesená",J227,0)</f>
        <v>0</v>
      </c>
      <c r="BH227" s="219">
        <f>IF(N227="sníž. přenesená",J227,0)</f>
        <v>0</v>
      </c>
      <c r="BI227" s="219">
        <f>IF(N227="nulová",J227,0)</f>
        <v>0</v>
      </c>
      <c r="BJ227" s="18" t="s">
        <v>86</v>
      </c>
      <c r="BK227" s="219">
        <f>ROUND(I227*H227,2)</f>
        <v>0</v>
      </c>
      <c r="BL227" s="18" t="s">
        <v>135</v>
      </c>
      <c r="BM227" s="218" t="s">
        <v>530</v>
      </c>
    </row>
    <row r="228" spans="1:63" s="12" customFormat="1" ht="22.8" customHeight="1">
      <c r="A228" s="12"/>
      <c r="B228" s="190"/>
      <c r="C228" s="191"/>
      <c r="D228" s="192" t="s">
        <v>77</v>
      </c>
      <c r="E228" s="204" t="s">
        <v>531</v>
      </c>
      <c r="F228" s="204" t="s">
        <v>532</v>
      </c>
      <c r="G228" s="191"/>
      <c r="H228" s="191"/>
      <c r="I228" s="194"/>
      <c r="J228" s="205">
        <f>BK228</f>
        <v>0</v>
      </c>
      <c r="K228" s="191"/>
      <c r="L228" s="196"/>
      <c r="M228" s="197"/>
      <c r="N228" s="198"/>
      <c r="O228" s="198"/>
      <c r="P228" s="199">
        <f>P229</f>
        <v>0</v>
      </c>
      <c r="Q228" s="198"/>
      <c r="R228" s="199">
        <f>R229</f>
        <v>0</v>
      </c>
      <c r="S228" s="198"/>
      <c r="T228" s="200">
        <f>T229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01" t="s">
        <v>153</v>
      </c>
      <c r="AT228" s="202" t="s">
        <v>77</v>
      </c>
      <c r="AU228" s="202" t="s">
        <v>86</v>
      </c>
      <c r="AY228" s="201" t="s">
        <v>129</v>
      </c>
      <c r="BK228" s="203">
        <f>BK229</f>
        <v>0</v>
      </c>
    </row>
    <row r="229" spans="1:65" s="2" customFormat="1" ht="14.4" customHeight="1">
      <c r="A229" s="39"/>
      <c r="B229" s="40"/>
      <c r="C229" s="206" t="s">
        <v>442</v>
      </c>
      <c r="D229" s="206" t="s">
        <v>131</v>
      </c>
      <c r="E229" s="207" t="s">
        <v>534</v>
      </c>
      <c r="F229" s="208" t="s">
        <v>535</v>
      </c>
      <c r="G229" s="209" t="s">
        <v>536</v>
      </c>
      <c r="H229" s="210">
        <v>1</v>
      </c>
      <c r="I229" s="211"/>
      <c r="J229" s="212">
        <f>ROUND(I229*H229,2)</f>
        <v>0</v>
      </c>
      <c r="K229" s="213"/>
      <c r="L229" s="45"/>
      <c r="M229" s="265" t="s">
        <v>19</v>
      </c>
      <c r="N229" s="266" t="s">
        <v>49</v>
      </c>
      <c r="O229" s="267"/>
      <c r="P229" s="268">
        <f>O229*H229</f>
        <v>0</v>
      </c>
      <c r="Q229" s="268">
        <v>0</v>
      </c>
      <c r="R229" s="268">
        <f>Q229*H229</f>
        <v>0</v>
      </c>
      <c r="S229" s="268">
        <v>0</v>
      </c>
      <c r="T229" s="269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18" t="s">
        <v>521</v>
      </c>
      <c r="AT229" s="218" t="s">
        <v>131</v>
      </c>
      <c r="AU229" s="218" t="s">
        <v>88</v>
      </c>
      <c r="AY229" s="18" t="s">
        <v>129</v>
      </c>
      <c r="BE229" s="219">
        <f>IF(N229="základní",J229,0)</f>
        <v>0</v>
      </c>
      <c r="BF229" s="219">
        <f>IF(N229="snížená",J229,0)</f>
        <v>0</v>
      </c>
      <c r="BG229" s="219">
        <f>IF(N229="zákl. přenesená",J229,0)</f>
        <v>0</v>
      </c>
      <c r="BH229" s="219">
        <f>IF(N229="sníž. přenesená",J229,0)</f>
        <v>0</v>
      </c>
      <c r="BI229" s="219">
        <f>IF(N229="nulová",J229,0)</f>
        <v>0</v>
      </c>
      <c r="BJ229" s="18" t="s">
        <v>86</v>
      </c>
      <c r="BK229" s="219">
        <f>ROUND(I229*H229,2)</f>
        <v>0</v>
      </c>
      <c r="BL229" s="18" t="s">
        <v>521</v>
      </c>
      <c r="BM229" s="218" t="s">
        <v>537</v>
      </c>
    </row>
    <row r="230" spans="1:31" s="2" customFormat="1" ht="6.95" customHeight="1">
      <c r="A230" s="39"/>
      <c r="B230" s="60"/>
      <c r="C230" s="61"/>
      <c r="D230" s="61"/>
      <c r="E230" s="61"/>
      <c r="F230" s="61"/>
      <c r="G230" s="61"/>
      <c r="H230" s="61"/>
      <c r="I230" s="61"/>
      <c r="J230" s="61"/>
      <c r="K230" s="61"/>
      <c r="L230" s="45"/>
      <c r="M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</row>
  </sheetData>
  <sheetProtection password="CC35" sheet="1" objects="1" scenarios="1" formatColumns="0" formatRows="0" autoFilter="0"/>
  <autoFilter ref="C90:K229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0" customWidth="1"/>
    <col min="2" max="2" width="1.7109375" style="270" customWidth="1"/>
    <col min="3" max="4" width="5.00390625" style="270" customWidth="1"/>
    <col min="5" max="5" width="11.7109375" style="270" customWidth="1"/>
    <col min="6" max="6" width="9.140625" style="270" customWidth="1"/>
    <col min="7" max="7" width="5.00390625" style="270" customWidth="1"/>
    <col min="8" max="8" width="77.8515625" style="270" customWidth="1"/>
    <col min="9" max="10" width="20.00390625" style="270" customWidth="1"/>
    <col min="11" max="11" width="1.7109375" style="270" customWidth="1"/>
  </cols>
  <sheetData>
    <row r="1" s="1" customFormat="1" ht="37.5" customHeight="1"/>
    <row r="2" spans="2:11" s="1" customFormat="1" ht="7.5" customHeight="1">
      <c r="B2" s="271"/>
      <c r="C2" s="272"/>
      <c r="D2" s="272"/>
      <c r="E2" s="272"/>
      <c r="F2" s="272"/>
      <c r="G2" s="272"/>
      <c r="H2" s="272"/>
      <c r="I2" s="272"/>
      <c r="J2" s="272"/>
      <c r="K2" s="273"/>
    </row>
    <row r="3" spans="2:11" s="16" customFormat="1" ht="45" customHeight="1">
      <c r="B3" s="274"/>
      <c r="C3" s="275" t="s">
        <v>621</v>
      </c>
      <c r="D3" s="275"/>
      <c r="E3" s="275"/>
      <c r="F3" s="275"/>
      <c r="G3" s="275"/>
      <c r="H3" s="275"/>
      <c r="I3" s="275"/>
      <c r="J3" s="275"/>
      <c r="K3" s="276"/>
    </row>
    <row r="4" spans="2:11" s="1" customFormat="1" ht="25.5" customHeight="1">
      <c r="B4" s="277"/>
      <c r="C4" s="278" t="s">
        <v>622</v>
      </c>
      <c r="D4" s="278"/>
      <c r="E4" s="278"/>
      <c r="F4" s="278"/>
      <c r="G4" s="278"/>
      <c r="H4" s="278"/>
      <c r="I4" s="278"/>
      <c r="J4" s="278"/>
      <c r="K4" s="279"/>
    </row>
    <row r="5" spans="2:11" s="1" customFormat="1" ht="5.25" customHeight="1">
      <c r="B5" s="277"/>
      <c r="C5" s="280"/>
      <c r="D5" s="280"/>
      <c r="E5" s="280"/>
      <c r="F5" s="280"/>
      <c r="G5" s="280"/>
      <c r="H5" s="280"/>
      <c r="I5" s="280"/>
      <c r="J5" s="280"/>
      <c r="K5" s="279"/>
    </row>
    <row r="6" spans="2:11" s="1" customFormat="1" ht="15" customHeight="1">
      <c r="B6" s="277"/>
      <c r="C6" s="281" t="s">
        <v>623</v>
      </c>
      <c r="D6" s="281"/>
      <c r="E6" s="281"/>
      <c r="F6" s="281"/>
      <c r="G6" s="281"/>
      <c r="H6" s="281"/>
      <c r="I6" s="281"/>
      <c r="J6" s="281"/>
      <c r="K6" s="279"/>
    </row>
    <row r="7" spans="2:11" s="1" customFormat="1" ht="15" customHeight="1">
      <c r="B7" s="282"/>
      <c r="C7" s="281" t="s">
        <v>624</v>
      </c>
      <c r="D7" s="281"/>
      <c r="E7" s="281"/>
      <c r="F7" s="281"/>
      <c r="G7" s="281"/>
      <c r="H7" s="281"/>
      <c r="I7" s="281"/>
      <c r="J7" s="281"/>
      <c r="K7" s="279"/>
    </row>
    <row r="8" spans="2:11" s="1" customFormat="1" ht="12.75" customHeight="1">
      <c r="B8" s="282"/>
      <c r="C8" s="281"/>
      <c r="D8" s="281"/>
      <c r="E8" s="281"/>
      <c r="F8" s="281"/>
      <c r="G8" s="281"/>
      <c r="H8" s="281"/>
      <c r="I8" s="281"/>
      <c r="J8" s="281"/>
      <c r="K8" s="279"/>
    </row>
    <row r="9" spans="2:11" s="1" customFormat="1" ht="15" customHeight="1">
      <c r="B9" s="282"/>
      <c r="C9" s="281" t="s">
        <v>625</v>
      </c>
      <c r="D9" s="281"/>
      <c r="E9" s="281"/>
      <c r="F9" s="281"/>
      <c r="G9" s="281"/>
      <c r="H9" s="281"/>
      <c r="I9" s="281"/>
      <c r="J9" s="281"/>
      <c r="K9" s="279"/>
    </row>
    <row r="10" spans="2:11" s="1" customFormat="1" ht="15" customHeight="1">
      <c r="B10" s="282"/>
      <c r="C10" s="281"/>
      <c r="D10" s="281" t="s">
        <v>626</v>
      </c>
      <c r="E10" s="281"/>
      <c r="F10" s="281"/>
      <c r="G10" s="281"/>
      <c r="H10" s="281"/>
      <c r="I10" s="281"/>
      <c r="J10" s="281"/>
      <c r="K10" s="279"/>
    </row>
    <row r="11" spans="2:11" s="1" customFormat="1" ht="15" customHeight="1">
      <c r="B11" s="282"/>
      <c r="C11" s="283"/>
      <c r="D11" s="281" t="s">
        <v>627</v>
      </c>
      <c r="E11" s="281"/>
      <c r="F11" s="281"/>
      <c r="G11" s="281"/>
      <c r="H11" s="281"/>
      <c r="I11" s="281"/>
      <c r="J11" s="281"/>
      <c r="K11" s="279"/>
    </row>
    <row r="12" spans="2:11" s="1" customFormat="1" ht="15" customHeight="1">
      <c r="B12" s="282"/>
      <c r="C12" s="283"/>
      <c r="D12" s="281"/>
      <c r="E12" s="281"/>
      <c r="F12" s="281"/>
      <c r="G12" s="281"/>
      <c r="H12" s="281"/>
      <c r="I12" s="281"/>
      <c r="J12" s="281"/>
      <c r="K12" s="279"/>
    </row>
    <row r="13" spans="2:11" s="1" customFormat="1" ht="15" customHeight="1">
      <c r="B13" s="282"/>
      <c r="C13" s="283"/>
      <c r="D13" s="284" t="s">
        <v>628</v>
      </c>
      <c r="E13" s="281"/>
      <c r="F13" s="281"/>
      <c r="G13" s="281"/>
      <c r="H13" s="281"/>
      <c r="I13" s="281"/>
      <c r="J13" s="281"/>
      <c r="K13" s="279"/>
    </row>
    <row r="14" spans="2:11" s="1" customFormat="1" ht="12.75" customHeight="1">
      <c r="B14" s="282"/>
      <c r="C14" s="283"/>
      <c r="D14" s="283"/>
      <c r="E14" s="283"/>
      <c r="F14" s="283"/>
      <c r="G14" s="283"/>
      <c r="H14" s="283"/>
      <c r="I14" s="283"/>
      <c r="J14" s="283"/>
      <c r="K14" s="279"/>
    </row>
    <row r="15" spans="2:11" s="1" customFormat="1" ht="15" customHeight="1">
      <c r="B15" s="282"/>
      <c r="C15" s="283"/>
      <c r="D15" s="281" t="s">
        <v>629</v>
      </c>
      <c r="E15" s="281"/>
      <c r="F15" s="281"/>
      <c r="G15" s="281"/>
      <c r="H15" s="281"/>
      <c r="I15" s="281"/>
      <c r="J15" s="281"/>
      <c r="K15" s="279"/>
    </row>
    <row r="16" spans="2:11" s="1" customFormat="1" ht="15" customHeight="1">
      <c r="B16" s="282"/>
      <c r="C16" s="283"/>
      <c r="D16" s="281" t="s">
        <v>630</v>
      </c>
      <c r="E16" s="281"/>
      <c r="F16" s="281"/>
      <c r="G16" s="281"/>
      <c r="H16" s="281"/>
      <c r="I16" s="281"/>
      <c r="J16" s="281"/>
      <c r="K16" s="279"/>
    </row>
    <row r="17" spans="2:11" s="1" customFormat="1" ht="15" customHeight="1">
      <c r="B17" s="282"/>
      <c r="C17" s="283"/>
      <c r="D17" s="281" t="s">
        <v>631</v>
      </c>
      <c r="E17" s="281"/>
      <c r="F17" s="281"/>
      <c r="G17" s="281"/>
      <c r="H17" s="281"/>
      <c r="I17" s="281"/>
      <c r="J17" s="281"/>
      <c r="K17" s="279"/>
    </row>
    <row r="18" spans="2:11" s="1" customFormat="1" ht="15" customHeight="1">
      <c r="B18" s="282"/>
      <c r="C18" s="283"/>
      <c r="D18" s="283"/>
      <c r="E18" s="285" t="s">
        <v>85</v>
      </c>
      <c r="F18" s="281" t="s">
        <v>632</v>
      </c>
      <c r="G18" s="281"/>
      <c r="H18" s="281"/>
      <c r="I18" s="281"/>
      <c r="J18" s="281"/>
      <c r="K18" s="279"/>
    </row>
    <row r="19" spans="2:11" s="1" customFormat="1" ht="15" customHeight="1">
      <c r="B19" s="282"/>
      <c r="C19" s="283"/>
      <c r="D19" s="283"/>
      <c r="E19" s="285" t="s">
        <v>633</v>
      </c>
      <c r="F19" s="281" t="s">
        <v>634</v>
      </c>
      <c r="G19" s="281"/>
      <c r="H19" s="281"/>
      <c r="I19" s="281"/>
      <c r="J19" s="281"/>
      <c r="K19" s="279"/>
    </row>
    <row r="20" spans="2:11" s="1" customFormat="1" ht="15" customHeight="1">
      <c r="B20" s="282"/>
      <c r="C20" s="283"/>
      <c r="D20" s="283"/>
      <c r="E20" s="285" t="s">
        <v>635</v>
      </c>
      <c r="F20" s="281" t="s">
        <v>636</v>
      </c>
      <c r="G20" s="281"/>
      <c r="H20" s="281"/>
      <c r="I20" s="281"/>
      <c r="J20" s="281"/>
      <c r="K20" s="279"/>
    </row>
    <row r="21" spans="2:11" s="1" customFormat="1" ht="15" customHeight="1">
      <c r="B21" s="282"/>
      <c r="C21" s="283"/>
      <c r="D21" s="283"/>
      <c r="E21" s="285" t="s">
        <v>637</v>
      </c>
      <c r="F21" s="281" t="s">
        <v>638</v>
      </c>
      <c r="G21" s="281"/>
      <c r="H21" s="281"/>
      <c r="I21" s="281"/>
      <c r="J21" s="281"/>
      <c r="K21" s="279"/>
    </row>
    <row r="22" spans="2:11" s="1" customFormat="1" ht="15" customHeight="1">
      <c r="B22" s="282"/>
      <c r="C22" s="283"/>
      <c r="D22" s="283"/>
      <c r="E22" s="285" t="s">
        <v>639</v>
      </c>
      <c r="F22" s="281" t="s">
        <v>640</v>
      </c>
      <c r="G22" s="281"/>
      <c r="H22" s="281"/>
      <c r="I22" s="281"/>
      <c r="J22" s="281"/>
      <c r="K22" s="279"/>
    </row>
    <row r="23" spans="2:11" s="1" customFormat="1" ht="15" customHeight="1">
      <c r="B23" s="282"/>
      <c r="C23" s="283"/>
      <c r="D23" s="283"/>
      <c r="E23" s="285" t="s">
        <v>641</v>
      </c>
      <c r="F23" s="281" t="s">
        <v>642</v>
      </c>
      <c r="G23" s="281"/>
      <c r="H23" s="281"/>
      <c r="I23" s="281"/>
      <c r="J23" s="281"/>
      <c r="K23" s="279"/>
    </row>
    <row r="24" spans="2:11" s="1" customFormat="1" ht="12.75" customHeight="1">
      <c r="B24" s="282"/>
      <c r="C24" s="283"/>
      <c r="D24" s="283"/>
      <c r="E24" s="283"/>
      <c r="F24" s="283"/>
      <c r="G24" s="283"/>
      <c r="H24" s="283"/>
      <c r="I24" s="283"/>
      <c r="J24" s="283"/>
      <c r="K24" s="279"/>
    </row>
    <row r="25" spans="2:11" s="1" customFormat="1" ht="15" customHeight="1">
      <c r="B25" s="282"/>
      <c r="C25" s="281" t="s">
        <v>643</v>
      </c>
      <c r="D25" s="281"/>
      <c r="E25" s="281"/>
      <c r="F25" s="281"/>
      <c r="G25" s="281"/>
      <c r="H25" s="281"/>
      <c r="I25" s="281"/>
      <c r="J25" s="281"/>
      <c r="K25" s="279"/>
    </row>
    <row r="26" spans="2:11" s="1" customFormat="1" ht="15" customHeight="1">
      <c r="B26" s="282"/>
      <c r="C26" s="281" t="s">
        <v>644</v>
      </c>
      <c r="D26" s="281"/>
      <c r="E26" s="281"/>
      <c r="F26" s="281"/>
      <c r="G26" s="281"/>
      <c r="H26" s="281"/>
      <c r="I26" s="281"/>
      <c r="J26" s="281"/>
      <c r="K26" s="279"/>
    </row>
    <row r="27" spans="2:11" s="1" customFormat="1" ht="15" customHeight="1">
      <c r="B27" s="282"/>
      <c r="C27" s="281"/>
      <c r="D27" s="281" t="s">
        <v>645</v>
      </c>
      <c r="E27" s="281"/>
      <c r="F27" s="281"/>
      <c r="G27" s="281"/>
      <c r="H27" s="281"/>
      <c r="I27" s="281"/>
      <c r="J27" s="281"/>
      <c r="K27" s="279"/>
    </row>
    <row r="28" spans="2:11" s="1" customFormat="1" ht="15" customHeight="1">
      <c r="B28" s="282"/>
      <c r="C28" s="283"/>
      <c r="D28" s="281" t="s">
        <v>646</v>
      </c>
      <c r="E28" s="281"/>
      <c r="F28" s="281"/>
      <c r="G28" s="281"/>
      <c r="H28" s="281"/>
      <c r="I28" s="281"/>
      <c r="J28" s="281"/>
      <c r="K28" s="279"/>
    </row>
    <row r="29" spans="2:11" s="1" customFormat="1" ht="12.75" customHeight="1">
      <c r="B29" s="282"/>
      <c r="C29" s="283"/>
      <c r="D29" s="283"/>
      <c r="E29" s="283"/>
      <c r="F29" s="283"/>
      <c r="G29" s="283"/>
      <c r="H29" s="283"/>
      <c r="I29" s="283"/>
      <c r="J29" s="283"/>
      <c r="K29" s="279"/>
    </row>
    <row r="30" spans="2:11" s="1" customFormat="1" ht="15" customHeight="1">
      <c r="B30" s="282"/>
      <c r="C30" s="283"/>
      <c r="D30" s="281" t="s">
        <v>647</v>
      </c>
      <c r="E30" s="281"/>
      <c r="F30" s="281"/>
      <c r="G30" s="281"/>
      <c r="H30" s="281"/>
      <c r="I30" s="281"/>
      <c r="J30" s="281"/>
      <c r="K30" s="279"/>
    </row>
    <row r="31" spans="2:11" s="1" customFormat="1" ht="15" customHeight="1">
      <c r="B31" s="282"/>
      <c r="C31" s="283"/>
      <c r="D31" s="281" t="s">
        <v>648</v>
      </c>
      <c r="E31" s="281"/>
      <c r="F31" s="281"/>
      <c r="G31" s="281"/>
      <c r="H31" s="281"/>
      <c r="I31" s="281"/>
      <c r="J31" s="281"/>
      <c r="K31" s="279"/>
    </row>
    <row r="32" spans="2:11" s="1" customFormat="1" ht="12.75" customHeight="1">
      <c r="B32" s="282"/>
      <c r="C32" s="283"/>
      <c r="D32" s="283"/>
      <c r="E32" s="283"/>
      <c r="F32" s="283"/>
      <c r="G32" s="283"/>
      <c r="H32" s="283"/>
      <c r="I32" s="283"/>
      <c r="J32" s="283"/>
      <c r="K32" s="279"/>
    </row>
    <row r="33" spans="2:11" s="1" customFormat="1" ht="15" customHeight="1">
      <c r="B33" s="282"/>
      <c r="C33" s="283"/>
      <c r="D33" s="281" t="s">
        <v>649</v>
      </c>
      <c r="E33" s="281"/>
      <c r="F33" s="281"/>
      <c r="G33" s="281"/>
      <c r="H33" s="281"/>
      <c r="I33" s="281"/>
      <c r="J33" s="281"/>
      <c r="K33" s="279"/>
    </row>
    <row r="34" spans="2:11" s="1" customFormat="1" ht="15" customHeight="1">
      <c r="B34" s="282"/>
      <c r="C34" s="283"/>
      <c r="D34" s="281" t="s">
        <v>650</v>
      </c>
      <c r="E34" s="281"/>
      <c r="F34" s="281"/>
      <c r="G34" s="281"/>
      <c r="H34" s="281"/>
      <c r="I34" s="281"/>
      <c r="J34" s="281"/>
      <c r="K34" s="279"/>
    </row>
    <row r="35" spans="2:11" s="1" customFormat="1" ht="15" customHeight="1">
      <c r="B35" s="282"/>
      <c r="C35" s="283"/>
      <c r="D35" s="281" t="s">
        <v>651</v>
      </c>
      <c r="E35" s="281"/>
      <c r="F35" s="281"/>
      <c r="G35" s="281"/>
      <c r="H35" s="281"/>
      <c r="I35" s="281"/>
      <c r="J35" s="281"/>
      <c r="K35" s="279"/>
    </row>
    <row r="36" spans="2:11" s="1" customFormat="1" ht="15" customHeight="1">
      <c r="B36" s="282"/>
      <c r="C36" s="283"/>
      <c r="D36" s="281"/>
      <c r="E36" s="284" t="s">
        <v>115</v>
      </c>
      <c r="F36" s="281"/>
      <c r="G36" s="281" t="s">
        <v>652</v>
      </c>
      <c r="H36" s="281"/>
      <c r="I36" s="281"/>
      <c r="J36" s="281"/>
      <c r="K36" s="279"/>
    </row>
    <row r="37" spans="2:11" s="1" customFormat="1" ht="30.75" customHeight="1">
      <c r="B37" s="282"/>
      <c r="C37" s="283"/>
      <c r="D37" s="281"/>
      <c r="E37" s="284" t="s">
        <v>653</v>
      </c>
      <c r="F37" s="281"/>
      <c r="G37" s="281" t="s">
        <v>654</v>
      </c>
      <c r="H37" s="281"/>
      <c r="I37" s="281"/>
      <c r="J37" s="281"/>
      <c r="K37" s="279"/>
    </row>
    <row r="38" spans="2:11" s="1" customFormat="1" ht="15" customHeight="1">
      <c r="B38" s="282"/>
      <c r="C38" s="283"/>
      <c r="D38" s="281"/>
      <c r="E38" s="284" t="s">
        <v>59</v>
      </c>
      <c r="F38" s="281"/>
      <c r="G38" s="281" t="s">
        <v>655</v>
      </c>
      <c r="H38" s="281"/>
      <c r="I38" s="281"/>
      <c r="J38" s="281"/>
      <c r="K38" s="279"/>
    </row>
    <row r="39" spans="2:11" s="1" customFormat="1" ht="15" customHeight="1">
      <c r="B39" s="282"/>
      <c r="C39" s="283"/>
      <c r="D39" s="281"/>
      <c r="E39" s="284" t="s">
        <v>60</v>
      </c>
      <c r="F39" s="281"/>
      <c r="G39" s="281" t="s">
        <v>656</v>
      </c>
      <c r="H39" s="281"/>
      <c r="I39" s="281"/>
      <c r="J39" s="281"/>
      <c r="K39" s="279"/>
    </row>
    <row r="40" spans="2:11" s="1" customFormat="1" ht="15" customHeight="1">
      <c r="B40" s="282"/>
      <c r="C40" s="283"/>
      <c r="D40" s="281"/>
      <c r="E40" s="284" t="s">
        <v>116</v>
      </c>
      <c r="F40" s="281"/>
      <c r="G40" s="281" t="s">
        <v>657</v>
      </c>
      <c r="H40" s="281"/>
      <c r="I40" s="281"/>
      <c r="J40" s="281"/>
      <c r="K40" s="279"/>
    </row>
    <row r="41" spans="2:11" s="1" customFormat="1" ht="15" customHeight="1">
      <c r="B41" s="282"/>
      <c r="C41" s="283"/>
      <c r="D41" s="281"/>
      <c r="E41" s="284" t="s">
        <v>117</v>
      </c>
      <c r="F41" s="281"/>
      <c r="G41" s="281" t="s">
        <v>658</v>
      </c>
      <c r="H41" s="281"/>
      <c r="I41" s="281"/>
      <c r="J41" s="281"/>
      <c r="K41" s="279"/>
    </row>
    <row r="42" spans="2:11" s="1" customFormat="1" ht="15" customHeight="1">
      <c r="B42" s="282"/>
      <c r="C42" s="283"/>
      <c r="D42" s="281"/>
      <c r="E42" s="284" t="s">
        <v>659</v>
      </c>
      <c r="F42" s="281"/>
      <c r="G42" s="281" t="s">
        <v>660</v>
      </c>
      <c r="H42" s="281"/>
      <c r="I42" s="281"/>
      <c r="J42" s="281"/>
      <c r="K42" s="279"/>
    </row>
    <row r="43" spans="2:11" s="1" customFormat="1" ht="15" customHeight="1">
      <c r="B43" s="282"/>
      <c r="C43" s="283"/>
      <c r="D43" s="281"/>
      <c r="E43" s="284"/>
      <c r="F43" s="281"/>
      <c r="G43" s="281" t="s">
        <v>661</v>
      </c>
      <c r="H43" s="281"/>
      <c r="I43" s="281"/>
      <c r="J43" s="281"/>
      <c r="K43" s="279"/>
    </row>
    <row r="44" spans="2:11" s="1" customFormat="1" ht="15" customHeight="1">
      <c r="B44" s="282"/>
      <c r="C44" s="283"/>
      <c r="D44" s="281"/>
      <c r="E44" s="284" t="s">
        <v>662</v>
      </c>
      <c r="F44" s="281"/>
      <c r="G44" s="281" t="s">
        <v>663</v>
      </c>
      <c r="H44" s="281"/>
      <c r="I44" s="281"/>
      <c r="J44" s="281"/>
      <c r="K44" s="279"/>
    </row>
    <row r="45" spans="2:11" s="1" customFormat="1" ht="15" customHeight="1">
      <c r="B45" s="282"/>
      <c r="C45" s="283"/>
      <c r="D45" s="281"/>
      <c r="E45" s="284" t="s">
        <v>119</v>
      </c>
      <c r="F45" s="281"/>
      <c r="G45" s="281" t="s">
        <v>664</v>
      </c>
      <c r="H45" s="281"/>
      <c r="I45" s="281"/>
      <c r="J45" s="281"/>
      <c r="K45" s="279"/>
    </row>
    <row r="46" spans="2:11" s="1" customFormat="1" ht="12.75" customHeight="1">
      <c r="B46" s="282"/>
      <c r="C46" s="283"/>
      <c r="D46" s="281"/>
      <c r="E46" s="281"/>
      <c r="F46" s="281"/>
      <c r="G46" s="281"/>
      <c r="H46" s="281"/>
      <c r="I46" s="281"/>
      <c r="J46" s="281"/>
      <c r="K46" s="279"/>
    </row>
    <row r="47" spans="2:11" s="1" customFormat="1" ht="15" customHeight="1">
      <c r="B47" s="282"/>
      <c r="C47" s="283"/>
      <c r="D47" s="281" t="s">
        <v>665</v>
      </c>
      <c r="E47" s="281"/>
      <c r="F47" s="281"/>
      <c r="G47" s="281"/>
      <c r="H47" s="281"/>
      <c r="I47" s="281"/>
      <c r="J47" s="281"/>
      <c r="K47" s="279"/>
    </row>
    <row r="48" spans="2:11" s="1" customFormat="1" ht="15" customHeight="1">
      <c r="B48" s="282"/>
      <c r="C48" s="283"/>
      <c r="D48" s="283"/>
      <c r="E48" s="281" t="s">
        <v>666</v>
      </c>
      <c r="F48" s="281"/>
      <c r="G48" s="281"/>
      <c r="H48" s="281"/>
      <c r="I48" s="281"/>
      <c r="J48" s="281"/>
      <c r="K48" s="279"/>
    </row>
    <row r="49" spans="2:11" s="1" customFormat="1" ht="15" customHeight="1">
      <c r="B49" s="282"/>
      <c r="C49" s="283"/>
      <c r="D49" s="283"/>
      <c r="E49" s="281" t="s">
        <v>667</v>
      </c>
      <c r="F49" s="281"/>
      <c r="G49" s="281"/>
      <c r="H49" s="281"/>
      <c r="I49" s="281"/>
      <c r="J49" s="281"/>
      <c r="K49" s="279"/>
    </row>
    <row r="50" spans="2:11" s="1" customFormat="1" ht="15" customHeight="1">
      <c r="B50" s="282"/>
      <c r="C50" s="283"/>
      <c r="D50" s="283"/>
      <c r="E50" s="281" t="s">
        <v>668</v>
      </c>
      <c r="F50" s="281"/>
      <c r="G50" s="281"/>
      <c r="H50" s="281"/>
      <c r="I50" s="281"/>
      <c r="J50" s="281"/>
      <c r="K50" s="279"/>
    </row>
    <row r="51" spans="2:11" s="1" customFormat="1" ht="15" customHeight="1">
      <c r="B51" s="282"/>
      <c r="C51" s="283"/>
      <c r="D51" s="281" t="s">
        <v>669</v>
      </c>
      <c r="E51" s="281"/>
      <c r="F51" s="281"/>
      <c r="G51" s="281"/>
      <c r="H51" s="281"/>
      <c r="I51" s="281"/>
      <c r="J51" s="281"/>
      <c r="K51" s="279"/>
    </row>
    <row r="52" spans="2:11" s="1" customFormat="1" ht="25.5" customHeight="1">
      <c r="B52" s="277"/>
      <c r="C52" s="278" t="s">
        <v>670</v>
      </c>
      <c r="D52" s="278"/>
      <c r="E52" s="278"/>
      <c r="F52" s="278"/>
      <c r="G52" s="278"/>
      <c r="H52" s="278"/>
      <c r="I52" s="278"/>
      <c r="J52" s="278"/>
      <c r="K52" s="279"/>
    </row>
    <row r="53" spans="2:11" s="1" customFormat="1" ht="5.25" customHeight="1">
      <c r="B53" s="277"/>
      <c r="C53" s="280"/>
      <c r="D53" s="280"/>
      <c r="E53" s="280"/>
      <c r="F53" s="280"/>
      <c r="G53" s="280"/>
      <c r="H53" s="280"/>
      <c r="I53" s="280"/>
      <c r="J53" s="280"/>
      <c r="K53" s="279"/>
    </row>
    <row r="54" spans="2:11" s="1" customFormat="1" ht="15" customHeight="1">
      <c r="B54" s="277"/>
      <c r="C54" s="281" t="s">
        <v>671</v>
      </c>
      <c r="D54" s="281"/>
      <c r="E54" s="281"/>
      <c r="F54" s="281"/>
      <c r="G54" s="281"/>
      <c r="H54" s="281"/>
      <c r="I54" s="281"/>
      <c r="J54" s="281"/>
      <c r="K54" s="279"/>
    </row>
    <row r="55" spans="2:11" s="1" customFormat="1" ht="15" customHeight="1">
      <c r="B55" s="277"/>
      <c r="C55" s="281" t="s">
        <v>672</v>
      </c>
      <c r="D55" s="281"/>
      <c r="E55" s="281"/>
      <c r="F55" s="281"/>
      <c r="G55" s="281"/>
      <c r="H55" s="281"/>
      <c r="I55" s="281"/>
      <c r="J55" s="281"/>
      <c r="K55" s="279"/>
    </row>
    <row r="56" spans="2:11" s="1" customFormat="1" ht="12.75" customHeight="1">
      <c r="B56" s="277"/>
      <c r="C56" s="281"/>
      <c r="D56" s="281"/>
      <c r="E56" s="281"/>
      <c r="F56" s="281"/>
      <c r="G56" s="281"/>
      <c r="H56" s="281"/>
      <c r="I56" s="281"/>
      <c r="J56" s="281"/>
      <c r="K56" s="279"/>
    </row>
    <row r="57" spans="2:11" s="1" customFormat="1" ht="15" customHeight="1">
      <c r="B57" s="277"/>
      <c r="C57" s="281" t="s">
        <v>673</v>
      </c>
      <c r="D57" s="281"/>
      <c r="E57" s="281"/>
      <c r="F57" s="281"/>
      <c r="G57" s="281"/>
      <c r="H57" s="281"/>
      <c r="I57" s="281"/>
      <c r="J57" s="281"/>
      <c r="K57" s="279"/>
    </row>
    <row r="58" spans="2:11" s="1" customFormat="1" ht="15" customHeight="1">
      <c r="B58" s="277"/>
      <c r="C58" s="283"/>
      <c r="D58" s="281" t="s">
        <v>674</v>
      </c>
      <c r="E58" s="281"/>
      <c r="F58" s="281"/>
      <c r="G58" s="281"/>
      <c r="H58" s="281"/>
      <c r="I58" s="281"/>
      <c r="J58" s="281"/>
      <c r="K58" s="279"/>
    </row>
    <row r="59" spans="2:11" s="1" customFormat="1" ht="15" customHeight="1">
      <c r="B59" s="277"/>
      <c r="C59" s="283"/>
      <c r="D59" s="281" t="s">
        <v>675</v>
      </c>
      <c r="E59" s="281"/>
      <c r="F59" s="281"/>
      <c r="G59" s="281"/>
      <c r="H59" s="281"/>
      <c r="I59" s="281"/>
      <c r="J59" s="281"/>
      <c r="K59" s="279"/>
    </row>
    <row r="60" spans="2:11" s="1" customFormat="1" ht="15" customHeight="1">
      <c r="B60" s="277"/>
      <c r="C60" s="283"/>
      <c r="D60" s="281" t="s">
        <v>676</v>
      </c>
      <c r="E60" s="281"/>
      <c r="F60" s="281"/>
      <c r="G60" s="281"/>
      <c r="H60" s="281"/>
      <c r="I60" s="281"/>
      <c r="J60" s="281"/>
      <c r="K60" s="279"/>
    </row>
    <row r="61" spans="2:11" s="1" customFormat="1" ht="15" customHeight="1">
      <c r="B61" s="277"/>
      <c r="C61" s="283"/>
      <c r="D61" s="281" t="s">
        <v>677</v>
      </c>
      <c r="E61" s="281"/>
      <c r="F61" s="281"/>
      <c r="G61" s="281"/>
      <c r="H61" s="281"/>
      <c r="I61" s="281"/>
      <c r="J61" s="281"/>
      <c r="K61" s="279"/>
    </row>
    <row r="62" spans="2:11" s="1" customFormat="1" ht="15" customHeight="1">
      <c r="B62" s="277"/>
      <c r="C62" s="283"/>
      <c r="D62" s="286" t="s">
        <v>678</v>
      </c>
      <c r="E62" s="286"/>
      <c r="F62" s="286"/>
      <c r="G62" s="286"/>
      <c r="H62" s="286"/>
      <c r="I62" s="286"/>
      <c r="J62" s="286"/>
      <c r="K62" s="279"/>
    </row>
    <row r="63" spans="2:11" s="1" customFormat="1" ht="15" customHeight="1">
      <c r="B63" s="277"/>
      <c r="C63" s="283"/>
      <c r="D63" s="281" t="s">
        <v>679</v>
      </c>
      <c r="E63" s="281"/>
      <c r="F63" s="281"/>
      <c r="G63" s="281"/>
      <c r="H63" s="281"/>
      <c r="I63" s="281"/>
      <c r="J63" s="281"/>
      <c r="K63" s="279"/>
    </row>
    <row r="64" spans="2:11" s="1" customFormat="1" ht="12.75" customHeight="1">
      <c r="B64" s="277"/>
      <c r="C64" s="283"/>
      <c r="D64" s="283"/>
      <c r="E64" s="287"/>
      <c r="F64" s="283"/>
      <c r="G64" s="283"/>
      <c r="H64" s="283"/>
      <c r="I64" s="283"/>
      <c r="J64" s="283"/>
      <c r="K64" s="279"/>
    </row>
    <row r="65" spans="2:11" s="1" customFormat="1" ht="15" customHeight="1">
      <c r="B65" s="277"/>
      <c r="C65" s="283"/>
      <c r="D65" s="281" t="s">
        <v>680</v>
      </c>
      <c r="E65" s="281"/>
      <c r="F65" s="281"/>
      <c r="G65" s="281"/>
      <c r="H65" s="281"/>
      <c r="I65" s="281"/>
      <c r="J65" s="281"/>
      <c r="K65" s="279"/>
    </row>
    <row r="66" spans="2:11" s="1" customFormat="1" ht="15" customHeight="1">
      <c r="B66" s="277"/>
      <c r="C66" s="283"/>
      <c r="D66" s="286" t="s">
        <v>681</v>
      </c>
      <c r="E66" s="286"/>
      <c r="F66" s="286"/>
      <c r="G66" s="286"/>
      <c r="H66" s="286"/>
      <c r="I66" s="286"/>
      <c r="J66" s="286"/>
      <c r="K66" s="279"/>
    </row>
    <row r="67" spans="2:11" s="1" customFormat="1" ht="15" customHeight="1">
      <c r="B67" s="277"/>
      <c r="C67" s="283"/>
      <c r="D67" s="281" t="s">
        <v>682</v>
      </c>
      <c r="E67" s="281"/>
      <c r="F67" s="281"/>
      <c r="G67" s="281"/>
      <c r="H67" s="281"/>
      <c r="I67" s="281"/>
      <c r="J67" s="281"/>
      <c r="K67" s="279"/>
    </row>
    <row r="68" spans="2:11" s="1" customFormat="1" ht="15" customHeight="1">
      <c r="B68" s="277"/>
      <c r="C68" s="283"/>
      <c r="D68" s="281" t="s">
        <v>683</v>
      </c>
      <c r="E68" s="281"/>
      <c r="F68" s="281"/>
      <c r="G68" s="281"/>
      <c r="H68" s="281"/>
      <c r="I68" s="281"/>
      <c r="J68" s="281"/>
      <c r="K68" s="279"/>
    </row>
    <row r="69" spans="2:11" s="1" customFormat="1" ht="15" customHeight="1">
      <c r="B69" s="277"/>
      <c r="C69" s="283"/>
      <c r="D69" s="281" t="s">
        <v>684</v>
      </c>
      <c r="E69" s="281"/>
      <c r="F69" s="281"/>
      <c r="G69" s="281"/>
      <c r="H69" s="281"/>
      <c r="I69" s="281"/>
      <c r="J69" s="281"/>
      <c r="K69" s="279"/>
    </row>
    <row r="70" spans="2:11" s="1" customFormat="1" ht="15" customHeight="1">
      <c r="B70" s="277"/>
      <c r="C70" s="283"/>
      <c r="D70" s="281" t="s">
        <v>685</v>
      </c>
      <c r="E70" s="281"/>
      <c r="F70" s="281"/>
      <c r="G70" s="281"/>
      <c r="H70" s="281"/>
      <c r="I70" s="281"/>
      <c r="J70" s="281"/>
      <c r="K70" s="279"/>
    </row>
    <row r="71" spans="2:11" s="1" customFormat="1" ht="12.75" customHeight="1">
      <c r="B71" s="288"/>
      <c r="C71" s="289"/>
      <c r="D71" s="289"/>
      <c r="E71" s="289"/>
      <c r="F71" s="289"/>
      <c r="G71" s="289"/>
      <c r="H71" s="289"/>
      <c r="I71" s="289"/>
      <c r="J71" s="289"/>
      <c r="K71" s="290"/>
    </row>
    <row r="72" spans="2:11" s="1" customFormat="1" ht="18.75" customHeight="1">
      <c r="B72" s="291"/>
      <c r="C72" s="291"/>
      <c r="D72" s="291"/>
      <c r="E72" s="291"/>
      <c r="F72" s="291"/>
      <c r="G72" s="291"/>
      <c r="H72" s="291"/>
      <c r="I72" s="291"/>
      <c r="J72" s="291"/>
      <c r="K72" s="292"/>
    </row>
    <row r="73" spans="2:11" s="1" customFormat="1" ht="18.75" customHeight="1">
      <c r="B73" s="292"/>
      <c r="C73" s="292"/>
      <c r="D73" s="292"/>
      <c r="E73" s="292"/>
      <c r="F73" s="292"/>
      <c r="G73" s="292"/>
      <c r="H73" s="292"/>
      <c r="I73" s="292"/>
      <c r="J73" s="292"/>
      <c r="K73" s="292"/>
    </row>
    <row r="74" spans="2:11" s="1" customFormat="1" ht="7.5" customHeight="1">
      <c r="B74" s="293"/>
      <c r="C74" s="294"/>
      <c r="D74" s="294"/>
      <c r="E74" s="294"/>
      <c r="F74" s="294"/>
      <c r="G74" s="294"/>
      <c r="H74" s="294"/>
      <c r="I74" s="294"/>
      <c r="J74" s="294"/>
      <c r="K74" s="295"/>
    </row>
    <row r="75" spans="2:11" s="1" customFormat="1" ht="45" customHeight="1">
      <c r="B75" s="296"/>
      <c r="C75" s="297" t="s">
        <v>686</v>
      </c>
      <c r="D75" s="297"/>
      <c r="E75" s="297"/>
      <c r="F75" s="297"/>
      <c r="G75" s="297"/>
      <c r="H75" s="297"/>
      <c r="I75" s="297"/>
      <c r="J75" s="297"/>
      <c r="K75" s="298"/>
    </row>
    <row r="76" spans="2:11" s="1" customFormat="1" ht="17.25" customHeight="1">
      <c r="B76" s="296"/>
      <c r="C76" s="299" t="s">
        <v>687</v>
      </c>
      <c r="D76" s="299"/>
      <c r="E76" s="299"/>
      <c r="F76" s="299" t="s">
        <v>688</v>
      </c>
      <c r="G76" s="300"/>
      <c r="H76" s="299" t="s">
        <v>60</v>
      </c>
      <c r="I76" s="299" t="s">
        <v>63</v>
      </c>
      <c r="J76" s="299" t="s">
        <v>689</v>
      </c>
      <c r="K76" s="298"/>
    </row>
    <row r="77" spans="2:11" s="1" customFormat="1" ht="17.25" customHeight="1">
      <c r="B77" s="296"/>
      <c r="C77" s="301" t="s">
        <v>690</v>
      </c>
      <c r="D77" s="301"/>
      <c r="E77" s="301"/>
      <c r="F77" s="302" t="s">
        <v>691</v>
      </c>
      <c r="G77" s="303"/>
      <c r="H77" s="301"/>
      <c r="I77" s="301"/>
      <c r="J77" s="301" t="s">
        <v>692</v>
      </c>
      <c r="K77" s="298"/>
    </row>
    <row r="78" spans="2:11" s="1" customFormat="1" ht="5.25" customHeight="1">
      <c r="B78" s="296"/>
      <c r="C78" s="304"/>
      <c r="D78" s="304"/>
      <c r="E78" s="304"/>
      <c r="F78" s="304"/>
      <c r="G78" s="305"/>
      <c r="H78" s="304"/>
      <c r="I78" s="304"/>
      <c r="J78" s="304"/>
      <c r="K78" s="298"/>
    </row>
    <row r="79" spans="2:11" s="1" customFormat="1" ht="15" customHeight="1">
      <c r="B79" s="296"/>
      <c r="C79" s="284" t="s">
        <v>59</v>
      </c>
      <c r="D79" s="306"/>
      <c r="E79" s="306"/>
      <c r="F79" s="307" t="s">
        <v>693</v>
      </c>
      <c r="G79" s="308"/>
      <c r="H79" s="284" t="s">
        <v>694</v>
      </c>
      <c r="I79" s="284" t="s">
        <v>695</v>
      </c>
      <c r="J79" s="284">
        <v>20</v>
      </c>
      <c r="K79" s="298"/>
    </row>
    <row r="80" spans="2:11" s="1" customFormat="1" ht="15" customHeight="1">
      <c r="B80" s="296"/>
      <c r="C80" s="284" t="s">
        <v>696</v>
      </c>
      <c r="D80" s="284"/>
      <c r="E80" s="284"/>
      <c r="F80" s="307" t="s">
        <v>693</v>
      </c>
      <c r="G80" s="308"/>
      <c r="H80" s="284" t="s">
        <v>697</v>
      </c>
      <c r="I80" s="284" t="s">
        <v>695</v>
      </c>
      <c r="J80" s="284">
        <v>120</v>
      </c>
      <c r="K80" s="298"/>
    </row>
    <row r="81" spans="2:11" s="1" customFormat="1" ht="15" customHeight="1">
      <c r="B81" s="309"/>
      <c r="C81" s="284" t="s">
        <v>698</v>
      </c>
      <c r="D81" s="284"/>
      <c r="E81" s="284"/>
      <c r="F81" s="307" t="s">
        <v>699</v>
      </c>
      <c r="G81" s="308"/>
      <c r="H81" s="284" t="s">
        <v>700</v>
      </c>
      <c r="I81" s="284" t="s">
        <v>695</v>
      </c>
      <c r="J81" s="284">
        <v>50</v>
      </c>
      <c r="K81" s="298"/>
    </row>
    <row r="82" spans="2:11" s="1" customFormat="1" ht="15" customHeight="1">
      <c r="B82" s="309"/>
      <c r="C82" s="284" t="s">
        <v>701</v>
      </c>
      <c r="D82" s="284"/>
      <c r="E82" s="284"/>
      <c r="F82" s="307" t="s">
        <v>693</v>
      </c>
      <c r="G82" s="308"/>
      <c r="H82" s="284" t="s">
        <v>702</v>
      </c>
      <c r="I82" s="284" t="s">
        <v>703</v>
      </c>
      <c r="J82" s="284"/>
      <c r="K82" s="298"/>
    </row>
    <row r="83" spans="2:11" s="1" customFormat="1" ht="15" customHeight="1">
      <c r="B83" s="309"/>
      <c r="C83" s="310" t="s">
        <v>704</v>
      </c>
      <c r="D83" s="310"/>
      <c r="E83" s="310"/>
      <c r="F83" s="311" t="s">
        <v>699</v>
      </c>
      <c r="G83" s="310"/>
      <c r="H83" s="310" t="s">
        <v>705</v>
      </c>
      <c r="I83" s="310" t="s">
        <v>695</v>
      </c>
      <c r="J83" s="310">
        <v>15</v>
      </c>
      <c r="K83" s="298"/>
    </row>
    <row r="84" spans="2:11" s="1" customFormat="1" ht="15" customHeight="1">
      <c r="B84" s="309"/>
      <c r="C84" s="310" t="s">
        <v>706</v>
      </c>
      <c r="D84" s="310"/>
      <c r="E84" s="310"/>
      <c r="F84" s="311" t="s">
        <v>699</v>
      </c>
      <c r="G84" s="310"/>
      <c r="H84" s="310" t="s">
        <v>707</v>
      </c>
      <c r="I84" s="310" t="s">
        <v>695</v>
      </c>
      <c r="J84" s="310">
        <v>15</v>
      </c>
      <c r="K84" s="298"/>
    </row>
    <row r="85" spans="2:11" s="1" customFormat="1" ht="15" customHeight="1">
      <c r="B85" s="309"/>
      <c r="C85" s="310" t="s">
        <v>708</v>
      </c>
      <c r="D85" s="310"/>
      <c r="E85" s="310"/>
      <c r="F85" s="311" t="s">
        <v>699</v>
      </c>
      <c r="G85" s="310"/>
      <c r="H85" s="310" t="s">
        <v>709</v>
      </c>
      <c r="I85" s="310" t="s">
        <v>695</v>
      </c>
      <c r="J85" s="310">
        <v>20</v>
      </c>
      <c r="K85" s="298"/>
    </row>
    <row r="86" spans="2:11" s="1" customFormat="1" ht="15" customHeight="1">
      <c r="B86" s="309"/>
      <c r="C86" s="310" t="s">
        <v>710</v>
      </c>
      <c r="D86" s="310"/>
      <c r="E86" s="310"/>
      <c r="F86" s="311" t="s">
        <v>699</v>
      </c>
      <c r="G86" s="310"/>
      <c r="H86" s="310" t="s">
        <v>711</v>
      </c>
      <c r="I86" s="310" t="s">
        <v>695</v>
      </c>
      <c r="J86" s="310">
        <v>20</v>
      </c>
      <c r="K86" s="298"/>
    </row>
    <row r="87" spans="2:11" s="1" customFormat="1" ht="15" customHeight="1">
      <c r="B87" s="309"/>
      <c r="C87" s="284" t="s">
        <v>712</v>
      </c>
      <c r="D87" s="284"/>
      <c r="E87" s="284"/>
      <c r="F87" s="307" t="s">
        <v>699</v>
      </c>
      <c r="G87" s="308"/>
      <c r="H87" s="284" t="s">
        <v>713</v>
      </c>
      <c r="I87" s="284" t="s">
        <v>695</v>
      </c>
      <c r="J87" s="284">
        <v>50</v>
      </c>
      <c r="K87" s="298"/>
    </row>
    <row r="88" spans="2:11" s="1" customFormat="1" ht="15" customHeight="1">
      <c r="B88" s="309"/>
      <c r="C88" s="284" t="s">
        <v>714</v>
      </c>
      <c r="D88" s="284"/>
      <c r="E88" s="284"/>
      <c r="F88" s="307" t="s">
        <v>699</v>
      </c>
      <c r="G88" s="308"/>
      <c r="H88" s="284" t="s">
        <v>715</v>
      </c>
      <c r="I88" s="284" t="s">
        <v>695</v>
      </c>
      <c r="J88" s="284">
        <v>20</v>
      </c>
      <c r="K88" s="298"/>
    </row>
    <row r="89" spans="2:11" s="1" customFormat="1" ht="15" customHeight="1">
      <c r="B89" s="309"/>
      <c r="C89" s="284" t="s">
        <v>716</v>
      </c>
      <c r="D89" s="284"/>
      <c r="E89" s="284"/>
      <c r="F89" s="307" t="s">
        <v>699</v>
      </c>
      <c r="G89" s="308"/>
      <c r="H89" s="284" t="s">
        <v>717</v>
      </c>
      <c r="I89" s="284" t="s">
        <v>695</v>
      </c>
      <c r="J89" s="284">
        <v>20</v>
      </c>
      <c r="K89" s="298"/>
    </row>
    <row r="90" spans="2:11" s="1" customFormat="1" ht="15" customHeight="1">
      <c r="B90" s="309"/>
      <c r="C90" s="284" t="s">
        <v>718</v>
      </c>
      <c r="D90" s="284"/>
      <c r="E90" s="284"/>
      <c r="F90" s="307" t="s">
        <v>699</v>
      </c>
      <c r="G90" s="308"/>
      <c r="H90" s="284" t="s">
        <v>719</v>
      </c>
      <c r="I90" s="284" t="s">
        <v>695</v>
      </c>
      <c r="J90" s="284">
        <v>50</v>
      </c>
      <c r="K90" s="298"/>
    </row>
    <row r="91" spans="2:11" s="1" customFormat="1" ht="15" customHeight="1">
      <c r="B91" s="309"/>
      <c r="C91" s="284" t="s">
        <v>720</v>
      </c>
      <c r="D91" s="284"/>
      <c r="E91" s="284"/>
      <c r="F91" s="307" t="s">
        <v>699</v>
      </c>
      <c r="G91" s="308"/>
      <c r="H91" s="284" t="s">
        <v>720</v>
      </c>
      <c r="I91" s="284" t="s">
        <v>695</v>
      </c>
      <c r="J91" s="284">
        <v>50</v>
      </c>
      <c r="K91" s="298"/>
    </row>
    <row r="92" spans="2:11" s="1" customFormat="1" ht="15" customHeight="1">
      <c r="B92" s="309"/>
      <c r="C92" s="284" t="s">
        <v>721</v>
      </c>
      <c r="D92" s="284"/>
      <c r="E92" s="284"/>
      <c r="F92" s="307" t="s">
        <v>699</v>
      </c>
      <c r="G92" s="308"/>
      <c r="H92" s="284" t="s">
        <v>722</v>
      </c>
      <c r="I92" s="284" t="s">
        <v>695</v>
      </c>
      <c r="J92" s="284">
        <v>255</v>
      </c>
      <c r="K92" s="298"/>
    </row>
    <row r="93" spans="2:11" s="1" customFormat="1" ht="15" customHeight="1">
      <c r="B93" s="309"/>
      <c r="C93" s="284" t="s">
        <v>723</v>
      </c>
      <c r="D93" s="284"/>
      <c r="E93" s="284"/>
      <c r="F93" s="307" t="s">
        <v>693</v>
      </c>
      <c r="G93" s="308"/>
      <c r="H93" s="284" t="s">
        <v>724</v>
      </c>
      <c r="I93" s="284" t="s">
        <v>725</v>
      </c>
      <c r="J93" s="284"/>
      <c r="K93" s="298"/>
    </row>
    <row r="94" spans="2:11" s="1" customFormat="1" ht="15" customHeight="1">
      <c r="B94" s="309"/>
      <c r="C94" s="284" t="s">
        <v>726</v>
      </c>
      <c r="D94" s="284"/>
      <c r="E94" s="284"/>
      <c r="F94" s="307" t="s">
        <v>693</v>
      </c>
      <c r="G94" s="308"/>
      <c r="H94" s="284" t="s">
        <v>727</v>
      </c>
      <c r="I94" s="284" t="s">
        <v>728</v>
      </c>
      <c r="J94" s="284"/>
      <c r="K94" s="298"/>
    </row>
    <row r="95" spans="2:11" s="1" customFormat="1" ht="15" customHeight="1">
      <c r="B95" s="309"/>
      <c r="C95" s="284" t="s">
        <v>729</v>
      </c>
      <c r="D95" s="284"/>
      <c r="E95" s="284"/>
      <c r="F95" s="307" t="s">
        <v>693</v>
      </c>
      <c r="G95" s="308"/>
      <c r="H95" s="284" t="s">
        <v>729</v>
      </c>
      <c r="I95" s="284" t="s">
        <v>728</v>
      </c>
      <c r="J95" s="284"/>
      <c r="K95" s="298"/>
    </row>
    <row r="96" spans="2:11" s="1" customFormat="1" ht="15" customHeight="1">
      <c r="B96" s="309"/>
      <c r="C96" s="284" t="s">
        <v>44</v>
      </c>
      <c r="D96" s="284"/>
      <c r="E96" s="284"/>
      <c r="F96" s="307" t="s">
        <v>693</v>
      </c>
      <c r="G96" s="308"/>
      <c r="H96" s="284" t="s">
        <v>730</v>
      </c>
      <c r="I96" s="284" t="s">
        <v>728</v>
      </c>
      <c r="J96" s="284"/>
      <c r="K96" s="298"/>
    </row>
    <row r="97" spans="2:11" s="1" customFormat="1" ht="15" customHeight="1">
      <c r="B97" s="309"/>
      <c r="C97" s="284" t="s">
        <v>54</v>
      </c>
      <c r="D97" s="284"/>
      <c r="E97" s="284"/>
      <c r="F97" s="307" t="s">
        <v>693</v>
      </c>
      <c r="G97" s="308"/>
      <c r="H97" s="284" t="s">
        <v>731</v>
      </c>
      <c r="I97" s="284" t="s">
        <v>728</v>
      </c>
      <c r="J97" s="284"/>
      <c r="K97" s="298"/>
    </row>
    <row r="98" spans="2:11" s="1" customFormat="1" ht="15" customHeight="1">
      <c r="B98" s="312"/>
      <c r="C98" s="313"/>
      <c r="D98" s="313"/>
      <c r="E98" s="313"/>
      <c r="F98" s="313"/>
      <c r="G98" s="313"/>
      <c r="H98" s="313"/>
      <c r="I98" s="313"/>
      <c r="J98" s="313"/>
      <c r="K98" s="314"/>
    </row>
    <row r="99" spans="2:11" s="1" customFormat="1" ht="18.75" customHeight="1">
      <c r="B99" s="315"/>
      <c r="C99" s="316"/>
      <c r="D99" s="316"/>
      <c r="E99" s="316"/>
      <c r="F99" s="316"/>
      <c r="G99" s="316"/>
      <c r="H99" s="316"/>
      <c r="I99" s="316"/>
      <c r="J99" s="316"/>
      <c r="K99" s="315"/>
    </row>
    <row r="100" spans="2:11" s="1" customFormat="1" ht="18.75" customHeight="1">
      <c r="B100" s="292"/>
      <c r="C100" s="292"/>
      <c r="D100" s="292"/>
      <c r="E100" s="292"/>
      <c r="F100" s="292"/>
      <c r="G100" s="292"/>
      <c r="H100" s="292"/>
      <c r="I100" s="292"/>
      <c r="J100" s="292"/>
      <c r="K100" s="292"/>
    </row>
    <row r="101" spans="2:11" s="1" customFormat="1" ht="7.5" customHeight="1">
      <c r="B101" s="293"/>
      <c r="C101" s="294"/>
      <c r="D101" s="294"/>
      <c r="E101" s="294"/>
      <c r="F101" s="294"/>
      <c r="G101" s="294"/>
      <c r="H101" s="294"/>
      <c r="I101" s="294"/>
      <c r="J101" s="294"/>
      <c r="K101" s="295"/>
    </row>
    <row r="102" spans="2:11" s="1" customFormat="1" ht="45" customHeight="1">
      <c r="B102" s="296"/>
      <c r="C102" s="297" t="s">
        <v>732</v>
      </c>
      <c r="D102" s="297"/>
      <c r="E102" s="297"/>
      <c r="F102" s="297"/>
      <c r="G102" s="297"/>
      <c r="H102" s="297"/>
      <c r="I102" s="297"/>
      <c r="J102" s="297"/>
      <c r="K102" s="298"/>
    </row>
    <row r="103" spans="2:11" s="1" customFormat="1" ht="17.25" customHeight="1">
      <c r="B103" s="296"/>
      <c r="C103" s="299" t="s">
        <v>687</v>
      </c>
      <c r="D103" s="299"/>
      <c r="E103" s="299"/>
      <c r="F103" s="299" t="s">
        <v>688</v>
      </c>
      <c r="G103" s="300"/>
      <c r="H103" s="299" t="s">
        <v>60</v>
      </c>
      <c r="I103" s="299" t="s">
        <v>63</v>
      </c>
      <c r="J103" s="299" t="s">
        <v>689</v>
      </c>
      <c r="K103" s="298"/>
    </row>
    <row r="104" spans="2:11" s="1" customFormat="1" ht="17.25" customHeight="1">
      <c r="B104" s="296"/>
      <c r="C104" s="301" t="s">
        <v>690</v>
      </c>
      <c r="D104" s="301"/>
      <c r="E104" s="301"/>
      <c r="F104" s="302" t="s">
        <v>691</v>
      </c>
      <c r="G104" s="303"/>
      <c r="H104" s="301"/>
      <c r="I104" s="301"/>
      <c r="J104" s="301" t="s">
        <v>692</v>
      </c>
      <c r="K104" s="298"/>
    </row>
    <row r="105" spans="2:11" s="1" customFormat="1" ht="5.25" customHeight="1">
      <c r="B105" s="296"/>
      <c r="C105" s="299"/>
      <c r="D105" s="299"/>
      <c r="E105" s="299"/>
      <c r="F105" s="299"/>
      <c r="G105" s="317"/>
      <c r="H105" s="299"/>
      <c r="I105" s="299"/>
      <c r="J105" s="299"/>
      <c r="K105" s="298"/>
    </row>
    <row r="106" spans="2:11" s="1" customFormat="1" ht="15" customHeight="1">
      <c r="B106" s="296"/>
      <c r="C106" s="284" t="s">
        <v>59</v>
      </c>
      <c r="D106" s="306"/>
      <c r="E106" s="306"/>
      <c r="F106" s="307" t="s">
        <v>693</v>
      </c>
      <c r="G106" s="284"/>
      <c r="H106" s="284" t="s">
        <v>733</v>
      </c>
      <c r="I106" s="284" t="s">
        <v>695</v>
      </c>
      <c r="J106" s="284">
        <v>20</v>
      </c>
      <c r="K106" s="298"/>
    </row>
    <row r="107" spans="2:11" s="1" customFormat="1" ht="15" customHeight="1">
      <c r="B107" s="296"/>
      <c r="C107" s="284" t="s">
        <v>696</v>
      </c>
      <c r="D107" s="284"/>
      <c r="E107" s="284"/>
      <c r="F107" s="307" t="s">
        <v>693</v>
      </c>
      <c r="G107" s="284"/>
      <c r="H107" s="284" t="s">
        <v>733</v>
      </c>
      <c r="I107" s="284" t="s">
        <v>695</v>
      </c>
      <c r="J107" s="284">
        <v>120</v>
      </c>
      <c r="K107" s="298"/>
    </row>
    <row r="108" spans="2:11" s="1" customFormat="1" ht="15" customHeight="1">
      <c r="B108" s="309"/>
      <c r="C108" s="284" t="s">
        <v>698</v>
      </c>
      <c r="D108" s="284"/>
      <c r="E108" s="284"/>
      <c r="F108" s="307" t="s">
        <v>699</v>
      </c>
      <c r="G108" s="284"/>
      <c r="H108" s="284" t="s">
        <v>733</v>
      </c>
      <c r="I108" s="284" t="s">
        <v>695</v>
      </c>
      <c r="J108" s="284">
        <v>50</v>
      </c>
      <c r="K108" s="298"/>
    </row>
    <row r="109" spans="2:11" s="1" customFormat="1" ht="15" customHeight="1">
      <c r="B109" s="309"/>
      <c r="C109" s="284" t="s">
        <v>701</v>
      </c>
      <c r="D109" s="284"/>
      <c r="E109" s="284"/>
      <c r="F109" s="307" t="s">
        <v>693</v>
      </c>
      <c r="G109" s="284"/>
      <c r="H109" s="284" t="s">
        <v>733</v>
      </c>
      <c r="I109" s="284" t="s">
        <v>703</v>
      </c>
      <c r="J109" s="284"/>
      <c r="K109" s="298"/>
    </row>
    <row r="110" spans="2:11" s="1" customFormat="1" ht="15" customHeight="1">
      <c r="B110" s="309"/>
      <c r="C110" s="284" t="s">
        <v>712</v>
      </c>
      <c r="D110" s="284"/>
      <c r="E110" s="284"/>
      <c r="F110" s="307" t="s">
        <v>699</v>
      </c>
      <c r="G110" s="284"/>
      <c r="H110" s="284" t="s">
        <v>733</v>
      </c>
      <c r="I110" s="284" t="s">
        <v>695</v>
      </c>
      <c r="J110" s="284">
        <v>50</v>
      </c>
      <c r="K110" s="298"/>
    </row>
    <row r="111" spans="2:11" s="1" customFormat="1" ht="15" customHeight="1">
      <c r="B111" s="309"/>
      <c r="C111" s="284" t="s">
        <v>720</v>
      </c>
      <c r="D111" s="284"/>
      <c r="E111" s="284"/>
      <c r="F111" s="307" t="s">
        <v>699</v>
      </c>
      <c r="G111" s="284"/>
      <c r="H111" s="284" t="s">
        <v>733</v>
      </c>
      <c r="I111" s="284" t="s">
        <v>695</v>
      </c>
      <c r="J111" s="284">
        <v>50</v>
      </c>
      <c r="K111" s="298"/>
    </row>
    <row r="112" spans="2:11" s="1" customFormat="1" ht="15" customHeight="1">
      <c r="B112" s="309"/>
      <c r="C112" s="284" t="s">
        <v>718</v>
      </c>
      <c r="D112" s="284"/>
      <c r="E112" s="284"/>
      <c r="F112" s="307" t="s">
        <v>699</v>
      </c>
      <c r="G112" s="284"/>
      <c r="H112" s="284" t="s">
        <v>733</v>
      </c>
      <c r="I112" s="284" t="s">
        <v>695</v>
      </c>
      <c r="J112" s="284">
        <v>50</v>
      </c>
      <c r="K112" s="298"/>
    </row>
    <row r="113" spans="2:11" s="1" customFormat="1" ht="15" customHeight="1">
      <c r="B113" s="309"/>
      <c r="C113" s="284" t="s">
        <v>59</v>
      </c>
      <c r="D113" s="284"/>
      <c r="E113" s="284"/>
      <c r="F113" s="307" t="s">
        <v>693</v>
      </c>
      <c r="G113" s="284"/>
      <c r="H113" s="284" t="s">
        <v>734</v>
      </c>
      <c r="I113" s="284" t="s">
        <v>695</v>
      </c>
      <c r="J113" s="284">
        <v>20</v>
      </c>
      <c r="K113" s="298"/>
    </row>
    <row r="114" spans="2:11" s="1" customFormat="1" ht="15" customHeight="1">
      <c r="B114" s="309"/>
      <c r="C114" s="284" t="s">
        <v>735</v>
      </c>
      <c r="D114" s="284"/>
      <c r="E114" s="284"/>
      <c r="F114" s="307" t="s">
        <v>693</v>
      </c>
      <c r="G114" s="284"/>
      <c r="H114" s="284" t="s">
        <v>736</v>
      </c>
      <c r="I114" s="284" t="s">
        <v>695</v>
      </c>
      <c r="J114" s="284">
        <v>120</v>
      </c>
      <c r="K114" s="298"/>
    </row>
    <row r="115" spans="2:11" s="1" customFormat="1" ht="15" customHeight="1">
      <c r="B115" s="309"/>
      <c r="C115" s="284" t="s">
        <v>44</v>
      </c>
      <c r="D115" s="284"/>
      <c r="E115" s="284"/>
      <c r="F115" s="307" t="s">
        <v>693</v>
      </c>
      <c r="G115" s="284"/>
      <c r="H115" s="284" t="s">
        <v>737</v>
      </c>
      <c r="I115" s="284" t="s">
        <v>728</v>
      </c>
      <c r="J115" s="284"/>
      <c r="K115" s="298"/>
    </row>
    <row r="116" spans="2:11" s="1" customFormat="1" ht="15" customHeight="1">
      <c r="B116" s="309"/>
      <c r="C116" s="284" t="s">
        <v>54</v>
      </c>
      <c r="D116" s="284"/>
      <c r="E116" s="284"/>
      <c r="F116" s="307" t="s">
        <v>693</v>
      </c>
      <c r="G116" s="284"/>
      <c r="H116" s="284" t="s">
        <v>738</v>
      </c>
      <c r="I116" s="284" t="s">
        <v>728</v>
      </c>
      <c r="J116" s="284"/>
      <c r="K116" s="298"/>
    </row>
    <row r="117" spans="2:11" s="1" customFormat="1" ht="15" customHeight="1">
      <c r="B117" s="309"/>
      <c r="C117" s="284" t="s">
        <v>63</v>
      </c>
      <c r="D117" s="284"/>
      <c r="E117" s="284"/>
      <c r="F117" s="307" t="s">
        <v>693</v>
      </c>
      <c r="G117" s="284"/>
      <c r="H117" s="284" t="s">
        <v>739</v>
      </c>
      <c r="I117" s="284" t="s">
        <v>740</v>
      </c>
      <c r="J117" s="284"/>
      <c r="K117" s="298"/>
    </row>
    <row r="118" spans="2:11" s="1" customFormat="1" ht="15" customHeight="1">
      <c r="B118" s="312"/>
      <c r="C118" s="318"/>
      <c r="D118" s="318"/>
      <c r="E118" s="318"/>
      <c r="F118" s="318"/>
      <c r="G118" s="318"/>
      <c r="H118" s="318"/>
      <c r="I118" s="318"/>
      <c r="J118" s="318"/>
      <c r="K118" s="314"/>
    </row>
    <row r="119" spans="2:11" s="1" customFormat="1" ht="18.75" customHeight="1">
      <c r="B119" s="319"/>
      <c r="C119" s="320"/>
      <c r="D119" s="320"/>
      <c r="E119" s="320"/>
      <c r="F119" s="321"/>
      <c r="G119" s="320"/>
      <c r="H119" s="320"/>
      <c r="I119" s="320"/>
      <c r="J119" s="320"/>
      <c r="K119" s="319"/>
    </row>
    <row r="120" spans="2:11" s="1" customFormat="1" ht="18.75" customHeight="1">
      <c r="B120" s="292"/>
      <c r="C120" s="292"/>
      <c r="D120" s="292"/>
      <c r="E120" s="292"/>
      <c r="F120" s="292"/>
      <c r="G120" s="292"/>
      <c r="H120" s="292"/>
      <c r="I120" s="292"/>
      <c r="J120" s="292"/>
      <c r="K120" s="292"/>
    </row>
    <row r="121" spans="2:11" s="1" customFormat="1" ht="7.5" customHeight="1">
      <c r="B121" s="322"/>
      <c r="C121" s="323"/>
      <c r="D121" s="323"/>
      <c r="E121" s="323"/>
      <c r="F121" s="323"/>
      <c r="G121" s="323"/>
      <c r="H121" s="323"/>
      <c r="I121" s="323"/>
      <c r="J121" s="323"/>
      <c r="K121" s="324"/>
    </row>
    <row r="122" spans="2:11" s="1" customFormat="1" ht="45" customHeight="1">
      <c r="B122" s="325"/>
      <c r="C122" s="275" t="s">
        <v>741</v>
      </c>
      <c r="D122" s="275"/>
      <c r="E122" s="275"/>
      <c r="F122" s="275"/>
      <c r="G122" s="275"/>
      <c r="H122" s="275"/>
      <c r="I122" s="275"/>
      <c r="J122" s="275"/>
      <c r="K122" s="326"/>
    </row>
    <row r="123" spans="2:11" s="1" customFormat="1" ht="17.25" customHeight="1">
      <c r="B123" s="327"/>
      <c r="C123" s="299" t="s">
        <v>687</v>
      </c>
      <c r="D123" s="299"/>
      <c r="E123" s="299"/>
      <c r="F123" s="299" t="s">
        <v>688</v>
      </c>
      <c r="G123" s="300"/>
      <c r="H123" s="299" t="s">
        <v>60</v>
      </c>
      <c r="I123" s="299" t="s">
        <v>63</v>
      </c>
      <c r="J123" s="299" t="s">
        <v>689</v>
      </c>
      <c r="K123" s="328"/>
    </row>
    <row r="124" spans="2:11" s="1" customFormat="1" ht="17.25" customHeight="1">
      <c r="B124" s="327"/>
      <c r="C124" s="301" t="s">
        <v>690</v>
      </c>
      <c r="D124" s="301"/>
      <c r="E124" s="301"/>
      <c r="F124" s="302" t="s">
        <v>691</v>
      </c>
      <c r="G124" s="303"/>
      <c r="H124" s="301"/>
      <c r="I124" s="301"/>
      <c r="J124" s="301" t="s">
        <v>692</v>
      </c>
      <c r="K124" s="328"/>
    </row>
    <row r="125" spans="2:11" s="1" customFormat="1" ht="5.25" customHeight="1">
      <c r="B125" s="329"/>
      <c r="C125" s="304"/>
      <c r="D125" s="304"/>
      <c r="E125" s="304"/>
      <c r="F125" s="304"/>
      <c r="G125" s="330"/>
      <c r="H125" s="304"/>
      <c r="I125" s="304"/>
      <c r="J125" s="304"/>
      <c r="K125" s="331"/>
    </row>
    <row r="126" spans="2:11" s="1" customFormat="1" ht="15" customHeight="1">
      <c r="B126" s="329"/>
      <c r="C126" s="284" t="s">
        <v>696</v>
      </c>
      <c r="D126" s="306"/>
      <c r="E126" s="306"/>
      <c r="F126" s="307" t="s">
        <v>693</v>
      </c>
      <c r="G126" s="284"/>
      <c r="H126" s="284" t="s">
        <v>733</v>
      </c>
      <c r="I126" s="284" t="s">
        <v>695</v>
      </c>
      <c r="J126" s="284">
        <v>120</v>
      </c>
      <c r="K126" s="332"/>
    </row>
    <row r="127" spans="2:11" s="1" customFormat="1" ht="15" customHeight="1">
      <c r="B127" s="329"/>
      <c r="C127" s="284" t="s">
        <v>742</v>
      </c>
      <c r="D127" s="284"/>
      <c r="E127" s="284"/>
      <c r="F127" s="307" t="s">
        <v>693</v>
      </c>
      <c r="G127" s="284"/>
      <c r="H127" s="284" t="s">
        <v>743</v>
      </c>
      <c r="I127" s="284" t="s">
        <v>695</v>
      </c>
      <c r="J127" s="284" t="s">
        <v>744</v>
      </c>
      <c r="K127" s="332"/>
    </row>
    <row r="128" spans="2:11" s="1" customFormat="1" ht="15" customHeight="1">
      <c r="B128" s="329"/>
      <c r="C128" s="284" t="s">
        <v>641</v>
      </c>
      <c r="D128" s="284"/>
      <c r="E128" s="284"/>
      <c r="F128" s="307" t="s">
        <v>693</v>
      </c>
      <c r="G128" s="284"/>
      <c r="H128" s="284" t="s">
        <v>745</v>
      </c>
      <c r="I128" s="284" t="s">
        <v>695</v>
      </c>
      <c r="J128" s="284" t="s">
        <v>744</v>
      </c>
      <c r="K128" s="332"/>
    </row>
    <row r="129" spans="2:11" s="1" customFormat="1" ht="15" customHeight="1">
      <c r="B129" s="329"/>
      <c r="C129" s="284" t="s">
        <v>704</v>
      </c>
      <c r="D129" s="284"/>
      <c r="E129" s="284"/>
      <c r="F129" s="307" t="s">
        <v>699</v>
      </c>
      <c r="G129" s="284"/>
      <c r="H129" s="284" t="s">
        <v>705</v>
      </c>
      <c r="I129" s="284" t="s">
        <v>695</v>
      </c>
      <c r="J129" s="284">
        <v>15</v>
      </c>
      <c r="K129" s="332"/>
    </row>
    <row r="130" spans="2:11" s="1" customFormat="1" ht="15" customHeight="1">
      <c r="B130" s="329"/>
      <c r="C130" s="310" t="s">
        <v>706</v>
      </c>
      <c r="D130" s="310"/>
      <c r="E130" s="310"/>
      <c r="F130" s="311" t="s">
        <v>699</v>
      </c>
      <c r="G130" s="310"/>
      <c r="H130" s="310" t="s">
        <v>707</v>
      </c>
      <c r="I130" s="310" t="s">
        <v>695</v>
      </c>
      <c r="J130" s="310">
        <v>15</v>
      </c>
      <c r="K130" s="332"/>
    </row>
    <row r="131" spans="2:11" s="1" customFormat="1" ht="15" customHeight="1">
      <c r="B131" s="329"/>
      <c r="C131" s="310" t="s">
        <v>708</v>
      </c>
      <c r="D131" s="310"/>
      <c r="E131" s="310"/>
      <c r="F131" s="311" t="s">
        <v>699</v>
      </c>
      <c r="G131" s="310"/>
      <c r="H131" s="310" t="s">
        <v>709</v>
      </c>
      <c r="I131" s="310" t="s">
        <v>695</v>
      </c>
      <c r="J131" s="310">
        <v>20</v>
      </c>
      <c r="K131" s="332"/>
    </row>
    <row r="132" spans="2:11" s="1" customFormat="1" ht="15" customHeight="1">
      <c r="B132" s="329"/>
      <c r="C132" s="310" t="s">
        <v>710</v>
      </c>
      <c r="D132" s="310"/>
      <c r="E132" s="310"/>
      <c r="F132" s="311" t="s">
        <v>699</v>
      </c>
      <c r="G132" s="310"/>
      <c r="H132" s="310" t="s">
        <v>711</v>
      </c>
      <c r="I132" s="310" t="s">
        <v>695</v>
      </c>
      <c r="J132" s="310">
        <v>20</v>
      </c>
      <c r="K132" s="332"/>
    </row>
    <row r="133" spans="2:11" s="1" customFormat="1" ht="15" customHeight="1">
      <c r="B133" s="329"/>
      <c r="C133" s="284" t="s">
        <v>698</v>
      </c>
      <c r="D133" s="284"/>
      <c r="E133" s="284"/>
      <c r="F133" s="307" t="s">
        <v>699</v>
      </c>
      <c r="G133" s="284"/>
      <c r="H133" s="284" t="s">
        <v>733</v>
      </c>
      <c r="I133" s="284" t="s">
        <v>695</v>
      </c>
      <c r="J133" s="284">
        <v>50</v>
      </c>
      <c r="K133" s="332"/>
    </row>
    <row r="134" spans="2:11" s="1" customFormat="1" ht="15" customHeight="1">
      <c r="B134" s="329"/>
      <c r="C134" s="284" t="s">
        <v>712</v>
      </c>
      <c r="D134" s="284"/>
      <c r="E134" s="284"/>
      <c r="F134" s="307" t="s">
        <v>699</v>
      </c>
      <c r="G134" s="284"/>
      <c r="H134" s="284" t="s">
        <v>733</v>
      </c>
      <c r="I134" s="284" t="s">
        <v>695</v>
      </c>
      <c r="J134" s="284">
        <v>50</v>
      </c>
      <c r="K134" s="332"/>
    </row>
    <row r="135" spans="2:11" s="1" customFormat="1" ht="15" customHeight="1">
      <c r="B135" s="329"/>
      <c r="C135" s="284" t="s">
        <v>718</v>
      </c>
      <c r="D135" s="284"/>
      <c r="E135" s="284"/>
      <c r="F135" s="307" t="s">
        <v>699</v>
      </c>
      <c r="G135" s="284"/>
      <c r="H135" s="284" t="s">
        <v>733</v>
      </c>
      <c r="I135" s="284" t="s">
        <v>695</v>
      </c>
      <c r="J135" s="284">
        <v>50</v>
      </c>
      <c r="K135" s="332"/>
    </row>
    <row r="136" spans="2:11" s="1" customFormat="1" ht="15" customHeight="1">
      <c r="B136" s="329"/>
      <c r="C136" s="284" t="s">
        <v>720</v>
      </c>
      <c r="D136" s="284"/>
      <c r="E136" s="284"/>
      <c r="F136" s="307" t="s">
        <v>699</v>
      </c>
      <c r="G136" s="284"/>
      <c r="H136" s="284" t="s">
        <v>733</v>
      </c>
      <c r="I136" s="284" t="s">
        <v>695</v>
      </c>
      <c r="J136" s="284">
        <v>50</v>
      </c>
      <c r="K136" s="332"/>
    </row>
    <row r="137" spans="2:11" s="1" customFormat="1" ht="15" customHeight="1">
      <c r="B137" s="329"/>
      <c r="C137" s="284" t="s">
        <v>721</v>
      </c>
      <c r="D137" s="284"/>
      <c r="E137" s="284"/>
      <c r="F137" s="307" t="s">
        <v>699</v>
      </c>
      <c r="G137" s="284"/>
      <c r="H137" s="284" t="s">
        <v>746</v>
      </c>
      <c r="I137" s="284" t="s">
        <v>695</v>
      </c>
      <c r="J137" s="284">
        <v>255</v>
      </c>
      <c r="K137" s="332"/>
    </row>
    <row r="138" spans="2:11" s="1" customFormat="1" ht="15" customHeight="1">
      <c r="B138" s="329"/>
      <c r="C138" s="284" t="s">
        <v>723</v>
      </c>
      <c r="D138" s="284"/>
      <c r="E138" s="284"/>
      <c r="F138" s="307" t="s">
        <v>693</v>
      </c>
      <c r="G138" s="284"/>
      <c r="H138" s="284" t="s">
        <v>747</v>
      </c>
      <c r="I138" s="284" t="s">
        <v>725</v>
      </c>
      <c r="J138" s="284"/>
      <c r="K138" s="332"/>
    </row>
    <row r="139" spans="2:11" s="1" customFormat="1" ht="15" customHeight="1">
      <c r="B139" s="329"/>
      <c r="C139" s="284" t="s">
        <v>726</v>
      </c>
      <c r="D139" s="284"/>
      <c r="E139" s="284"/>
      <c r="F139" s="307" t="s">
        <v>693</v>
      </c>
      <c r="G139" s="284"/>
      <c r="H139" s="284" t="s">
        <v>748</v>
      </c>
      <c r="I139" s="284" t="s">
        <v>728</v>
      </c>
      <c r="J139" s="284"/>
      <c r="K139" s="332"/>
    </row>
    <row r="140" spans="2:11" s="1" customFormat="1" ht="15" customHeight="1">
      <c r="B140" s="329"/>
      <c r="C140" s="284" t="s">
        <v>729</v>
      </c>
      <c r="D140" s="284"/>
      <c r="E140" s="284"/>
      <c r="F140" s="307" t="s">
        <v>693</v>
      </c>
      <c r="G140" s="284"/>
      <c r="H140" s="284" t="s">
        <v>729</v>
      </c>
      <c r="I140" s="284" t="s">
        <v>728</v>
      </c>
      <c r="J140" s="284"/>
      <c r="K140" s="332"/>
    </row>
    <row r="141" spans="2:11" s="1" customFormat="1" ht="15" customHeight="1">
      <c r="B141" s="329"/>
      <c r="C141" s="284" t="s">
        <v>44</v>
      </c>
      <c r="D141" s="284"/>
      <c r="E141" s="284"/>
      <c r="F141" s="307" t="s">
        <v>693</v>
      </c>
      <c r="G141" s="284"/>
      <c r="H141" s="284" t="s">
        <v>749</v>
      </c>
      <c r="I141" s="284" t="s">
        <v>728</v>
      </c>
      <c r="J141" s="284"/>
      <c r="K141" s="332"/>
    </row>
    <row r="142" spans="2:11" s="1" customFormat="1" ht="15" customHeight="1">
      <c r="B142" s="329"/>
      <c r="C142" s="284" t="s">
        <v>750</v>
      </c>
      <c r="D142" s="284"/>
      <c r="E142" s="284"/>
      <c r="F142" s="307" t="s">
        <v>693</v>
      </c>
      <c r="G142" s="284"/>
      <c r="H142" s="284" t="s">
        <v>751</v>
      </c>
      <c r="I142" s="284" t="s">
        <v>728</v>
      </c>
      <c r="J142" s="284"/>
      <c r="K142" s="332"/>
    </row>
    <row r="143" spans="2:11" s="1" customFormat="1" ht="15" customHeight="1">
      <c r="B143" s="333"/>
      <c r="C143" s="334"/>
      <c r="D143" s="334"/>
      <c r="E143" s="334"/>
      <c r="F143" s="334"/>
      <c r="G143" s="334"/>
      <c r="H143" s="334"/>
      <c r="I143" s="334"/>
      <c r="J143" s="334"/>
      <c r="K143" s="335"/>
    </row>
    <row r="144" spans="2:11" s="1" customFormat="1" ht="18.75" customHeight="1">
      <c r="B144" s="320"/>
      <c r="C144" s="320"/>
      <c r="D144" s="320"/>
      <c r="E144" s="320"/>
      <c r="F144" s="321"/>
      <c r="G144" s="320"/>
      <c r="H144" s="320"/>
      <c r="I144" s="320"/>
      <c r="J144" s="320"/>
      <c r="K144" s="320"/>
    </row>
    <row r="145" spans="2:11" s="1" customFormat="1" ht="18.75" customHeight="1">
      <c r="B145" s="292"/>
      <c r="C145" s="292"/>
      <c r="D145" s="292"/>
      <c r="E145" s="292"/>
      <c r="F145" s="292"/>
      <c r="G145" s="292"/>
      <c r="H145" s="292"/>
      <c r="I145" s="292"/>
      <c r="J145" s="292"/>
      <c r="K145" s="292"/>
    </row>
    <row r="146" spans="2:11" s="1" customFormat="1" ht="7.5" customHeight="1">
      <c r="B146" s="293"/>
      <c r="C146" s="294"/>
      <c r="D146" s="294"/>
      <c r="E146" s="294"/>
      <c r="F146" s="294"/>
      <c r="G146" s="294"/>
      <c r="H146" s="294"/>
      <c r="I146" s="294"/>
      <c r="J146" s="294"/>
      <c r="K146" s="295"/>
    </row>
    <row r="147" spans="2:11" s="1" customFormat="1" ht="45" customHeight="1">
      <c r="B147" s="296"/>
      <c r="C147" s="297" t="s">
        <v>752</v>
      </c>
      <c r="D147" s="297"/>
      <c r="E147" s="297"/>
      <c r="F147" s="297"/>
      <c r="G147" s="297"/>
      <c r="H147" s="297"/>
      <c r="I147" s="297"/>
      <c r="J147" s="297"/>
      <c r="K147" s="298"/>
    </row>
    <row r="148" spans="2:11" s="1" customFormat="1" ht="17.25" customHeight="1">
      <c r="B148" s="296"/>
      <c r="C148" s="299" t="s">
        <v>687</v>
      </c>
      <c r="D148" s="299"/>
      <c r="E148" s="299"/>
      <c r="F148" s="299" t="s">
        <v>688</v>
      </c>
      <c r="G148" s="300"/>
      <c r="H148" s="299" t="s">
        <v>60</v>
      </c>
      <c r="I148" s="299" t="s">
        <v>63</v>
      </c>
      <c r="J148" s="299" t="s">
        <v>689</v>
      </c>
      <c r="K148" s="298"/>
    </row>
    <row r="149" spans="2:11" s="1" customFormat="1" ht="17.25" customHeight="1">
      <c r="B149" s="296"/>
      <c r="C149" s="301" t="s">
        <v>690</v>
      </c>
      <c r="D149" s="301"/>
      <c r="E149" s="301"/>
      <c r="F149" s="302" t="s">
        <v>691</v>
      </c>
      <c r="G149" s="303"/>
      <c r="H149" s="301"/>
      <c r="I149" s="301"/>
      <c r="J149" s="301" t="s">
        <v>692</v>
      </c>
      <c r="K149" s="298"/>
    </row>
    <row r="150" spans="2:11" s="1" customFormat="1" ht="5.25" customHeight="1">
      <c r="B150" s="309"/>
      <c r="C150" s="304"/>
      <c r="D150" s="304"/>
      <c r="E150" s="304"/>
      <c r="F150" s="304"/>
      <c r="G150" s="305"/>
      <c r="H150" s="304"/>
      <c r="I150" s="304"/>
      <c r="J150" s="304"/>
      <c r="K150" s="332"/>
    </row>
    <row r="151" spans="2:11" s="1" customFormat="1" ht="15" customHeight="1">
      <c r="B151" s="309"/>
      <c r="C151" s="336" t="s">
        <v>696</v>
      </c>
      <c r="D151" s="284"/>
      <c r="E151" s="284"/>
      <c r="F151" s="337" t="s">
        <v>693</v>
      </c>
      <c r="G151" s="284"/>
      <c r="H151" s="336" t="s">
        <v>733</v>
      </c>
      <c r="I151" s="336" t="s">
        <v>695</v>
      </c>
      <c r="J151" s="336">
        <v>120</v>
      </c>
      <c r="K151" s="332"/>
    </row>
    <row r="152" spans="2:11" s="1" customFormat="1" ht="15" customHeight="1">
      <c r="B152" s="309"/>
      <c r="C152" s="336" t="s">
        <v>742</v>
      </c>
      <c r="D152" s="284"/>
      <c r="E152" s="284"/>
      <c r="F152" s="337" t="s">
        <v>693</v>
      </c>
      <c r="G152" s="284"/>
      <c r="H152" s="336" t="s">
        <v>753</v>
      </c>
      <c r="I152" s="336" t="s">
        <v>695</v>
      </c>
      <c r="J152" s="336" t="s">
        <v>744</v>
      </c>
      <c r="K152" s="332"/>
    </row>
    <row r="153" spans="2:11" s="1" customFormat="1" ht="15" customHeight="1">
      <c r="B153" s="309"/>
      <c r="C153" s="336" t="s">
        <v>641</v>
      </c>
      <c r="D153" s="284"/>
      <c r="E153" s="284"/>
      <c r="F153" s="337" t="s">
        <v>693</v>
      </c>
      <c r="G153" s="284"/>
      <c r="H153" s="336" t="s">
        <v>754</v>
      </c>
      <c r="I153" s="336" t="s">
        <v>695</v>
      </c>
      <c r="J153" s="336" t="s">
        <v>744</v>
      </c>
      <c r="K153" s="332"/>
    </row>
    <row r="154" spans="2:11" s="1" customFormat="1" ht="15" customHeight="1">
      <c r="B154" s="309"/>
      <c r="C154" s="336" t="s">
        <v>698</v>
      </c>
      <c r="D154" s="284"/>
      <c r="E154" s="284"/>
      <c r="F154" s="337" t="s">
        <v>699</v>
      </c>
      <c r="G154" s="284"/>
      <c r="H154" s="336" t="s">
        <v>733</v>
      </c>
      <c r="I154" s="336" t="s">
        <v>695</v>
      </c>
      <c r="J154" s="336">
        <v>50</v>
      </c>
      <c r="K154" s="332"/>
    </row>
    <row r="155" spans="2:11" s="1" customFormat="1" ht="15" customHeight="1">
      <c r="B155" s="309"/>
      <c r="C155" s="336" t="s">
        <v>701</v>
      </c>
      <c r="D155" s="284"/>
      <c r="E155" s="284"/>
      <c r="F155" s="337" t="s">
        <v>693</v>
      </c>
      <c r="G155" s="284"/>
      <c r="H155" s="336" t="s">
        <v>733</v>
      </c>
      <c r="I155" s="336" t="s">
        <v>703</v>
      </c>
      <c r="J155" s="336"/>
      <c r="K155" s="332"/>
    </row>
    <row r="156" spans="2:11" s="1" customFormat="1" ht="15" customHeight="1">
      <c r="B156" s="309"/>
      <c r="C156" s="336" t="s">
        <v>712</v>
      </c>
      <c r="D156" s="284"/>
      <c r="E156" s="284"/>
      <c r="F156" s="337" t="s">
        <v>699</v>
      </c>
      <c r="G156" s="284"/>
      <c r="H156" s="336" t="s">
        <v>733</v>
      </c>
      <c r="I156" s="336" t="s">
        <v>695</v>
      </c>
      <c r="J156" s="336">
        <v>50</v>
      </c>
      <c r="K156" s="332"/>
    </row>
    <row r="157" spans="2:11" s="1" customFormat="1" ht="15" customHeight="1">
      <c r="B157" s="309"/>
      <c r="C157" s="336" t="s">
        <v>720</v>
      </c>
      <c r="D157" s="284"/>
      <c r="E157" s="284"/>
      <c r="F157" s="337" t="s">
        <v>699</v>
      </c>
      <c r="G157" s="284"/>
      <c r="H157" s="336" t="s">
        <v>733</v>
      </c>
      <c r="I157" s="336" t="s">
        <v>695</v>
      </c>
      <c r="J157" s="336">
        <v>50</v>
      </c>
      <c r="K157" s="332"/>
    </row>
    <row r="158" spans="2:11" s="1" customFormat="1" ht="15" customHeight="1">
      <c r="B158" s="309"/>
      <c r="C158" s="336" t="s">
        <v>718</v>
      </c>
      <c r="D158" s="284"/>
      <c r="E158" s="284"/>
      <c r="F158" s="337" t="s">
        <v>699</v>
      </c>
      <c r="G158" s="284"/>
      <c r="H158" s="336" t="s">
        <v>733</v>
      </c>
      <c r="I158" s="336" t="s">
        <v>695</v>
      </c>
      <c r="J158" s="336">
        <v>50</v>
      </c>
      <c r="K158" s="332"/>
    </row>
    <row r="159" spans="2:11" s="1" customFormat="1" ht="15" customHeight="1">
      <c r="B159" s="309"/>
      <c r="C159" s="336" t="s">
        <v>99</v>
      </c>
      <c r="D159" s="284"/>
      <c r="E159" s="284"/>
      <c r="F159" s="337" t="s">
        <v>693</v>
      </c>
      <c r="G159" s="284"/>
      <c r="H159" s="336" t="s">
        <v>755</v>
      </c>
      <c r="I159" s="336" t="s">
        <v>695</v>
      </c>
      <c r="J159" s="336" t="s">
        <v>756</v>
      </c>
      <c r="K159" s="332"/>
    </row>
    <row r="160" spans="2:11" s="1" customFormat="1" ht="15" customHeight="1">
      <c r="B160" s="309"/>
      <c r="C160" s="336" t="s">
        <v>757</v>
      </c>
      <c r="D160" s="284"/>
      <c r="E160" s="284"/>
      <c r="F160" s="337" t="s">
        <v>693</v>
      </c>
      <c r="G160" s="284"/>
      <c r="H160" s="336" t="s">
        <v>758</v>
      </c>
      <c r="I160" s="336" t="s">
        <v>728</v>
      </c>
      <c r="J160" s="336"/>
      <c r="K160" s="332"/>
    </row>
    <row r="161" spans="2:11" s="1" customFormat="1" ht="15" customHeight="1">
      <c r="B161" s="338"/>
      <c r="C161" s="318"/>
      <c r="D161" s="318"/>
      <c r="E161" s="318"/>
      <c r="F161" s="318"/>
      <c r="G161" s="318"/>
      <c r="H161" s="318"/>
      <c r="I161" s="318"/>
      <c r="J161" s="318"/>
      <c r="K161" s="339"/>
    </row>
    <row r="162" spans="2:11" s="1" customFormat="1" ht="18.75" customHeight="1">
      <c r="B162" s="320"/>
      <c r="C162" s="330"/>
      <c r="D162" s="330"/>
      <c r="E162" s="330"/>
      <c r="F162" s="340"/>
      <c r="G162" s="330"/>
      <c r="H162" s="330"/>
      <c r="I162" s="330"/>
      <c r="J162" s="330"/>
      <c r="K162" s="320"/>
    </row>
    <row r="163" spans="2:11" s="1" customFormat="1" ht="18.75" customHeight="1">
      <c r="B163" s="292"/>
      <c r="C163" s="292"/>
      <c r="D163" s="292"/>
      <c r="E163" s="292"/>
      <c r="F163" s="292"/>
      <c r="G163" s="292"/>
      <c r="H163" s="292"/>
      <c r="I163" s="292"/>
      <c r="J163" s="292"/>
      <c r="K163" s="292"/>
    </row>
    <row r="164" spans="2:11" s="1" customFormat="1" ht="7.5" customHeight="1">
      <c r="B164" s="271"/>
      <c r="C164" s="272"/>
      <c r="D164" s="272"/>
      <c r="E164" s="272"/>
      <c r="F164" s="272"/>
      <c r="G164" s="272"/>
      <c r="H164" s="272"/>
      <c r="I164" s="272"/>
      <c r="J164" s="272"/>
      <c r="K164" s="273"/>
    </row>
    <row r="165" spans="2:11" s="1" customFormat="1" ht="45" customHeight="1">
      <c r="B165" s="274"/>
      <c r="C165" s="275" t="s">
        <v>759</v>
      </c>
      <c r="D165" s="275"/>
      <c r="E165" s="275"/>
      <c r="F165" s="275"/>
      <c r="G165" s="275"/>
      <c r="H165" s="275"/>
      <c r="I165" s="275"/>
      <c r="J165" s="275"/>
      <c r="K165" s="276"/>
    </row>
    <row r="166" spans="2:11" s="1" customFormat="1" ht="17.25" customHeight="1">
      <c r="B166" s="274"/>
      <c r="C166" s="299" t="s">
        <v>687</v>
      </c>
      <c r="D166" s="299"/>
      <c r="E166" s="299"/>
      <c r="F166" s="299" t="s">
        <v>688</v>
      </c>
      <c r="G166" s="341"/>
      <c r="H166" s="342" t="s">
        <v>60</v>
      </c>
      <c r="I166" s="342" t="s">
        <v>63</v>
      </c>
      <c r="J166" s="299" t="s">
        <v>689</v>
      </c>
      <c r="K166" s="276"/>
    </row>
    <row r="167" spans="2:11" s="1" customFormat="1" ht="17.25" customHeight="1">
      <c r="B167" s="277"/>
      <c r="C167" s="301" t="s">
        <v>690</v>
      </c>
      <c r="D167" s="301"/>
      <c r="E167" s="301"/>
      <c r="F167" s="302" t="s">
        <v>691</v>
      </c>
      <c r="G167" s="343"/>
      <c r="H167" s="344"/>
      <c r="I167" s="344"/>
      <c r="J167" s="301" t="s">
        <v>692</v>
      </c>
      <c r="K167" s="279"/>
    </row>
    <row r="168" spans="2:11" s="1" customFormat="1" ht="5.25" customHeight="1">
      <c r="B168" s="309"/>
      <c r="C168" s="304"/>
      <c r="D168" s="304"/>
      <c r="E168" s="304"/>
      <c r="F168" s="304"/>
      <c r="G168" s="305"/>
      <c r="H168" s="304"/>
      <c r="I168" s="304"/>
      <c r="J168" s="304"/>
      <c r="K168" s="332"/>
    </row>
    <row r="169" spans="2:11" s="1" customFormat="1" ht="15" customHeight="1">
      <c r="B169" s="309"/>
      <c r="C169" s="284" t="s">
        <v>696</v>
      </c>
      <c r="D169" s="284"/>
      <c r="E169" s="284"/>
      <c r="F169" s="307" t="s">
        <v>693</v>
      </c>
      <c r="G169" s="284"/>
      <c r="H169" s="284" t="s">
        <v>733</v>
      </c>
      <c r="I169" s="284" t="s">
        <v>695</v>
      </c>
      <c r="J169" s="284">
        <v>120</v>
      </c>
      <c r="K169" s="332"/>
    </row>
    <row r="170" spans="2:11" s="1" customFormat="1" ht="15" customHeight="1">
      <c r="B170" s="309"/>
      <c r="C170" s="284" t="s">
        <v>742</v>
      </c>
      <c r="D170" s="284"/>
      <c r="E170" s="284"/>
      <c r="F170" s="307" t="s">
        <v>693</v>
      </c>
      <c r="G170" s="284"/>
      <c r="H170" s="284" t="s">
        <v>743</v>
      </c>
      <c r="I170" s="284" t="s">
        <v>695</v>
      </c>
      <c r="J170" s="284" t="s">
        <v>744</v>
      </c>
      <c r="K170" s="332"/>
    </row>
    <row r="171" spans="2:11" s="1" customFormat="1" ht="15" customHeight="1">
      <c r="B171" s="309"/>
      <c r="C171" s="284" t="s">
        <v>641</v>
      </c>
      <c r="D171" s="284"/>
      <c r="E171" s="284"/>
      <c r="F171" s="307" t="s">
        <v>693</v>
      </c>
      <c r="G171" s="284"/>
      <c r="H171" s="284" t="s">
        <v>760</v>
      </c>
      <c r="I171" s="284" t="s">
        <v>695</v>
      </c>
      <c r="J171" s="284" t="s">
        <v>744</v>
      </c>
      <c r="K171" s="332"/>
    </row>
    <row r="172" spans="2:11" s="1" customFormat="1" ht="15" customHeight="1">
      <c r="B172" s="309"/>
      <c r="C172" s="284" t="s">
        <v>698</v>
      </c>
      <c r="D172" s="284"/>
      <c r="E172" s="284"/>
      <c r="F172" s="307" t="s">
        <v>699</v>
      </c>
      <c r="G172" s="284"/>
      <c r="H172" s="284" t="s">
        <v>760</v>
      </c>
      <c r="I172" s="284" t="s">
        <v>695</v>
      </c>
      <c r="J172" s="284">
        <v>50</v>
      </c>
      <c r="K172" s="332"/>
    </row>
    <row r="173" spans="2:11" s="1" customFormat="1" ht="15" customHeight="1">
      <c r="B173" s="309"/>
      <c r="C173" s="284" t="s">
        <v>701</v>
      </c>
      <c r="D173" s="284"/>
      <c r="E173" s="284"/>
      <c r="F173" s="307" t="s">
        <v>693</v>
      </c>
      <c r="G173" s="284"/>
      <c r="H173" s="284" t="s">
        <v>760</v>
      </c>
      <c r="I173" s="284" t="s">
        <v>703</v>
      </c>
      <c r="J173" s="284"/>
      <c r="K173" s="332"/>
    </row>
    <row r="174" spans="2:11" s="1" customFormat="1" ht="15" customHeight="1">
      <c r="B174" s="309"/>
      <c r="C174" s="284" t="s">
        <v>712</v>
      </c>
      <c r="D174" s="284"/>
      <c r="E174" s="284"/>
      <c r="F174" s="307" t="s">
        <v>699</v>
      </c>
      <c r="G174" s="284"/>
      <c r="H174" s="284" t="s">
        <v>760</v>
      </c>
      <c r="I174" s="284" t="s">
        <v>695</v>
      </c>
      <c r="J174" s="284">
        <v>50</v>
      </c>
      <c r="K174" s="332"/>
    </row>
    <row r="175" spans="2:11" s="1" customFormat="1" ht="15" customHeight="1">
      <c r="B175" s="309"/>
      <c r="C175" s="284" t="s">
        <v>720</v>
      </c>
      <c r="D175" s="284"/>
      <c r="E175" s="284"/>
      <c r="F175" s="307" t="s">
        <v>699</v>
      </c>
      <c r="G175" s="284"/>
      <c r="H175" s="284" t="s">
        <v>760</v>
      </c>
      <c r="I175" s="284" t="s">
        <v>695</v>
      </c>
      <c r="J175" s="284">
        <v>50</v>
      </c>
      <c r="K175" s="332"/>
    </row>
    <row r="176" spans="2:11" s="1" customFormat="1" ht="15" customHeight="1">
      <c r="B176" s="309"/>
      <c r="C176" s="284" t="s">
        <v>718</v>
      </c>
      <c r="D176" s="284"/>
      <c r="E176" s="284"/>
      <c r="F176" s="307" t="s">
        <v>699</v>
      </c>
      <c r="G176" s="284"/>
      <c r="H176" s="284" t="s">
        <v>760</v>
      </c>
      <c r="I176" s="284" t="s">
        <v>695</v>
      </c>
      <c r="J176" s="284">
        <v>50</v>
      </c>
      <c r="K176" s="332"/>
    </row>
    <row r="177" spans="2:11" s="1" customFormat="1" ht="15" customHeight="1">
      <c r="B177" s="309"/>
      <c r="C177" s="284" t="s">
        <v>115</v>
      </c>
      <c r="D177" s="284"/>
      <c r="E177" s="284"/>
      <c r="F177" s="307" t="s">
        <v>693</v>
      </c>
      <c r="G177" s="284"/>
      <c r="H177" s="284" t="s">
        <v>761</v>
      </c>
      <c r="I177" s="284" t="s">
        <v>762</v>
      </c>
      <c r="J177" s="284"/>
      <c r="K177" s="332"/>
    </row>
    <row r="178" spans="2:11" s="1" customFormat="1" ht="15" customHeight="1">
      <c r="B178" s="309"/>
      <c r="C178" s="284" t="s">
        <v>63</v>
      </c>
      <c r="D178" s="284"/>
      <c r="E178" s="284"/>
      <c r="F178" s="307" t="s">
        <v>693</v>
      </c>
      <c r="G178" s="284"/>
      <c r="H178" s="284" t="s">
        <v>763</v>
      </c>
      <c r="I178" s="284" t="s">
        <v>764</v>
      </c>
      <c r="J178" s="284">
        <v>1</v>
      </c>
      <c r="K178" s="332"/>
    </row>
    <row r="179" spans="2:11" s="1" customFormat="1" ht="15" customHeight="1">
      <c r="B179" s="309"/>
      <c r="C179" s="284" t="s">
        <v>59</v>
      </c>
      <c r="D179" s="284"/>
      <c r="E179" s="284"/>
      <c r="F179" s="307" t="s">
        <v>693</v>
      </c>
      <c r="G179" s="284"/>
      <c r="H179" s="284" t="s">
        <v>765</v>
      </c>
      <c r="I179" s="284" t="s">
        <v>695</v>
      </c>
      <c r="J179" s="284">
        <v>20</v>
      </c>
      <c r="K179" s="332"/>
    </row>
    <row r="180" spans="2:11" s="1" customFormat="1" ht="15" customHeight="1">
      <c r="B180" s="309"/>
      <c r="C180" s="284" t="s">
        <v>60</v>
      </c>
      <c r="D180" s="284"/>
      <c r="E180" s="284"/>
      <c r="F180" s="307" t="s">
        <v>693</v>
      </c>
      <c r="G180" s="284"/>
      <c r="H180" s="284" t="s">
        <v>766</v>
      </c>
      <c r="I180" s="284" t="s">
        <v>695</v>
      </c>
      <c r="J180" s="284">
        <v>255</v>
      </c>
      <c r="K180" s="332"/>
    </row>
    <row r="181" spans="2:11" s="1" customFormat="1" ht="15" customHeight="1">
      <c r="B181" s="309"/>
      <c r="C181" s="284" t="s">
        <v>116</v>
      </c>
      <c r="D181" s="284"/>
      <c r="E181" s="284"/>
      <c r="F181" s="307" t="s">
        <v>693</v>
      </c>
      <c r="G181" s="284"/>
      <c r="H181" s="284" t="s">
        <v>657</v>
      </c>
      <c r="I181" s="284" t="s">
        <v>695</v>
      </c>
      <c r="J181" s="284">
        <v>10</v>
      </c>
      <c r="K181" s="332"/>
    </row>
    <row r="182" spans="2:11" s="1" customFormat="1" ht="15" customHeight="1">
      <c r="B182" s="309"/>
      <c r="C182" s="284" t="s">
        <v>117</v>
      </c>
      <c r="D182" s="284"/>
      <c r="E182" s="284"/>
      <c r="F182" s="307" t="s">
        <v>693</v>
      </c>
      <c r="G182" s="284"/>
      <c r="H182" s="284" t="s">
        <v>767</v>
      </c>
      <c r="I182" s="284" t="s">
        <v>728</v>
      </c>
      <c r="J182" s="284"/>
      <c r="K182" s="332"/>
    </row>
    <row r="183" spans="2:11" s="1" customFormat="1" ht="15" customHeight="1">
      <c r="B183" s="309"/>
      <c r="C183" s="284" t="s">
        <v>768</v>
      </c>
      <c r="D183" s="284"/>
      <c r="E183" s="284"/>
      <c r="F183" s="307" t="s">
        <v>693</v>
      </c>
      <c r="G183" s="284"/>
      <c r="H183" s="284" t="s">
        <v>769</v>
      </c>
      <c r="I183" s="284" t="s">
        <v>728</v>
      </c>
      <c r="J183" s="284"/>
      <c r="K183" s="332"/>
    </row>
    <row r="184" spans="2:11" s="1" customFormat="1" ht="15" customHeight="1">
      <c r="B184" s="309"/>
      <c r="C184" s="284" t="s">
        <v>757</v>
      </c>
      <c r="D184" s="284"/>
      <c r="E184" s="284"/>
      <c r="F184" s="307" t="s">
        <v>693</v>
      </c>
      <c r="G184" s="284"/>
      <c r="H184" s="284" t="s">
        <v>770</v>
      </c>
      <c r="I184" s="284" t="s">
        <v>728</v>
      </c>
      <c r="J184" s="284"/>
      <c r="K184" s="332"/>
    </row>
    <row r="185" spans="2:11" s="1" customFormat="1" ht="15" customHeight="1">
      <c r="B185" s="309"/>
      <c r="C185" s="284" t="s">
        <v>119</v>
      </c>
      <c r="D185" s="284"/>
      <c r="E185" s="284"/>
      <c r="F185" s="307" t="s">
        <v>699</v>
      </c>
      <c r="G185" s="284"/>
      <c r="H185" s="284" t="s">
        <v>771</v>
      </c>
      <c r="I185" s="284" t="s">
        <v>695</v>
      </c>
      <c r="J185" s="284">
        <v>50</v>
      </c>
      <c r="K185" s="332"/>
    </row>
    <row r="186" spans="2:11" s="1" customFormat="1" ht="15" customHeight="1">
      <c r="B186" s="309"/>
      <c r="C186" s="284" t="s">
        <v>772</v>
      </c>
      <c r="D186" s="284"/>
      <c r="E186" s="284"/>
      <c r="F186" s="307" t="s">
        <v>699</v>
      </c>
      <c r="G186" s="284"/>
      <c r="H186" s="284" t="s">
        <v>773</v>
      </c>
      <c r="I186" s="284" t="s">
        <v>774</v>
      </c>
      <c r="J186" s="284"/>
      <c r="K186" s="332"/>
    </row>
    <row r="187" spans="2:11" s="1" customFormat="1" ht="15" customHeight="1">
      <c r="B187" s="309"/>
      <c r="C187" s="284" t="s">
        <v>775</v>
      </c>
      <c r="D187" s="284"/>
      <c r="E187" s="284"/>
      <c r="F187" s="307" t="s">
        <v>699</v>
      </c>
      <c r="G187" s="284"/>
      <c r="H187" s="284" t="s">
        <v>776</v>
      </c>
      <c r="I187" s="284" t="s">
        <v>774</v>
      </c>
      <c r="J187" s="284"/>
      <c r="K187" s="332"/>
    </row>
    <row r="188" spans="2:11" s="1" customFormat="1" ht="15" customHeight="1">
      <c r="B188" s="309"/>
      <c r="C188" s="284" t="s">
        <v>777</v>
      </c>
      <c r="D188" s="284"/>
      <c r="E188" s="284"/>
      <c r="F188" s="307" t="s">
        <v>699</v>
      </c>
      <c r="G188" s="284"/>
      <c r="H188" s="284" t="s">
        <v>778</v>
      </c>
      <c r="I188" s="284" t="s">
        <v>774</v>
      </c>
      <c r="J188" s="284"/>
      <c r="K188" s="332"/>
    </row>
    <row r="189" spans="2:11" s="1" customFormat="1" ht="15" customHeight="1">
      <c r="B189" s="309"/>
      <c r="C189" s="345" t="s">
        <v>779</v>
      </c>
      <c r="D189" s="284"/>
      <c r="E189" s="284"/>
      <c r="F189" s="307" t="s">
        <v>699</v>
      </c>
      <c r="G189" s="284"/>
      <c r="H189" s="284" t="s">
        <v>780</v>
      </c>
      <c r="I189" s="284" t="s">
        <v>781</v>
      </c>
      <c r="J189" s="346" t="s">
        <v>782</v>
      </c>
      <c r="K189" s="332"/>
    </row>
    <row r="190" spans="2:11" s="1" customFormat="1" ht="15" customHeight="1">
      <c r="B190" s="309"/>
      <c r="C190" s="345" t="s">
        <v>48</v>
      </c>
      <c r="D190" s="284"/>
      <c r="E190" s="284"/>
      <c r="F190" s="307" t="s">
        <v>693</v>
      </c>
      <c r="G190" s="284"/>
      <c r="H190" s="281" t="s">
        <v>783</v>
      </c>
      <c r="I190" s="284" t="s">
        <v>784</v>
      </c>
      <c r="J190" s="284"/>
      <c r="K190" s="332"/>
    </row>
    <row r="191" spans="2:11" s="1" customFormat="1" ht="15" customHeight="1">
      <c r="B191" s="309"/>
      <c r="C191" s="345" t="s">
        <v>785</v>
      </c>
      <c r="D191" s="284"/>
      <c r="E191" s="284"/>
      <c r="F191" s="307" t="s">
        <v>693</v>
      </c>
      <c r="G191" s="284"/>
      <c r="H191" s="284" t="s">
        <v>786</v>
      </c>
      <c r="I191" s="284" t="s">
        <v>728</v>
      </c>
      <c r="J191" s="284"/>
      <c r="K191" s="332"/>
    </row>
    <row r="192" spans="2:11" s="1" customFormat="1" ht="15" customHeight="1">
      <c r="B192" s="309"/>
      <c r="C192" s="345" t="s">
        <v>787</v>
      </c>
      <c r="D192" s="284"/>
      <c r="E192" s="284"/>
      <c r="F192" s="307" t="s">
        <v>693</v>
      </c>
      <c r="G192" s="284"/>
      <c r="H192" s="284" t="s">
        <v>788</v>
      </c>
      <c r="I192" s="284" t="s">
        <v>728</v>
      </c>
      <c r="J192" s="284"/>
      <c r="K192" s="332"/>
    </row>
    <row r="193" spans="2:11" s="1" customFormat="1" ht="15" customHeight="1">
      <c r="B193" s="309"/>
      <c r="C193" s="345" t="s">
        <v>789</v>
      </c>
      <c r="D193" s="284"/>
      <c r="E193" s="284"/>
      <c r="F193" s="307" t="s">
        <v>699</v>
      </c>
      <c r="G193" s="284"/>
      <c r="H193" s="284" t="s">
        <v>790</v>
      </c>
      <c r="I193" s="284" t="s">
        <v>728</v>
      </c>
      <c r="J193" s="284"/>
      <c r="K193" s="332"/>
    </row>
    <row r="194" spans="2:11" s="1" customFormat="1" ht="15" customHeight="1">
      <c r="B194" s="338"/>
      <c r="C194" s="347"/>
      <c r="D194" s="318"/>
      <c r="E194" s="318"/>
      <c r="F194" s="318"/>
      <c r="G194" s="318"/>
      <c r="H194" s="318"/>
      <c r="I194" s="318"/>
      <c r="J194" s="318"/>
      <c r="K194" s="339"/>
    </row>
    <row r="195" spans="2:11" s="1" customFormat="1" ht="18.75" customHeight="1">
      <c r="B195" s="320"/>
      <c r="C195" s="330"/>
      <c r="D195" s="330"/>
      <c r="E195" s="330"/>
      <c r="F195" s="340"/>
      <c r="G195" s="330"/>
      <c r="H195" s="330"/>
      <c r="I195" s="330"/>
      <c r="J195" s="330"/>
      <c r="K195" s="320"/>
    </row>
    <row r="196" spans="2:11" s="1" customFormat="1" ht="18.75" customHeight="1">
      <c r="B196" s="320"/>
      <c r="C196" s="330"/>
      <c r="D196" s="330"/>
      <c r="E196" s="330"/>
      <c r="F196" s="340"/>
      <c r="G196" s="330"/>
      <c r="H196" s="330"/>
      <c r="I196" s="330"/>
      <c r="J196" s="330"/>
      <c r="K196" s="320"/>
    </row>
    <row r="197" spans="2:11" s="1" customFormat="1" ht="18.75" customHeight="1">
      <c r="B197" s="292"/>
      <c r="C197" s="292"/>
      <c r="D197" s="292"/>
      <c r="E197" s="292"/>
      <c r="F197" s="292"/>
      <c r="G197" s="292"/>
      <c r="H197" s="292"/>
      <c r="I197" s="292"/>
      <c r="J197" s="292"/>
      <c r="K197" s="292"/>
    </row>
    <row r="198" spans="2:11" s="1" customFormat="1" ht="13.5">
      <c r="B198" s="271"/>
      <c r="C198" s="272"/>
      <c r="D198" s="272"/>
      <c r="E198" s="272"/>
      <c r="F198" s="272"/>
      <c r="G198" s="272"/>
      <c r="H198" s="272"/>
      <c r="I198" s="272"/>
      <c r="J198" s="272"/>
      <c r="K198" s="273"/>
    </row>
    <row r="199" spans="2:11" s="1" customFormat="1" ht="21">
      <c r="B199" s="274"/>
      <c r="C199" s="275" t="s">
        <v>791</v>
      </c>
      <c r="D199" s="275"/>
      <c r="E199" s="275"/>
      <c r="F199" s="275"/>
      <c r="G199" s="275"/>
      <c r="H199" s="275"/>
      <c r="I199" s="275"/>
      <c r="J199" s="275"/>
      <c r="K199" s="276"/>
    </row>
    <row r="200" spans="2:11" s="1" customFormat="1" ht="25.5" customHeight="1">
      <c r="B200" s="274"/>
      <c r="C200" s="348" t="s">
        <v>792</v>
      </c>
      <c r="D200" s="348"/>
      <c r="E200" s="348"/>
      <c r="F200" s="348" t="s">
        <v>793</v>
      </c>
      <c r="G200" s="349"/>
      <c r="H200" s="348" t="s">
        <v>794</v>
      </c>
      <c r="I200" s="348"/>
      <c r="J200" s="348"/>
      <c r="K200" s="276"/>
    </row>
    <row r="201" spans="2:11" s="1" customFormat="1" ht="5.25" customHeight="1">
      <c r="B201" s="309"/>
      <c r="C201" s="304"/>
      <c r="D201" s="304"/>
      <c r="E201" s="304"/>
      <c r="F201" s="304"/>
      <c r="G201" s="330"/>
      <c r="H201" s="304"/>
      <c r="I201" s="304"/>
      <c r="J201" s="304"/>
      <c r="K201" s="332"/>
    </row>
    <row r="202" spans="2:11" s="1" customFormat="1" ht="15" customHeight="1">
      <c r="B202" s="309"/>
      <c r="C202" s="284" t="s">
        <v>784</v>
      </c>
      <c r="D202" s="284"/>
      <c r="E202" s="284"/>
      <c r="F202" s="307" t="s">
        <v>49</v>
      </c>
      <c r="G202" s="284"/>
      <c r="H202" s="284" t="s">
        <v>795</v>
      </c>
      <c r="I202" s="284"/>
      <c r="J202" s="284"/>
      <c r="K202" s="332"/>
    </row>
    <row r="203" spans="2:11" s="1" customFormat="1" ht="15" customHeight="1">
      <c r="B203" s="309"/>
      <c r="C203" s="284"/>
      <c r="D203" s="284"/>
      <c r="E203" s="284"/>
      <c r="F203" s="307" t="s">
        <v>50</v>
      </c>
      <c r="G203" s="284"/>
      <c r="H203" s="284" t="s">
        <v>796</v>
      </c>
      <c r="I203" s="284"/>
      <c r="J203" s="284"/>
      <c r="K203" s="332"/>
    </row>
    <row r="204" spans="2:11" s="1" customFormat="1" ht="15" customHeight="1">
      <c r="B204" s="309"/>
      <c r="C204" s="284"/>
      <c r="D204" s="284"/>
      <c r="E204" s="284"/>
      <c r="F204" s="307" t="s">
        <v>53</v>
      </c>
      <c r="G204" s="284"/>
      <c r="H204" s="284" t="s">
        <v>797</v>
      </c>
      <c r="I204" s="284"/>
      <c r="J204" s="284"/>
      <c r="K204" s="332"/>
    </row>
    <row r="205" spans="2:11" s="1" customFormat="1" ht="15" customHeight="1">
      <c r="B205" s="309"/>
      <c r="C205" s="284"/>
      <c r="D205" s="284"/>
      <c r="E205" s="284"/>
      <c r="F205" s="307" t="s">
        <v>51</v>
      </c>
      <c r="G205" s="284"/>
      <c r="H205" s="284" t="s">
        <v>798</v>
      </c>
      <c r="I205" s="284"/>
      <c r="J205" s="284"/>
      <c r="K205" s="332"/>
    </row>
    <row r="206" spans="2:11" s="1" customFormat="1" ht="15" customHeight="1">
      <c r="B206" s="309"/>
      <c r="C206" s="284"/>
      <c r="D206" s="284"/>
      <c r="E206" s="284"/>
      <c r="F206" s="307" t="s">
        <v>52</v>
      </c>
      <c r="G206" s="284"/>
      <c r="H206" s="284" t="s">
        <v>799</v>
      </c>
      <c r="I206" s="284"/>
      <c r="J206" s="284"/>
      <c r="K206" s="332"/>
    </row>
    <row r="207" spans="2:11" s="1" customFormat="1" ht="15" customHeight="1">
      <c r="B207" s="309"/>
      <c r="C207" s="284"/>
      <c r="D207" s="284"/>
      <c r="E207" s="284"/>
      <c r="F207" s="307"/>
      <c r="G207" s="284"/>
      <c r="H207" s="284"/>
      <c r="I207" s="284"/>
      <c r="J207" s="284"/>
      <c r="K207" s="332"/>
    </row>
    <row r="208" spans="2:11" s="1" customFormat="1" ht="15" customHeight="1">
      <c r="B208" s="309"/>
      <c r="C208" s="284" t="s">
        <v>740</v>
      </c>
      <c r="D208" s="284"/>
      <c r="E208" s="284"/>
      <c r="F208" s="307" t="s">
        <v>85</v>
      </c>
      <c r="G208" s="284"/>
      <c r="H208" s="284" t="s">
        <v>800</v>
      </c>
      <c r="I208" s="284"/>
      <c r="J208" s="284"/>
      <c r="K208" s="332"/>
    </row>
    <row r="209" spans="2:11" s="1" customFormat="1" ht="15" customHeight="1">
      <c r="B209" s="309"/>
      <c r="C209" s="284"/>
      <c r="D209" s="284"/>
      <c r="E209" s="284"/>
      <c r="F209" s="307" t="s">
        <v>635</v>
      </c>
      <c r="G209" s="284"/>
      <c r="H209" s="284" t="s">
        <v>636</v>
      </c>
      <c r="I209" s="284"/>
      <c r="J209" s="284"/>
      <c r="K209" s="332"/>
    </row>
    <row r="210" spans="2:11" s="1" customFormat="1" ht="15" customHeight="1">
      <c r="B210" s="309"/>
      <c r="C210" s="284"/>
      <c r="D210" s="284"/>
      <c r="E210" s="284"/>
      <c r="F210" s="307" t="s">
        <v>633</v>
      </c>
      <c r="G210" s="284"/>
      <c r="H210" s="284" t="s">
        <v>801</v>
      </c>
      <c r="I210" s="284"/>
      <c r="J210" s="284"/>
      <c r="K210" s="332"/>
    </row>
    <row r="211" spans="2:11" s="1" customFormat="1" ht="15" customHeight="1">
      <c r="B211" s="350"/>
      <c r="C211" s="284"/>
      <c r="D211" s="284"/>
      <c r="E211" s="284"/>
      <c r="F211" s="307" t="s">
        <v>637</v>
      </c>
      <c r="G211" s="345"/>
      <c r="H211" s="336" t="s">
        <v>638</v>
      </c>
      <c r="I211" s="336"/>
      <c r="J211" s="336"/>
      <c r="K211" s="351"/>
    </row>
    <row r="212" spans="2:11" s="1" customFormat="1" ht="15" customHeight="1">
      <c r="B212" s="350"/>
      <c r="C212" s="284"/>
      <c r="D212" s="284"/>
      <c r="E212" s="284"/>
      <c r="F212" s="307" t="s">
        <v>639</v>
      </c>
      <c r="G212" s="345"/>
      <c r="H212" s="336" t="s">
        <v>802</v>
      </c>
      <c r="I212" s="336"/>
      <c r="J212" s="336"/>
      <c r="K212" s="351"/>
    </row>
    <row r="213" spans="2:11" s="1" customFormat="1" ht="15" customHeight="1">
      <c r="B213" s="350"/>
      <c r="C213" s="284"/>
      <c r="D213" s="284"/>
      <c r="E213" s="284"/>
      <c r="F213" s="307"/>
      <c r="G213" s="345"/>
      <c r="H213" s="336"/>
      <c r="I213" s="336"/>
      <c r="J213" s="336"/>
      <c r="K213" s="351"/>
    </row>
    <row r="214" spans="2:11" s="1" customFormat="1" ht="15" customHeight="1">
      <c r="B214" s="350"/>
      <c r="C214" s="284" t="s">
        <v>764</v>
      </c>
      <c r="D214" s="284"/>
      <c r="E214" s="284"/>
      <c r="F214" s="307">
        <v>1</v>
      </c>
      <c r="G214" s="345"/>
      <c r="H214" s="336" t="s">
        <v>803</v>
      </c>
      <c r="I214" s="336"/>
      <c r="J214" s="336"/>
      <c r="K214" s="351"/>
    </row>
    <row r="215" spans="2:11" s="1" customFormat="1" ht="15" customHeight="1">
      <c r="B215" s="350"/>
      <c r="C215" s="284"/>
      <c r="D215" s="284"/>
      <c r="E215" s="284"/>
      <c r="F215" s="307">
        <v>2</v>
      </c>
      <c r="G215" s="345"/>
      <c r="H215" s="336" t="s">
        <v>804</v>
      </c>
      <c r="I215" s="336"/>
      <c r="J215" s="336"/>
      <c r="K215" s="351"/>
    </row>
    <row r="216" spans="2:11" s="1" customFormat="1" ht="15" customHeight="1">
      <c r="B216" s="350"/>
      <c r="C216" s="284"/>
      <c r="D216" s="284"/>
      <c r="E216" s="284"/>
      <c r="F216" s="307">
        <v>3</v>
      </c>
      <c r="G216" s="345"/>
      <c r="H216" s="336" t="s">
        <v>805</v>
      </c>
      <c r="I216" s="336"/>
      <c r="J216" s="336"/>
      <c r="K216" s="351"/>
    </row>
    <row r="217" spans="2:11" s="1" customFormat="1" ht="15" customHeight="1">
      <c r="B217" s="350"/>
      <c r="C217" s="284"/>
      <c r="D217" s="284"/>
      <c r="E217" s="284"/>
      <c r="F217" s="307">
        <v>4</v>
      </c>
      <c r="G217" s="345"/>
      <c r="H217" s="336" t="s">
        <v>806</v>
      </c>
      <c r="I217" s="336"/>
      <c r="J217" s="336"/>
      <c r="K217" s="351"/>
    </row>
    <row r="218" spans="2:11" s="1" customFormat="1" ht="12.75" customHeight="1">
      <c r="B218" s="352"/>
      <c r="C218" s="353"/>
      <c r="D218" s="353"/>
      <c r="E218" s="353"/>
      <c r="F218" s="353"/>
      <c r="G218" s="353"/>
      <c r="H218" s="353"/>
      <c r="I218" s="353"/>
      <c r="J218" s="353"/>
      <c r="K218" s="354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Valenta</dc:creator>
  <cp:keywords/>
  <dc:description/>
  <cp:lastModifiedBy>Tomáš Valenta</cp:lastModifiedBy>
  <dcterms:created xsi:type="dcterms:W3CDTF">2021-10-12T14:35:55Z</dcterms:created>
  <dcterms:modified xsi:type="dcterms:W3CDTF">2021-10-12T14:36:01Z</dcterms:modified>
  <cp:category/>
  <cp:version/>
  <cp:contentType/>
  <cp:contentStatus/>
</cp:coreProperties>
</file>